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3995" tabRatio="678"/>
  </bookViews>
  <sheets>
    <sheet name="Rekapitulace stavby" sheetId="1" r:id="rId1"/>
    <sheet name="001 - SO-01 Vodovodní řad..." sheetId="2" r:id="rId2"/>
    <sheet name="002-1 - SO-02.1 ATS - sta..." sheetId="3" r:id="rId3"/>
    <sheet name="002-2 - SO-02.2 ATS - zpe..." sheetId="4" r:id="rId4"/>
    <sheet name="003 - SO-03 Přípojka NN" sheetId="5" r:id="rId5"/>
    <sheet name="přípojka NN" sheetId="15" r:id="rId6"/>
    <sheet name="004 - SO-04 Vodovodní řad..." sheetId="6" r:id="rId7"/>
    <sheet name="005.1 - PS-01 Strojní zař..." sheetId="7" r:id="rId8"/>
    <sheet name="PS 01 ATS" sheetId="11" r:id="rId9"/>
    <sheet name="005.2 - PS-01 Elektro zař..." sheetId="8" r:id="rId10"/>
    <sheet name="Mot" sheetId="14" r:id="rId11"/>
    <sheet name="VRN - Vedlejší rozpočtové..." sheetId="9" r:id="rId12"/>
    <sheet name="Seznam figur" sheetId="10" r:id="rId13"/>
  </sheets>
  <definedNames>
    <definedName name="_xlnm._FilterDatabase" localSheetId="1" hidden="1">'001 - SO-01 Vodovodní řad...'!$C$128:$K$1296</definedName>
    <definedName name="_xlnm._FilterDatabase" localSheetId="2" hidden="1">'002-1 - SO-02.1 ATS - sta...'!$C$144:$K$979</definedName>
    <definedName name="_xlnm._FilterDatabase" localSheetId="3" hidden="1">'002-2 - SO-02.2 ATS - zpe...'!$C$125:$K$397</definedName>
    <definedName name="_xlnm._FilterDatabase" localSheetId="6" hidden="1">'004 - SO-04 Vodovodní řad...'!$C$128:$K$1326</definedName>
    <definedName name="_xlnm._FilterDatabase" localSheetId="10" hidden="1">Mot!$A$1:$L$5</definedName>
    <definedName name="_xlnm._FilterDatabase" localSheetId="11" hidden="1">'VRN - Vedlejší rozpočtové...'!$C$116:$K$143</definedName>
    <definedName name="_xlnm.Print_Titles" localSheetId="1">'001 - SO-01 Vodovodní řad...'!$128:$128</definedName>
    <definedName name="_xlnm.Print_Titles" localSheetId="2">'002-1 - SO-02.1 ATS - sta...'!$144:$144</definedName>
    <definedName name="_xlnm.Print_Titles" localSheetId="3">'002-2 - SO-02.2 ATS - zpe...'!$125:$125</definedName>
    <definedName name="_xlnm.Print_Titles" localSheetId="4">'003 - SO-03 Přípojka NN'!#REF!</definedName>
    <definedName name="_xlnm.Print_Titles" localSheetId="6">'004 - SO-04 Vodovodní řad...'!$128:$128</definedName>
    <definedName name="_xlnm.Print_Titles" localSheetId="7">'005.1 - PS-01 Strojní zař...'!#REF!</definedName>
    <definedName name="_xlnm.Print_Titles" localSheetId="9">'005.2 - PS-01 Elektro zař...'!#REF!</definedName>
    <definedName name="_xlnm.Print_Titles" localSheetId="10">Mot!$4:$4</definedName>
    <definedName name="_xlnm.Print_Titles" localSheetId="0">'Rekapitulace stavby'!$92:$92</definedName>
    <definedName name="_xlnm.Print_Titles" localSheetId="12">'Seznam figur'!$9:$9</definedName>
    <definedName name="_xlnm.Print_Titles" localSheetId="11">'VRN - Vedlejší rozpočtové...'!$116:$116</definedName>
    <definedName name="_xlnm.Print_Area" localSheetId="1">'001 - SO-01 Vodovodní řad...'!$C$4:$J$39,'001 - SO-01 Vodovodní řad...'!$C$50:$J$76,'001 - SO-01 Vodovodní řad...'!$C$82:$J$110,'001 - SO-01 Vodovodní řad...'!$C$116:$J$1296</definedName>
    <definedName name="_xlnm.Print_Area" localSheetId="2">'002-1 - SO-02.1 ATS - sta...'!$C$4:$J$41,'002-1 - SO-02.1 ATS - sta...'!$C$50:$J$76,'002-1 - SO-02.1 ATS - sta...'!$C$82:$J$124,'002-1 - SO-02.1 ATS - sta...'!$C$130:$J$979</definedName>
    <definedName name="_xlnm.Print_Area" localSheetId="3">'002-2 - SO-02.2 ATS - zpe...'!$C$4:$J$41,'002-2 - SO-02.2 ATS - zpe...'!$C$50:$J$76,'002-2 - SO-02.2 ATS - zpe...'!$C$82:$J$105,'002-2 - SO-02.2 ATS - zpe...'!$C$111:$J$397</definedName>
    <definedName name="_xlnm.Print_Area" localSheetId="4">'003 - SO-03 Přípojka NN'!$C$4:$J$39,'003 - SO-03 Přípojka NN'!$C$50:$J$76,'003 - SO-03 Přípojka NN'!$C$82:$J$101</definedName>
    <definedName name="_xlnm.Print_Area" localSheetId="6">'004 - SO-04 Vodovodní řad...'!$C$4:$J$39,'004 - SO-04 Vodovodní řad...'!$C$50:$J$76,'004 - SO-04 Vodovodní řad...'!$C$82:$J$110,'004 - SO-04 Vodovodní řad...'!$C$116:$J$1326</definedName>
    <definedName name="_xlnm.Print_Area" localSheetId="7">'005.1 - PS-01 Strojní zař...'!$C$4:$J$41,'005.1 - PS-01 Strojní zař...'!$C$50:$J$76,'005.1 - PS-01 Strojní zař...'!$C$82:$J$101</definedName>
    <definedName name="_xlnm.Print_Area" localSheetId="9">'005.2 - PS-01 Elektro zař...'!$C$4:$J$41,'005.2 - PS-01 Elektro zař...'!$C$50:$J$76,'005.2 - PS-01 Elektro zař...'!$C$82:$J$101</definedName>
    <definedName name="_xlnm.Print_Area" localSheetId="10">Mot!$A:$L</definedName>
    <definedName name="_xlnm.Print_Area" localSheetId="8">'PS 01 ATS'!$A$1:$K$43</definedName>
    <definedName name="_xlnm.Print_Area" localSheetId="0">'Rekapitulace stavby'!$D$4:$AO$76,'Rekapitulace stavby'!$C$82:$AQ$105</definedName>
    <definedName name="_xlnm.Print_Area" localSheetId="12">'Seznam figur'!$C$4:$G$4192</definedName>
    <definedName name="_xlnm.Print_Area" localSheetId="11">'VRN - Vedlejší rozpočtové...'!$C$4:$J$39,'VRN - Vedlejší rozpočtové...'!$C$50:$J$76,'VRN - Vedlejší rozpočtové...'!$C$82:$J$98,'VRN - Vedlejší rozpočtové...'!$C$104:$J$143</definedName>
    <definedName name="OLE_LINK1" localSheetId="10">Mot!#REF!</definedName>
    <definedName name="Z_47C95048_9FBD_4657_90F0_8D7D8C264E4E_.wvu.Cols" localSheetId="10" hidden="1">Mot!$A:$A,Mot!#REF!,Mot!#REF!</definedName>
    <definedName name="Z_47C95048_9FBD_4657_90F0_8D7D8C264E4E_.wvu.FilterData" localSheetId="10" hidden="1">Mot!$A$1:$L$5</definedName>
    <definedName name="Z_47C95048_9FBD_4657_90F0_8D7D8C264E4E_.wvu.PrintArea" localSheetId="10" hidden="1">Mot!$A:$L</definedName>
    <definedName name="Z_47C95048_9FBD_4657_90F0_8D7D8C264E4E_.wvu.PrintTitles" localSheetId="10" hidden="1">Mot!$4:$4</definedName>
    <definedName name="Z_F40FB359_7A75_4B2F_A67A_61264FF970AC_.wvu.FilterData" localSheetId="10" hidden="1">Mot!$A$1:$L$5</definedName>
    <definedName name="Z_F40FB359_7A75_4B2F_A67A_61264FF970AC_.wvu.PrintArea" localSheetId="10" hidden="1">Mot!$A:$L</definedName>
    <definedName name="Z_F40FB359_7A75_4B2F_A67A_61264FF970AC_.wvu.PrintTitles" localSheetId="10" hidden="1">Mot!$4:$4</definedName>
  </definedNames>
  <calcPr calcId="114210" fullCalcOnLoad="1"/>
</workbook>
</file>

<file path=xl/calcChain.xml><?xml version="1.0" encoding="utf-8"?>
<calcChain xmlns="http://schemas.openxmlformats.org/spreadsheetml/2006/main">
  <c r="F43" i="15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73"/>
  <c r="J100" i="5"/>
  <c r="F38" i="15"/>
  <c r="F39"/>
  <c r="F40"/>
  <c r="F72"/>
  <c r="J99" i="5"/>
  <c r="F18" i="15"/>
  <c r="F19"/>
  <c r="F20"/>
  <c r="F21"/>
  <c r="F22"/>
  <c r="F23"/>
  <c r="F24"/>
  <c r="F25"/>
  <c r="F26"/>
  <c r="F27"/>
  <c r="F28"/>
  <c r="F29"/>
  <c r="F30"/>
  <c r="F31"/>
  <c r="F32"/>
  <c r="F33"/>
  <c r="F34"/>
  <c r="F71"/>
  <c r="J98" i="5"/>
  <c r="F4" i="15"/>
  <c r="F5"/>
  <c r="F6"/>
  <c r="F7"/>
  <c r="F8"/>
  <c r="F9"/>
  <c r="F10"/>
  <c r="F11"/>
  <c r="F12"/>
  <c r="F13"/>
  <c r="F14"/>
  <c r="F15"/>
  <c r="F70"/>
  <c r="J97" i="5"/>
  <c r="F74" i="15"/>
  <c r="J9" i="14"/>
  <c r="J82"/>
  <c r="J84"/>
  <c r="J86"/>
  <c r="J88"/>
  <c r="J90"/>
  <c r="J92"/>
  <c r="J94"/>
  <c r="J96"/>
  <c r="J98"/>
  <c r="J100"/>
  <c r="J102"/>
  <c r="J104"/>
  <c r="J109"/>
  <c r="J111"/>
  <c r="J114"/>
  <c r="J116"/>
  <c r="J118"/>
  <c r="J120"/>
  <c r="J122"/>
  <c r="J124"/>
  <c r="J128"/>
  <c r="J130"/>
  <c r="J8"/>
  <c r="J135"/>
  <c r="J137"/>
  <c r="J139"/>
  <c r="J141"/>
  <c r="J143"/>
  <c r="J145"/>
  <c r="J147"/>
  <c r="J149"/>
  <c r="J151"/>
  <c r="J153"/>
  <c r="J155"/>
  <c r="J157"/>
  <c r="J159"/>
  <c r="J161"/>
  <c r="J163"/>
  <c r="J165"/>
  <c r="J167"/>
  <c r="J169"/>
  <c r="J173"/>
  <c r="J134"/>
  <c r="J178"/>
  <c r="J180"/>
  <c r="J182"/>
  <c r="J184"/>
  <c r="J186"/>
  <c r="J191"/>
  <c r="J194"/>
  <c r="J202"/>
  <c r="J205"/>
  <c r="J208"/>
  <c r="J211"/>
  <c r="J214"/>
  <c r="J177"/>
  <c r="J218"/>
  <c r="J221"/>
  <c r="J223"/>
  <c r="J225"/>
  <c r="J229"/>
  <c r="J231"/>
  <c r="J233"/>
  <c r="J237"/>
  <c r="J239"/>
  <c r="J241"/>
  <c r="J217"/>
  <c r="J245"/>
  <c r="J244"/>
  <c r="J248"/>
  <c r="J249"/>
  <c r="J251"/>
  <c r="J257"/>
  <c r="J264"/>
  <c r="J247"/>
  <c r="J7"/>
  <c r="J100" i="8"/>
  <c r="H9" i="14"/>
  <c r="H82"/>
  <c r="H84"/>
  <c r="H86"/>
  <c r="H88"/>
  <c r="H90"/>
  <c r="H92"/>
  <c r="H94"/>
  <c r="H96"/>
  <c r="H98"/>
  <c r="H100"/>
  <c r="H102"/>
  <c r="H104"/>
  <c r="H109"/>
  <c r="H111"/>
  <c r="H114"/>
  <c r="H116"/>
  <c r="H118"/>
  <c r="H120"/>
  <c r="H122"/>
  <c r="H124"/>
  <c r="H128"/>
  <c r="H130"/>
  <c r="H8"/>
  <c r="H135"/>
  <c r="H137"/>
  <c r="H139"/>
  <c r="H141"/>
  <c r="H143"/>
  <c r="H145"/>
  <c r="H147"/>
  <c r="H149"/>
  <c r="H151"/>
  <c r="H153"/>
  <c r="H155"/>
  <c r="H157"/>
  <c r="H159"/>
  <c r="H161"/>
  <c r="H163"/>
  <c r="H165"/>
  <c r="H167"/>
  <c r="H169"/>
  <c r="H173"/>
  <c r="H134"/>
  <c r="H178"/>
  <c r="H180"/>
  <c r="H182"/>
  <c r="H184"/>
  <c r="H186"/>
  <c r="H191"/>
  <c r="H194"/>
  <c r="H202"/>
  <c r="H205"/>
  <c r="H208"/>
  <c r="H211"/>
  <c r="H214"/>
  <c r="H177"/>
  <c r="H218"/>
  <c r="H221"/>
  <c r="H223"/>
  <c r="H225"/>
  <c r="H229"/>
  <c r="H231"/>
  <c r="H233"/>
  <c r="H237"/>
  <c r="H239"/>
  <c r="H241"/>
  <c r="H217"/>
  <c r="H245"/>
  <c r="H244"/>
  <c r="H248"/>
  <c r="H249"/>
  <c r="H251"/>
  <c r="H257"/>
  <c r="H264"/>
  <c r="H247"/>
  <c r="H7"/>
  <c r="J99" i="8"/>
  <c r="L9" i="14"/>
  <c r="L82"/>
  <c r="L84"/>
  <c r="L86"/>
  <c r="L88"/>
  <c r="L90"/>
  <c r="L92"/>
  <c r="L94"/>
  <c r="L96"/>
  <c r="L98"/>
  <c r="L100"/>
  <c r="L102"/>
  <c r="L104"/>
  <c r="L109"/>
  <c r="L111"/>
  <c r="L114"/>
  <c r="L116"/>
  <c r="L118"/>
  <c r="L120"/>
  <c r="L122"/>
  <c r="L124"/>
  <c r="L128"/>
  <c r="L130"/>
  <c r="L8"/>
  <c r="L135"/>
  <c r="L137"/>
  <c r="L139"/>
  <c r="L141"/>
  <c r="L143"/>
  <c r="L145"/>
  <c r="L147"/>
  <c r="L149"/>
  <c r="L151"/>
  <c r="L153"/>
  <c r="L155"/>
  <c r="L157"/>
  <c r="L159"/>
  <c r="L161"/>
  <c r="L163"/>
  <c r="L165"/>
  <c r="L167"/>
  <c r="L169"/>
  <c r="L173"/>
  <c r="L134"/>
  <c r="L178"/>
  <c r="L180"/>
  <c r="L182"/>
  <c r="L184"/>
  <c r="L186"/>
  <c r="L191"/>
  <c r="L194"/>
  <c r="L202"/>
  <c r="L205"/>
  <c r="L208"/>
  <c r="L211"/>
  <c r="L214"/>
  <c r="L177"/>
  <c r="L218"/>
  <c r="L221"/>
  <c r="L223"/>
  <c r="L225"/>
  <c r="L229"/>
  <c r="L231"/>
  <c r="L233"/>
  <c r="L237"/>
  <c r="L239"/>
  <c r="L241"/>
  <c r="L217"/>
  <c r="L245"/>
  <c r="L244"/>
  <c r="L248"/>
  <c r="L249"/>
  <c r="L251"/>
  <c r="L257"/>
  <c r="L264"/>
  <c r="L247"/>
  <c r="L7"/>
  <c r="K9"/>
  <c r="K82"/>
  <c r="K84"/>
  <c r="K86"/>
  <c r="K88"/>
  <c r="K90"/>
  <c r="K92"/>
  <c r="K94"/>
  <c r="K96"/>
  <c r="K98"/>
  <c r="K100"/>
  <c r="K102"/>
  <c r="K104"/>
  <c r="K109"/>
  <c r="K111"/>
  <c r="K114"/>
  <c r="K116"/>
  <c r="K118"/>
  <c r="K120"/>
  <c r="K122"/>
  <c r="K124"/>
  <c r="K128"/>
  <c r="K130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3"/>
  <c r="K178"/>
  <c r="K180"/>
  <c r="K182"/>
  <c r="K184"/>
  <c r="K186"/>
  <c r="K191"/>
  <c r="K194"/>
  <c r="K202"/>
  <c r="K205"/>
  <c r="K208"/>
  <c r="K211"/>
  <c r="K214"/>
  <c r="K218"/>
  <c r="K221"/>
  <c r="K223"/>
  <c r="K225"/>
  <c r="K229"/>
  <c r="K231"/>
  <c r="K233"/>
  <c r="K237"/>
  <c r="K239"/>
  <c r="K241"/>
  <c r="K245"/>
  <c r="K248"/>
  <c r="K249"/>
  <c r="K251"/>
  <c r="K257"/>
  <c r="K264"/>
  <c r="J96" i="5"/>
  <c r="J30"/>
  <c r="F33"/>
  <c r="J33"/>
  <c r="J98" i="8"/>
  <c r="J32"/>
  <c r="F35"/>
  <c r="J35"/>
  <c r="J11" i="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4"/>
  <c r="J35"/>
  <c r="J36"/>
  <c r="J37"/>
  <c r="J41"/>
  <c r="J99" i="7"/>
  <c r="K11" i="11"/>
  <c r="K12"/>
  <c r="K13"/>
  <c r="K14"/>
  <c r="K15"/>
  <c r="K16"/>
  <c r="K17"/>
  <c r="K18"/>
  <c r="K19"/>
  <c r="K21"/>
  <c r="K22"/>
  <c r="K23"/>
  <c r="K24"/>
  <c r="K25"/>
  <c r="K26"/>
  <c r="K27"/>
  <c r="K28"/>
  <c r="K29"/>
  <c r="K30"/>
  <c r="K31"/>
  <c r="K32"/>
  <c r="K34"/>
  <c r="K35"/>
  <c r="K36"/>
  <c r="K37"/>
  <c r="J42"/>
  <c r="J100" i="7"/>
  <c r="J98"/>
  <c r="J32"/>
  <c r="F35"/>
  <c r="J35"/>
  <c r="G41" i="11"/>
  <c r="J43"/>
  <c r="D7" i="10"/>
  <c r="J37" i="9"/>
  <c r="J36"/>
  <c r="AY104" i="1"/>
  <c r="J35" i="9"/>
  <c r="AX104" i="1"/>
  <c r="BI143" i="9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J113"/>
  <c r="F113"/>
  <c r="F111"/>
  <c r="E109"/>
  <c r="J91"/>
  <c r="F91"/>
  <c r="F89"/>
  <c r="E87"/>
  <c r="J24"/>
  <c r="E24"/>
  <c r="J92"/>
  <c r="J23"/>
  <c r="J18"/>
  <c r="E18"/>
  <c r="F114"/>
  <c r="J17"/>
  <c r="J12"/>
  <c r="J89"/>
  <c r="E7"/>
  <c r="E85"/>
  <c r="J39" i="8"/>
  <c r="J38"/>
  <c r="AY103" i="1"/>
  <c r="J37" i="8"/>
  <c r="AX103" i="1"/>
  <c r="AU103"/>
  <c r="J93" i="8"/>
  <c r="F93"/>
  <c r="F91"/>
  <c r="E89"/>
  <c r="J26"/>
  <c r="E26"/>
  <c r="J94"/>
  <c r="J25"/>
  <c r="J20"/>
  <c r="E20"/>
  <c r="J19"/>
  <c r="J14"/>
  <c r="E7"/>
  <c r="E85"/>
  <c r="J39" i="7"/>
  <c r="J38"/>
  <c r="AY102" i="1"/>
  <c r="J37" i="7"/>
  <c r="AX102" i="1"/>
  <c r="AU102"/>
  <c r="J93" i="7"/>
  <c r="F93"/>
  <c r="F91"/>
  <c r="E89"/>
  <c r="J26"/>
  <c r="E26"/>
  <c r="J94"/>
  <c r="J25"/>
  <c r="J20"/>
  <c r="E20"/>
  <c r="J19"/>
  <c r="J14"/>
  <c r="J91"/>
  <c r="E7"/>
  <c r="E85"/>
  <c r="J37" i="6"/>
  <c r="J36"/>
  <c r="AY100" i="1"/>
  <c r="J35" i="6"/>
  <c r="AX100" i="1"/>
  <c r="BI1324" i="6"/>
  <c r="BH1324"/>
  <c r="BG1324"/>
  <c r="BF1324"/>
  <c r="T1324"/>
  <c r="R1324"/>
  <c r="P1324"/>
  <c r="BI1321"/>
  <c r="BH1321"/>
  <c r="BG1321"/>
  <c r="BF1321"/>
  <c r="T1321"/>
  <c r="R1321"/>
  <c r="P1321"/>
  <c r="BI1318"/>
  <c r="BH1318"/>
  <c r="BG1318"/>
  <c r="BF1318"/>
  <c r="T1318"/>
  <c r="T1317"/>
  <c r="R1318"/>
  <c r="R1317"/>
  <c r="P1318"/>
  <c r="P1317"/>
  <c r="BI1314"/>
  <c r="BH1314"/>
  <c r="BG1314"/>
  <c r="BF1314"/>
  <c r="T1314"/>
  <c r="R1314"/>
  <c r="P1314"/>
  <c r="BI1311"/>
  <c r="BH1311"/>
  <c r="BG1311"/>
  <c r="BF1311"/>
  <c r="T1311"/>
  <c r="R1311"/>
  <c r="P1311"/>
  <c r="BI1308"/>
  <c r="BH1308"/>
  <c r="BG1308"/>
  <c r="BF1308"/>
  <c r="T1308"/>
  <c r="R1308"/>
  <c r="P1308"/>
  <c r="BI1302"/>
  <c r="BH1302"/>
  <c r="BG1302"/>
  <c r="BF1302"/>
  <c r="T1302"/>
  <c r="R1302"/>
  <c r="P1302"/>
  <c r="BI1293"/>
  <c r="BH1293"/>
  <c r="BG1293"/>
  <c r="BF1293"/>
  <c r="T1293"/>
  <c r="R1293"/>
  <c r="P1293"/>
  <c r="BI1276"/>
  <c r="BH1276"/>
  <c r="BG1276"/>
  <c r="BF1276"/>
  <c r="T1276"/>
  <c r="R1276"/>
  <c r="P1276"/>
  <c r="BI1264"/>
  <c r="BH1264"/>
  <c r="BG1264"/>
  <c r="BF1264"/>
  <c r="T1264"/>
  <c r="R1264"/>
  <c r="P1264"/>
  <c r="BI1239"/>
  <c r="BH1239"/>
  <c r="BG1239"/>
  <c r="BF1239"/>
  <c r="T1239"/>
  <c r="R1239"/>
  <c r="P1239"/>
  <c r="BI1235"/>
  <c r="BH1235"/>
  <c r="BG1235"/>
  <c r="BF1235"/>
  <c r="T1235"/>
  <c r="R1235"/>
  <c r="P1235"/>
  <c r="BI1225"/>
  <c r="BH1225"/>
  <c r="BG1225"/>
  <c r="BF1225"/>
  <c r="T1225"/>
  <c r="R1225"/>
  <c r="P1225"/>
  <c r="BI1206"/>
  <c r="BH1206"/>
  <c r="BG1206"/>
  <c r="BF1206"/>
  <c r="T1206"/>
  <c r="R1206"/>
  <c r="P1206"/>
  <c r="BI1194"/>
  <c r="BH1194"/>
  <c r="BG1194"/>
  <c r="BF1194"/>
  <c r="T1194"/>
  <c r="R1194"/>
  <c r="P1194"/>
  <c r="BI1163"/>
  <c r="BH1163"/>
  <c r="BG1163"/>
  <c r="BF1163"/>
  <c r="T1163"/>
  <c r="R1163"/>
  <c r="P1163"/>
  <c r="BI1144"/>
  <c r="BH1144"/>
  <c r="BG1144"/>
  <c r="BF1144"/>
  <c r="T1144"/>
  <c r="R1144"/>
  <c r="P1144"/>
  <c r="BI1140"/>
  <c r="BH1140"/>
  <c r="BG1140"/>
  <c r="BF1140"/>
  <c r="T1140"/>
  <c r="R1140"/>
  <c r="P1140"/>
  <c r="BI1137"/>
  <c r="BH1137"/>
  <c r="BG1137"/>
  <c r="BF1137"/>
  <c r="T1137"/>
  <c r="R1137"/>
  <c r="P1137"/>
  <c r="BI1134"/>
  <c r="BH1134"/>
  <c r="BG1134"/>
  <c r="BF1134"/>
  <c r="T1134"/>
  <c r="R1134"/>
  <c r="P1134"/>
  <c r="BI1131"/>
  <c r="BH1131"/>
  <c r="BG1131"/>
  <c r="BF1131"/>
  <c r="T1131"/>
  <c r="R1131"/>
  <c r="P1131"/>
  <c r="BI1128"/>
  <c r="BH1128"/>
  <c r="BG1128"/>
  <c r="BF1128"/>
  <c r="T1128"/>
  <c r="R1128"/>
  <c r="P1128"/>
  <c r="BI1125"/>
  <c r="BH1125"/>
  <c r="BG1125"/>
  <c r="BF1125"/>
  <c r="T1125"/>
  <c r="R1125"/>
  <c r="P1125"/>
  <c r="BI1122"/>
  <c r="BH1122"/>
  <c r="BG1122"/>
  <c r="BF1122"/>
  <c r="T1122"/>
  <c r="R1122"/>
  <c r="P1122"/>
  <c r="BI1119"/>
  <c r="BH1119"/>
  <c r="BG1119"/>
  <c r="BF1119"/>
  <c r="T1119"/>
  <c r="R1119"/>
  <c r="P1119"/>
  <c r="BI1116"/>
  <c r="BH1116"/>
  <c r="BG1116"/>
  <c r="BF1116"/>
  <c r="T1116"/>
  <c r="R1116"/>
  <c r="P1116"/>
  <c r="BI1113"/>
  <c r="BH1113"/>
  <c r="BG1113"/>
  <c r="BF1113"/>
  <c r="T1113"/>
  <c r="R1113"/>
  <c r="P1113"/>
  <c r="BI1110"/>
  <c r="BH1110"/>
  <c r="BG1110"/>
  <c r="BF1110"/>
  <c r="T1110"/>
  <c r="R1110"/>
  <c r="P1110"/>
  <c r="BI1106"/>
  <c r="BH1106"/>
  <c r="BG1106"/>
  <c r="BF1106"/>
  <c r="T1106"/>
  <c r="R1106"/>
  <c r="P1106"/>
  <c r="BI1103"/>
  <c r="BH1103"/>
  <c r="BG1103"/>
  <c r="BF1103"/>
  <c r="T1103"/>
  <c r="R1103"/>
  <c r="P1103"/>
  <c r="BI1100"/>
  <c r="BH1100"/>
  <c r="BG1100"/>
  <c r="BF1100"/>
  <c r="T1100"/>
  <c r="R1100"/>
  <c r="P1100"/>
  <c r="BI1096"/>
  <c r="BH1096"/>
  <c r="BG1096"/>
  <c r="BF1096"/>
  <c r="T1096"/>
  <c r="R1096"/>
  <c r="P1096"/>
  <c r="BI1093"/>
  <c r="BH1093"/>
  <c r="BG1093"/>
  <c r="BF1093"/>
  <c r="T1093"/>
  <c r="R1093"/>
  <c r="P1093"/>
  <c r="BI1090"/>
  <c r="BH1090"/>
  <c r="BG1090"/>
  <c r="BF1090"/>
  <c r="T1090"/>
  <c r="R1090"/>
  <c r="P1090"/>
  <c r="BI1083"/>
  <c r="BH1083"/>
  <c r="BG1083"/>
  <c r="BF1083"/>
  <c r="T1083"/>
  <c r="R1083"/>
  <c r="P1083"/>
  <c r="BI1077"/>
  <c r="BH1077"/>
  <c r="BG1077"/>
  <c r="BF1077"/>
  <c r="T1077"/>
  <c r="R1077"/>
  <c r="P1077"/>
  <c r="BI1069"/>
  <c r="BH1069"/>
  <c r="BG1069"/>
  <c r="BF1069"/>
  <c r="T1069"/>
  <c r="R1069"/>
  <c r="P1069"/>
  <c r="BI1058"/>
  <c r="BH1058"/>
  <c r="BG1058"/>
  <c r="BF1058"/>
  <c r="T1058"/>
  <c r="R1058"/>
  <c r="P1058"/>
  <c r="BI1048"/>
  <c r="BH1048"/>
  <c r="BG1048"/>
  <c r="BF1048"/>
  <c r="T1048"/>
  <c r="R1048"/>
  <c r="P1048"/>
  <c r="BI1045"/>
  <c r="BH1045"/>
  <c r="BG1045"/>
  <c r="BF1045"/>
  <c r="T1045"/>
  <c r="R1045"/>
  <c r="P1045"/>
  <c r="BI1042"/>
  <c r="BH1042"/>
  <c r="BG1042"/>
  <c r="BF1042"/>
  <c r="T1042"/>
  <c r="R1042"/>
  <c r="P1042"/>
  <c r="BI1039"/>
  <c r="BH1039"/>
  <c r="BG1039"/>
  <c r="BF1039"/>
  <c r="T1039"/>
  <c r="R1039"/>
  <c r="P1039"/>
  <c r="BI1036"/>
  <c r="BH1036"/>
  <c r="BG1036"/>
  <c r="BF1036"/>
  <c r="T1036"/>
  <c r="R1036"/>
  <c r="P1036"/>
  <c r="BI1033"/>
  <c r="BH1033"/>
  <c r="BG1033"/>
  <c r="BF1033"/>
  <c r="T1033"/>
  <c r="R1033"/>
  <c r="P1033"/>
  <c r="BI1030"/>
  <c r="BH1030"/>
  <c r="BG1030"/>
  <c r="BF1030"/>
  <c r="T1030"/>
  <c r="R1030"/>
  <c r="P1030"/>
  <c r="BI1027"/>
  <c r="BH1027"/>
  <c r="BG1027"/>
  <c r="BF1027"/>
  <c r="T1027"/>
  <c r="R1027"/>
  <c r="P1027"/>
  <c r="BI1024"/>
  <c r="BH1024"/>
  <c r="BG1024"/>
  <c r="BF1024"/>
  <c r="T1024"/>
  <c r="R1024"/>
  <c r="P1024"/>
  <c r="BI1021"/>
  <c r="BH1021"/>
  <c r="BG1021"/>
  <c r="BF1021"/>
  <c r="T1021"/>
  <c r="R1021"/>
  <c r="P1021"/>
  <c r="BI1017"/>
  <c r="BH1017"/>
  <c r="BG1017"/>
  <c r="BF1017"/>
  <c r="T1017"/>
  <c r="R1017"/>
  <c r="P1017"/>
  <c r="BI1014"/>
  <c r="BH1014"/>
  <c r="BG1014"/>
  <c r="BF1014"/>
  <c r="T1014"/>
  <c r="R1014"/>
  <c r="P1014"/>
  <c r="BI1011"/>
  <c r="BH1011"/>
  <c r="BG1011"/>
  <c r="BF1011"/>
  <c r="T1011"/>
  <c r="R1011"/>
  <c r="P1011"/>
  <c r="BI1008"/>
  <c r="BH1008"/>
  <c r="BG1008"/>
  <c r="BF1008"/>
  <c r="T1008"/>
  <c r="R1008"/>
  <c r="P1008"/>
  <c r="BI1004"/>
  <c r="BH1004"/>
  <c r="BG1004"/>
  <c r="BF1004"/>
  <c r="T1004"/>
  <c r="R1004"/>
  <c r="P1004"/>
  <c r="BI998"/>
  <c r="BH998"/>
  <c r="BG998"/>
  <c r="BF998"/>
  <c r="T998"/>
  <c r="R998"/>
  <c r="P998"/>
  <c r="BI995"/>
  <c r="BH995"/>
  <c r="BG995"/>
  <c r="BF995"/>
  <c r="T995"/>
  <c r="R995"/>
  <c r="P995"/>
  <c r="BI992"/>
  <c r="BH992"/>
  <c r="BG992"/>
  <c r="BF992"/>
  <c r="T992"/>
  <c r="R992"/>
  <c r="P992"/>
  <c r="BI982"/>
  <c r="BH982"/>
  <c r="BG982"/>
  <c r="BF982"/>
  <c r="T982"/>
  <c r="R982"/>
  <c r="P982"/>
  <c r="BI978"/>
  <c r="BH978"/>
  <c r="BG978"/>
  <c r="BF978"/>
  <c r="T978"/>
  <c r="R978"/>
  <c r="P978"/>
  <c r="BI974"/>
  <c r="BH974"/>
  <c r="BG974"/>
  <c r="BF974"/>
  <c r="T974"/>
  <c r="R974"/>
  <c r="P974"/>
  <c r="BI969"/>
  <c r="BH969"/>
  <c r="BG969"/>
  <c r="BF969"/>
  <c r="T969"/>
  <c r="R969"/>
  <c r="P969"/>
  <c r="BI965"/>
  <c r="BH965"/>
  <c r="BG965"/>
  <c r="BF965"/>
  <c r="T965"/>
  <c r="R965"/>
  <c r="P965"/>
  <c r="BI962"/>
  <c r="BH962"/>
  <c r="BG962"/>
  <c r="BF962"/>
  <c r="T962"/>
  <c r="R962"/>
  <c r="P962"/>
  <c r="BI952"/>
  <c r="BH952"/>
  <c r="BG952"/>
  <c r="BF952"/>
  <c r="T952"/>
  <c r="R952"/>
  <c r="P952"/>
  <c r="BI946"/>
  <c r="BH946"/>
  <c r="BG946"/>
  <c r="BF946"/>
  <c r="T946"/>
  <c r="R946"/>
  <c r="P946"/>
  <c r="BI943"/>
  <c r="BH943"/>
  <c r="BG943"/>
  <c r="BF943"/>
  <c r="T943"/>
  <c r="R943"/>
  <c r="P943"/>
  <c r="BI933"/>
  <c r="BH933"/>
  <c r="BG933"/>
  <c r="BF933"/>
  <c r="T933"/>
  <c r="R933"/>
  <c r="P933"/>
  <c r="BI930"/>
  <c r="BH930"/>
  <c r="BG930"/>
  <c r="BF930"/>
  <c r="T930"/>
  <c r="R930"/>
  <c r="P930"/>
  <c r="BI927"/>
  <c r="BH927"/>
  <c r="BG927"/>
  <c r="BF927"/>
  <c r="T927"/>
  <c r="R927"/>
  <c r="P927"/>
  <c r="BI915"/>
  <c r="BH915"/>
  <c r="BG915"/>
  <c r="BF915"/>
  <c r="T915"/>
  <c r="R915"/>
  <c r="P915"/>
  <c r="BI912"/>
  <c r="BH912"/>
  <c r="BG912"/>
  <c r="BF912"/>
  <c r="T912"/>
  <c r="R912"/>
  <c r="P912"/>
  <c r="BI909"/>
  <c r="BH909"/>
  <c r="BG909"/>
  <c r="BF909"/>
  <c r="T909"/>
  <c r="R909"/>
  <c r="P909"/>
  <c r="BI906"/>
  <c r="BH906"/>
  <c r="BG906"/>
  <c r="BF906"/>
  <c r="T906"/>
  <c r="R906"/>
  <c r="P906"/>
  <c r="BI903"/>
  <c r="BH903"/>
  <c r="BG903"/>
  <c r="BF903"/>
  <c r="T903"/>
  <c r="R903"/>
  <c r="P903"/>
  <c r="BI873"/>
  <c r="BH873"/>
  <c r="BG873"/>
  <c r="BF873"/>
  <c r="T873"/>
  <c r="R873"/>
  <c r="P873"/>
  <c r="BI868"/>
  <c r="BH868"/>
  <c r="BG868"/>
  <c r="BF868"/>
  <c r="T868"/>
  <c r="R868"/>
  <c r="P868"/>
  <c r="BI864"/>
  <c r="BH864"/>
  <c r="BG864"/>
  <c r="BF864"/>
  <c r="T864"/>
  <c r="R864"/>
  <c r="P864"/>
  <c r="BI860"/>
  <c r="BH860"/>
  <c r="BG860"/>
  <c r="BF860"/>
  <c r="T860"/>
  <c r="R860"/>
  <c r="P860"/>
  <c r="BI847"/>
  <c r="BH847"/>
  <c r="BG847"/>
  <c r="BF847"/>
  <c r="T847"/>
  <c r="R847"/>
  <c r="P847"/>
  <c r="BI841"/>
  <c r="BH841"/>
  <c r="BG841"/>
  <c r="BF841"/>
  <c r="T841"/>
  <c r="R841"/>
  <c r="P841"/>
  <c r="BI837"/>
  <c r="BH837"/>
  <c r="BG837"/>
  <c r="BF837"/>
  <c r="T837"/>
  <c r="R837"/>
  <c r="P837"/>
  <c r="BI831"/>
  <c r="BH831"/>
  <c r="BG831"/>
  <c r="BF831"/>
  <c r="T831"/>
  <c r="R831"/>
  <c r="P831"/>
  <c r="BI827"/>
  <c r="BH827"/>
  <c r="BG827"/>
  <c r="BF827"/>
  <c r="T827"/>
  <c r="R827"/>
  <c r="P827"/>
  <c r="BI818"/>
  <c r="BH818"/>
  <c r="BG818"/>
  <c r="BF818"/>
  <c r="T818"/>
  <c r="R818"/>
  <c r="P818"/>
  <c r="BI810"/>
  <c r="BH810"/>
  <c r="BG810"/>
  <c r="BF810"/>
  <c r="T810"/>
  <c r="R810"/>
  <c r="P810"/>
  <c r="BI804"/>
  <c r="BH804"/>
  <c r="BG804"/>
  <c r="BF804"/>
  <c r="T804"/>
  <c r="R804"/>
  <c r="P804"/>
  <c r="BI798"/>
  <c r="BH798"/>
  <c r="BG798"/>
  <c r="BF798"/>
  <c r="T798"/>
  <c r="R798"/>
  <c r="P798"/>
  <c r="BI793"/>
  <c r="BH793"/>
  <c r="BG793"/>
  <c r="BF793"/>
  <c r="T793"/>
  <c r="R793"/>
  <c r="P793"/>
  <c r="BI785"/>
  <c r="BH785"/>
  <c r="BG785"/>
  <c r="BF785"/>
  <c r="T785"/>
  <c r="R785"/>
  <c r="P785"/>
  <c r="BI774"/>
  <c r="BH774"/>
  <c r="BG774"/>
  <c r="BF774"/>
  <c r="T774"/>
  <c r="R774"/>
  <c r="P774"/>
  <c r="BI768"/>
  <c r="BH768"/>
  <c r="BG768"/>
  <c r="BF768"/>
  <c r="T768"/>
  <c r="R768"/>
  <c r="P768"/>
  <c r="BI762"/>
  <c r="BH762"/>
  <c r="BG762"/>
  <c r="BF762"/>
  <c r="T762"/>
  <c r="R762"/>
  <c r="P762"/>
  <c r="BI750"/>
  <c r="BH750"/>
  <c r="BG750"/>
  <c r="BF750"/>
  <c r="T750"/>
  <c r="R750"/>
  <c r="P750"/>
  <c r="BI746"/>
  <c r="BH746"/>
  <c r="BG746"/>
  <c r="BF746"/>
  <c r="T746"/>
  <c r="R746"/>
  <c r="P746"/>
  <c r="BI743"/>
  <c r="BH743"/>
  <c r="BG743"/>
  <c r="BF743"/>
  <c r="T743"/>
  <c r="R743"/>
  <c r="P743"/>
  <c r="BI735"/>
  <c r="BH735"/>
  <c r="BG735"/>
  <c r="BF735"/>
  <c r="T735"/>
  <c r="R735"/>
  <c r="P735"/>
  <c r="BI730"/>
  <c r="BH730"/>
  <c r="BG730"/>
  <c r="BF730"/>
  <c r="T730"/>
  <c r="T729"/>
  <c r="R730"/>
  <c r="R729"/>
  <c r="P730"/>
  <c r="P729"/>
  <c r="BI725"/>
  <c r="BH725"/>
  <c r="BG725"/>
  <c r="BF725"/>
  <c r="T725"/>
  <c r="R725"/>
  <c r="P725"/>
  <c r="BI720"/>
  <c r="BH720"/>
  <c r="BG720"/>
  <c r="BF720"/>
  <c r="T720"/>
  <c r="R720"/>
  <c r="P720"/>
  <c r="BI715"/>
  <c r="BH715"/>
  <c r="BG715"/>
  <c r="BF715"/>
  <c r="T715"/>
  <c r="R715"/>
  <c r="P715"/>
  <c r="BI712"/>
  <c r="BH712"/>
  <c r="BG712"/>
  <c r="BF712"/>
  <c r="T712"/>
  <c r="R712"/>
  <c r="P712"/>
  <c r="BI709"/>
  <c r="BH709"/>
  <c r="BG709"/>
  <c r="BF709"/>
  <c r="T709"/>
  <c r="R709"/>
  <c r="P709"/>
  <c r="BI705"/>
  <c r="BH705"/>
  <c r="BG705"/>
  <c r="BF705"/>
  <c r="T705"/>
  <c r="R705"/>
  <c r="P705"/>
  <c r="BI701"/>
  <c r="BH701"/>
  <c r="BG701"/>
  <c r="BF701"/>
  <c r="T701"/>
  <c r="R701"/>
  <c r="P701"/>
  <c r="BI697"/>
  <c r="BH697"/>
  <c r="BG697"/>
  <c r="BF697"/>
  <c r="T697"/>
  <c r="R697"/>
  <c r="P697"/>
  <c r="BI694"/>
  <c r="BH694"/>
  <c r="BG694"/>
  <c r="BF694"/>
  <c r="T694"/>
  <c r="R694"/>
  <c r="P694"/>
  <c r="BI690"/>
  <c r="BH690"/>
  <c r="BG690"/>
  <c r="BF690"/>
  <c r="T690"/>
  <c r="R690"/>
  <c r="P690"/>
  <c r="BI685"/>
  <c r="BH685"/>
  <c r="BG685"/>
  <c r="BF685"/>
  <c r="T685"/>
  <c r="R685"/>
  <c r="P685"/>
  <c r="BI657"/>
  <c r="BH657"/>
  <c r="BG657"/>
  <c r="BF657"/>
  <c r="T657"/>
  <c r="R657"/>
  <c r="P657"/>
  <c r="BI637"/>
  <c r="BH637"/>
  <c r="BG637"/>
  <c r="BF637"/>
  <c r="T637"/>
  <c r="R637"/>
  <c r="P637"/>
  <c r="BI633"/>
  <c r="BH633"/>
  <c r="BG633"/>
  <c r="BF633"/>
  <c r="T633"/>
  <c r="R633"/>
  <c r="P633"/>
  <c r="BI613"/>
  <c r="BH613"/>
  <c r="BG613"/>
  <c r="BF613"/>
  <c r="T613"/>
  <c r="R613"/>
  <c r="P613"/>
  <c r="BI610"/>
  <c r="BH610"/>
  <c r="BG610"/>
  <c r="BF610"/>
  <c r="T610"/>
  <c r="R610"/>
  <c r="P610"/>
  <c r="BI606"/>
  <c r="BH606"/>
  <c r="BG606"/>
  <c r="BF606"/>
  <c r="T606"/>
  <c r="R606"/>
  <c r="P606"/>
  <c r="BI593"/>
  <c r="BH593"/>
  <c r="BG593"/>
  <c r="BF593"/>
  <c r="T593"/>
  <c r="R593"/>
  <c r="P593"/>
  <c r="BI589"/>
  <c r="BH589"/>
  <c r="BG589"/>
  <c r="BF589"/>
  <c r="T589"/>
  <c r="R589"/>
  <c r="P589"/>
  <c r="BI580"/>
  <c r="BH580"/>
  <c r="BG580"/>
  <c r="BF580"/>
  <c r="T580"/>
  <c r="R580"/>
  <c r="P580"/>
  <c r="BI574"/>
  <c r="BH574"/>
  <c r="BG574"/>
  <c r="BF574"/>
  <c r="T574"/>
  <c r="R574"/>
  <c r="P574"/>
  <c r="BI571"/>
  <c r="BH571"/>
  <c r="BG571"/>
  <c r="BF571"/>
  <c r="T571"/>
  <c r="R571"/>
  <c r="P571"/>
  <c r="BI559"/>
  <c r="BH559"/>
  <c r="BG559"/>
  <c r="BF559"/>
  <c r="T559"/>
  <c r="R559"/>
  <c r="P559"/>
  <c r="BI549"/>
  <c r="BH549"/>
  <c r="BG549"/>
  <c r="BF549"/>
  <c r="T549"/>
  <c r="R549"/>
  <c r="P549"/>
  <c r="BI546"/>
  <c r="BH546"/>
  <c r="BG546"/>
  <c r="BF546"/>
  <c r="T546"/>
  <c r="R546"/>
  <c r="P546"/>
  <c r="BI540"/>
  <c r="BH540"/>
  <c r="BG540"/>
  <c r="BF540"/>
  <c r="T540"/>
  <c r="R540"/>
  <c r="P540"/>
  <c r="BI536"/>
  <c r="BH536"/>
  <c r="BG536"/>
  <c r="BF536"/>
  <c r="T536"/>
  <c r="R536"/>
  <c r="P536"/>
  <c r="BI532"/>
  <c r="BH532"/>
  <c r="BG532"/>
  <c r="BF532"/>
  <c r="T532"/>
  <c r="R532"/>
  <c r="P532"/>
  <c r="BI524"/>
  <c r="BH524"/>
  <c r="BG524"/>
  <c r="BF524"/>
  <c r="T524"/>
  <c r="R524"/>
  <c r="P524"/>
  <c r="BI520"/>
  <c r="BH520"/>
  <c r="BG520"/>
  <c r="BF520"/>
  <c r="T520"/>
  <c r="R520"/>
  <c r="P520"/>
  <c r="BI516"/>
  <c r="BH516"/>
  <c r="BG516"/>
  <c r="BF516"/>
  <c r="T516"/>
  <c r="R516"/>
  <c r="P516"/>
  <c r="BI368"/>
  <c r="BH368"/>
  <c r="BG368"/>
  <c r="BF368"/>
  <c r="T368"/>
  <c r="R368"/>
  <c r="P368"/>
  <c r="BI351"/>
  <c r="BH351"/>
  <c r="BG351"/>
  <c r="BF351"/>
  <c r="T351"/>
  <c r="R351"/>
  <c r="P351"/>
  <c r="BI345"/>
  <c r="BH345"/>
  <c r="BG345"/>
  <c r="BF345"/>
  <c r="T345"/>
  <c r="R345"/>
  <c r="P345"/>
  <c r="BI334"/>
  <c r="BH334"/>
  <c r="BG334"/>
  <c r="BF334"/>
  <c r="T334"/>
  <c r="R334"/>
  <c r="P334"/>
  <c r="BI321"/>
  <c r="BH321"/>
  <c r="BG321"/>
  <c r="BF321"/>
  <c r="T321"/>
  <c r="R321"/>
  <c r="P321"/>
  <c r="BI318"/>
  <c r="BH318"/>
  <c r="BG318"/>
  <c r="BF318"/>
  <c r="T318"/>
  <c r="R318"/>
  <c r="P318"/>
  <c r="BI305"/>
  <c r="BH305"/>
  <c r="BG305"/>
  <c r="BF305"/>
  <c r="T305"/>
  <c r="R305"/>
  <c r="P305"/>
  <c r="BI300"/>
  <c r="BH300"/>
  <c r="BG300"/>
  <c r="BF300"/>
  <c r="T300"/>
  <c r="R300"/>
  <c r="P300"/>
  <c r="BI297"/>
  <c r="BH297"/>
  <c r="BG297"/>
  <c r="BF297"/>
  <c r="T297"/>
  <c r="R297"/>
  <c r="P297"/>
  <c r="BI278"/>
  <c r="BH278"/>
  <c r="BG278"/>
  <c r="BF278"/>
  <c r="T278"/>
  <c r="R278"/>
  <c r="P278"/>
  <c r="BI256"/>
  <c r="BH256"/>
  <c r="BG256"/>
  <c r="BF256"/>
  <c r="T256"/>
  <c r="R256"/>
  <c r="P256"/>
  <c r="BI243"/>
  <c r="BH243"/>
  <c r="BG243"/>
  <c r="BF243"/>
  <c r="T243"/>
  <c r="R243"/>
  <c r="P243"/>
  <c r="BI193"/>
  <c r="BH193"/>
  <c r="BG193"/>
  <c r="BF193"/>
  <c r="T193"/>
  <c r="R193"/>
  <c r="P193"/>
  <c r="BI173"/>
  <c r="BH173"/>
  <c r="BG173"/>
  <c r="BF173"/>
  <c r="T173"/>
  <c r="R173"/>
  <c r="P173"/>
  <c r="BI148"/>
  <c r="BH148"/>
  <c r="BG148"/>
  <c r="BF148"/>
  <c r="T148"/>
  <c r="R148"/>
  <c r="P148"/>
  <c r="BI145"/>
  <c r="BH145"/>
  <c r="BG145"/>
  <c r="BF145"/>
  <c r="T145"/>
  <c r="R145"/>
  <c r="P145"/>
  <c r="BI132"/>
  <c r="BH132"/>
  <c r="BG132"/>
  <c r="BF132"/>
  <c r="T132"/>
  <c r="R132"/>
  <c r="P132"/>
  <c r="J125"/>
  <c r="F125"/>
  <c r="F123"/>
  <c r="E121"/>
  <c r="J91"/>
  <c r="F91"/>
  <c r="F89"/>
  <c r="E87"/>
  <c r="J24"/>
  <c r="E24"/>
  <c r="J92"/>
  <c r="J23"/>
  <c r="J18"/>
  <c r="E18"/>
  <c r="F126"/>
  <c r="J17"/>
  <c r="J12"/>
  <c r="J123"/>
  <c r="E7"/>
  <c r="E119"/>
  <c r="J37" i="5"/>
  <c r="J36"/>
  <c r="AY99" i="1"/>
  <c r="J35" i="5"/>
  <c r="AX99" i="1"/>
  <c r="AU99"/>
  <c r="J91" i="5"/>
  <c r="F91"/>
  <c r="F89"/>
  <c r="E87"/>
  <c r="J24"/>
  <c r="E24"/>
  <c r="J23"/>
  <c r="J18"/>
  <c r="E18"/>
  <c r="J17"/>
  <c r="J12"/>
  <c r="J89"/>
  <c r="E7"/>
  <c r="J39" i="4"/>
  <c r="J38"/>
  <c r="AY98" i="1"/>
  <c r="J37" i="4"/>
  <c r="AX98" i="1"/>
  <c r="BI397" i="4"/>
  <c r="BH397"/>
  <c r="BG397"/>
  <c r="BF397"/>
  <c r="T397"/>
  <c r="T396"/>
  <c r="R397"/>
  <c r="R396"/>
  <c r="P397"/>
  <c r="P396"/>
  <c r="BI390"/>
  <c r="BH390"/>
  <c r="BG390"/>
  <c r="BF390"/>
  <c r="T390"/>
  <c r="R390"/>
  <c r="P390"/>
  <c r="BI387"/>
  <c r="BH387"/>
  <c r="BG387"/>
  <c r="BF387"/>
  <c r="T387"/>
  <c r="R387"/>
  <c r="P387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3"/>
  <c r="BH363"/>
  <c r="BG363"/>
  <c r="BF363"/>
  <c r="T363"/>
  <c r="R363"/>
  <c r="P363"/>
  <c r="BI360"/>
  <c r="BH360"/>
  <c r="BG360"/>
  <c r="BF360"/>
  <c r="T360"/>
  <c r="R360"/>
  <c r="P360"/>
  <c r="BI356"/>
  <c r="BH356"/>
  <c r="BG356"/>
  <c r="BF356"/>
  <c r="T356"/>
  <c r="R356"/>
  <c r="P356"/>
  <c r="BI353"/>
  <c r="BH353"/>
  <c r="BG353"/>
  <c r="BF353"/>
  <c r="T353"/>
  <c r="R353"/>
  <c r="P353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0"/>
  <c r="BH330"/>
  <c r="BG330"/>
  <c r="BF330"/>
  <c r="T330"/>
  <c r="R330"/>
  <c r="P330"/>
  <c r="BI326"/>
  <c r="BH326"/>
  <c r="BG326"/>
  <c r="BF326"/>
  <c r="T326"/>
  <c r="R326"/>
  <c r="P326"/>
  <c r="BI323"/>
  <c r="BH323"/>
  <c r="BG323"/>
  <c r="BF323"/>
  <c r="T323"/>
  <c r="R323"/>
  <c r="P323"/>
  <c r="BI317"/>
  <c r="BH317"/>
  <c r="BG317"/>
  <c r="BF317"/>
  <c r="T317"/>
  <c r="R317"/>
  <c r="P317"/>
  <c r="BI310"/>
  <c r="BH310"/>
  <c r="BG310"/>
  <c r="BF310"/>
  <c r="T310"/>
  <c r="R310"/>
  <c r="P310"/>
  <c r="BI305"/>
  <c r="BH305"/>
  <c r="BG305"/>
  <c r="BF305"/>
  <c r="T305"/>
  <c r="R305"/>
  <c r="P305"/>
  <c r="BI301"/>
  <c r="BH301"/>
  <c r="BG301"/>
  <c r="BF301"/>
  <c r="T301"/>
  <c r="R301"/>
  <c r="P301"/>
  <c r="BI297"/>
  <c r="BH297"/>
  <c r="BG297"/>
  <c r="BF297"/>
  <c r="T297"/>
  <c r="R297"/>
  <c r="P297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49"/>
  <c r="BH249"/>
  <c r="BG249"/>
  <c r="BF249"/>
  <c r="T249"/>
  <c r="R249"/>
  <c r="P249"/>
  <c r="BI246"/>
  <c r="BH246"/>
  <c r="BG246"/>
  <c r="BF246"/>
  <c r="T246"/>
  <c r="R246"/>
  <c r="P246"/>
  <c r="BI242"/>
  <c r="BH242"/>
  <c r="BG242"/>
  <c r="BF242"/>
  <c r="T242"/>
  <c r="R242"/>
  <c r="P242"/>
  <c r="BI237"/>
  <c r="BH237"/>
  <c r="BG237"/>
  <c r="BF237"/>
  <c r="T237"/>
  <c r="R237"/>
  <c r="P237"/>
  <c r="BI233"/>
  <c r="BH233"/>
  <c r="BG233"/>
  <c r="BF233"/>
  <c r="T233"/>
  <c r="R233"/>
  <c r="P233"/>
  <c r="BI223"/>
  <c r="BH223"/>
  <c r="BG223"/>
  <c r="BF223"/>
  <c r="T223"/>
  <c r="R223"/>
  <c r="P223"/>
  <c r="BI220"/>
  <c r="BH220"/>
  <c r="BG220"/>
  <c r="BF220"/>
  <c r="T220"/>
  <c r="R220"/>
  <c r="P220"/>
  <c r="BI212"/>
  <c r="BH212"/>
  <c r="BG212"/>
  <c r="BF212"/>
  <c r="T212"/>
  <c r="R212"/>
  <c r="P212"/>
  <c r="BI199"/>
  <c r="BH199"/>
  <c r="BG199"/>
  <c r="BF199"/>
  <c r="T199"/>
  <c r="R199"/>
  <c r="P199"/>
  <c r="BI191"/>
  <c r="BH191"/>
  <c r="BG191"/>
  <c r="BF191"/>
  <c r="T191"/>
  <c r="R191"/>
  <c r="P191"/>
  <c r="BI181"/>
  <c r="BH181"/>
  <c r="BG181"/>
  <c r="BF181"/>
  <c r="T181"/>
  <c r="R181"/>
  <c r="P181"/>
  <c r="BI175"/>
  <c r="BH175"/>
  <c r="BG175"/>
  <c r="BF175"/>
  <c r="T175"/>
  <c r="R175"/>
  <c r="P175"/>
  <c r="BI171"/>
  <c r="BH171"/>
  <c r="BG171"/>
  <c r="BF171"/>
  <c r="T171"/>
  <c r="R171"/>
  <c r="P171"/>
  <c r="BI152"/>
  <c r="BH152"/>
  <c r="BG152"/>
  <c r="BF152"/>
  <c r="T152"/>
  <c r="R152"/>
  <c r="P152"/>
  <c r="BI133"/>
  <c r="BH133"/>
  <c r="BG133"/>
  <c r="BF133"/>
  <c r="T133"/>
  <c r="R133"/>
  <c r="P133"/>
  <c r="BI129"/>
  <c r="BH129"/>
  <c r="BG129"/>
  <c r="BF129"/>
  <c r="T129"/>
  <c r="R129"/>
  <c r="P129"/>
  <c r="J122"/>
  <c r="F122"/>
  <c r="F120"/>
  <c r="E118"/>
  <c r="J93"/>
  <c r="F93"/>
  <c r="F91"/>
  <c r="E89"/>
  <c r="J26"/>
  <c r="E26"/>
  <c r="J123"/>
  <c r="J25"/>
  <c r="J20"/>
  <c r="E20"/>
  <c r="F123"/>
  <c r="J19"/>
  <c r="J14"/>
  <c r="J91"/>
  <c r="E7"/>
  <c r="E114"/>
  <c r="J39" i="3"/>
  <c r="J38"/>
  <c r="AY97" i="1"/>
  <c r="J37" i="3"/>
  <c r="AX97" i="1"/>
  <c r="BI977" i="3"/>
  <c r="BH977"/>
  <c r="BG977"/>
  <c r="BF977"/>
  <c r="T977"/>
  <c r="R977"/>
  <c r="P977"/>
  <c r="BI971"/>
  <c r="BH971"/>
  <c r="BG971"/>
  <c r="BF971"/>
  <c r="T971"/>
  <c r="R971"/>
  <c r="P971"/>
  <c r="BI967"/>
  <c r="BH967"/>
  <c r="BG967"/>
  <c r="BF967"/>
  <c r="T967"/>
  <c r="R967"/>
  <c r="P967"/>
  <c r="BI963"/>
  <c r="BH963"/>
  <c r="BG963"/>
  <c r="BF963"/>
  <c r="T963"/>
  <c r="R963"/>
  <c r="P963"/>
  <c r="BI950"/>
  <c r="BH950"/>
  <c r="BG950"/>
  <c r="BF950"/>
  <c r="T950"/>
  <c r="R950"/>
  <c r="P950"/>
  <c r="BI948"/>
  <c r="BH948"/>
  <c r="BG948"/>
  <c r="BF948"/>
  <c r="T948"/>
  <c r="R948"/>
  <c r="P948"/>
  <c r="BI945"/>
  <c r="BH945"/>
  <c r="BG945"/>
  <c r="BF945"/>
  <c r="T945"/>
  <c r="R945"/>
  <c r="P945"/>
  <c r="BI939"/>
  <c r="BH939"/>
  <c r="BG939"/>
  <c r="BF939"/>
  <c r="T939"/>
  <c r="R939"/>
  <c r="P939"/>
  <c r="BI936"/>
  <c r="BH936"/>
  <c r="BG936"/>
  <c r="BF936"/>
  <c r="T936"/>
  <c r="R936"/>
  <c r="P936"/>
  <c r="BI930"/>
  <c r="BH930"/>
  <c r="BG930"/>
  <c r="BF930"/>
  <c r="T930"/>
  <c r="R930"/>
  <c r="P930"/>
  <c r="BI927"/>
  <c r="BH927"/>
  <c r="BG927"/>
  <c r="BF927"/>
  <c r="T927"/>
  <c r="R927"/>
  <c r="P927"/>
  <c r="BI925"/>
  <c r="BH925"/>
  <c r="BG925"/>
  <c r="BF925"/>
  <c r="T925"/>
  <c r="R925"/>
  <c r="P925"/>
  <c r="BI919"/>
  <c r="BH919"/>
  <c r="BG919"/>
  <c r="BF919"/>
  <c r="T919"/>
  <c r="R919"/>
  <c r="P919"/>
  <c r="BI913"/>
  <c r="BH913"/>
  <c r="BG913"/>
  <c r="BF913"/>
  <c r="T913"/>
  <c r="R913"/>
  <c r="P913"/>
  <c r="BI910"/>
  <c r="BH910"/>
  <c r="BG910"/>
  <c r="BF910"/>
  <c r="T910"/>
  <c r="R910"/>
  <c r="P910"/>
  <c r="BI908"/>
  <c r="BH908"/>
  <c r="BG908"/>
  <c r="BF908"/>
  <c r="T908"/>
  <c r="R908"/>
  <c r="P908"/>
  <c r="BI905"/>
  <c r="BH905"/>
  <c r="BG905"/>
  <c r="BF905"/>
  <c r="T905"/>
  <c r="R905"/>
  <c r="P905"/>
  <c r="BI902"/>
  <c r="BH902"/>
  <c r="BG902"/>
  <c r="BF902"/>
  <c r="T902"/>
  <c r="R902"/>
  <c r="P902"/>
  <c r="BI899"/>
  <c r="BH899"/>
  <c r="BG899"/>
  <c r="BF899"/>
  <c r="T899"/>
  <c r="R899"/>
  <c r="P899"/>
  <c r="BI896"/>
  <c r="BH896"/>
  <c r="BG896"/>
  <c r="BF896"/>
  <c r="T896"/>
  <c r="R896"/>
  <c r="P896"/>
  <c r="BI892"/>
  <c r="BH892"/>
  <c r="BG892"/>
  <c r="BF892"/>
  <c r="T892"/>
  <c r="R892"/>
  <c r="P892"/>
  <c r="BI889"/>
  <c r="BH889"/>
  <c r="BG889"/>
  <c r="BF889"/>
  <c r="T889"/>
  <c r="R889"/>
  <c r="P889"/>
  <c r="BI885"/>
  <c r="BH885"/>
  <c r="BG885"/>
  <c r="BF885"/>
  <c r="T885"/>
  <c r="R885"/>
  <c r="P885"/>
  <c r="BI883"/>
  <c r="BH883"/>
  <c r="BG883"/>
  <c r="BF883"/>
  <c r="T883"/>
  <c r="R883"/>
  <c r="P883"/>
  <c r="BI880"/>
  <c r="BH880"/>
  <c r="BG880"/>
  <c r="BF880"/>
  <c r="T880"/>
  <c r="R880"/>
  <c r="P880"/>
  <c r="BI877"/>
  <c r="BH877"/>
  <c r="BG877"/>
  <c r="BF877"/>
  <c r="T877"/>
  <c r="R877"/>
  <c r="P877"/>
  <c r="BI874"/>
  <c r="BH874"/>
  <c r="BG874"/>
  <c r="BF874"/>
  <c r="T874"/>
  <c r="R874"/>
  <c r="P874"/>
  <c r="BI867"/>
  <c r="BH867"/>
  <c r="BG867"/>
  <c r="BF867"/>
  <c r="T867"/>
  <c r="R867"/>
  <c r="P867"/>
  <c r="BI860"/>
  <c r="BH860"/>
  <c r="BG860"/>
  <c r="BF860"/>
  <c r="T860"/>
  <c r="R860"/>
  <c r="P860"/>
  <c r="BI858"/>
  <c r="BH858"/>
  <c r="BG858"/>
  <c r="BF858"/>
  <c r="T858"/>
  <c r="R858"/>
  <c r="P858"/>
  <c r="BI855"/>
  <c r="BH855"/>
  <c r="BG855"/>
  <c r="BF855"/>
  <c r="T855"/>
  <c r="R855"/>
  <c r="P855"/>
  <c r="BI849"/>
  <c r="BH849"/>
  <c r="BG849"/>
  <c r="BF849"/>
  <c r="T849"/>
  <c r="R849"/>
  <c r="P849"/>
  <c r="BI846"/>
  <c r="BH846"/>
  <c r="BG846"/>
  <c r="BF846"/>
  <c r="T846"/>
  <c r="R846"/>
  <c r="P846"/>
  <c r="BI843"/>
  <c r="BH843"/>
  <c r="BG843"/>
  <c r="BF843"/>
  <c r="T843"/>
  <c r="R843"/>
  <c r="P843"/>
  <c r="BI840"/>
  <c r="BH840"/>
  <c r="BG840"/>
  <c r="BF840"/>
  <c r="T840"/>
  <c r="R840"/>
  <c r="P840"/>
  <c r="BI837"/>
  <c r="BH837"/>
  <c r="BG837"/>
  <c r="BF837"/>
  <c r="T837"/>
  <c r="R837"/>
  <c r="P837"/>
  <c r="BI834"/>
  <c r="BH834"/>
  <c r="BG834"/>
  <c r="BF834"/>
  <c r="T834"/>
  <c r="R834"/>
  <c r="P834"/>
  <c r="BI831"/>
  <c r="BH831"/>
  <c r="BG831"/>
  <c r="BF831"/>
  <c r="T831"/>
  <c r="R831"/>
  <c r="P831"/>
  <c r="BI828"/>
  <c r="BH828"/>
  <c r="BG828"/>
  <c r="BF828"/>
  <c r="T828"/>
  <c r="R828"/>
  <c r="P828"/>
  <c r="BI825"/>
  <c r="BH825"/>
  <c r="BG825"/>
  <c r="BF825"/>
  <c r="T825"/>
  <c r="R825"/>
  <c r="P825"/>
  <c r="BI822"/>
  <c r="BH822"/>
  <c r="BG822"/>
  <c r="BF822"/>
  <c r="T822"/>
  <c r="R822"/>
  <c r="P822"/>
  <c r="BI819"/>
  <c r="BH819"/>
  <c r="BG819"/>
  <c r="BF819"/>
  <c r="T819"/>
  <c r="R819"/>
  <c r="P819"/>
  <c r="BI817"/>
  <c r="BH817"/>
  <c r="BG817"/>
  <c r="BF817"/>
  <c r="T817"/>
  <c r="R817"/>
  <c r="P817"/>
  <c r="BI814"/>
  <c r="BH814"/>
  <c r="BG814"/>
  <c r="BF814"/>
  <c r="T814"/>
  <c r="R814"/>
  <c r="P814"/>
  <c r="BI811"/>
  <c r="BH811"/>
  <c r="BG811"/>
  <c r="BF811"/>
  <c r="T811"/>
  <c r="R811"/>
  <c r="P811"/>
  <c r="BI808"/>
  <c r="BH808"/>
  <c r="BG808"/>
  <c r="BF808"/>
  <c r="T808"/>
  <c r="R808"/>
  <c r="P808"/>
  <c r="BI805"/>
  <c r="BH805"/>
  <c r="BG805"/>
  <c r="BF805"/>
  <c r="T805"/>
  <c r="R805"/>
  <c r="P805"/>
  <c r="BI803"/>
  <c r="BH803"/>
  <c r="BG803"/>
  <c r="BF803"/>
  <c r="T803"/>
  <c r="R803"/>
  <c r="P803"/>
  <c r="BI800"/>
  <c r="BH800"/>
  <c r="BG800"/>
  <c r="BF800"/>
  <c r="T800"/>
  <c r="R800"/>
  <c r="P800"/>
  <c r="BI797"/>
  <c r="BH797"/>
  <c r="BG797"/>
  <c r="BF797"/>
  <c r="T797"/>
  <c r="R797"/>
  <c r="P797"/>
  <c r="BI794"/>
  <c r="BH794"/>
  <c r="BG794"/>
  <c r="BF794"/>
  <c r="T794"/>
  <c r="R794"/>
  <c r="P794"/>
  <c r="BI791"/>
  <c r="BH791"/>
  <c r="BG791"/>
  <c r="BF791"/>
  <c r="T791"/>
  <c r="R791"/>
  <c r="P791"/>
  <c r="BI788"/>
  <c r="BH788"/>
  <c r="BG788"/>
  <c r="BF788"/>
  <c r="T788"/>
  <c r="R788"/>
  <c r="P788"/>
  <c r="BI786"/>
  <c r="BH786"/>
  <c r="BG786"/>
  <c r="BF786"/>
  <c r="T786"/>
  <c r="R786"/>
  <c r="P786"/>
  <c r="BI770"/>
  <c r="BH770"/>
  <c r="BG770"/>
  <c r="BF770"/>
  <c r="T770"/>
  <c r="R770"/>
  <c r="P770"/>
  <c r="BI762"/>
  <c r="BH762"/>
  <c r="BG762"/>
  <c r="BF762"/>
  <c r="T762"/>
  <c r="R762"/>
  <c r="P762"/>
  <c r="BI752"/>
  <c r="BH752"/>
  <c r="BG752"/>
  <c r="BF752"/>
  <c r="T752"/>
  <c r="R752"/>
  <c r="P752"/>
  <c r="BI749"/>
  <c r="BH749"/>
  <c r="BG749"/>
  <c r="BF749"/>
  <c r="T749"/>
  <c r="R749"/>
  <c r="P749"/>
  <c r="BI747"/>
  <c r="BH747"/>
  <c r="BG747"/>
  <c r="BF747"/>
  <c r="T747"/>
  <c r="R747"/>
  <c r="P747"/>
  <c r="BI744"/>
  <c r="BH744"/>
  <c r="BG744"/>
  <c r="BF744"/>
  <c r="T744"/>
  <c r="R744"/>
  <c r="P744"/>
  <c r="BI741"/>
  <c r="BH741"/>
  <c r="BG741"/>
  <c r="BF741"/>
  <c r="T741"/>
  <c r="R741"/>
  <c r="P741"/>
  <c r="BI736"/>
  <c r="BH736"/>
  <c r="BG736"/>
  <c r="BF736"/>
  <c r="T736"/>
  <c r="R736"/>
  <c r="P736"/>
  <c r="BI713"/>
  <c r="BH713"/>
  <c r="BG713"/>
  <c r="BF713"/>
  <c r="T713"/>
  <c r="R713"/>
  <c r="P713"/>
  <c r="BI711"/>
  <c r="BH711"/>
  <c r="BG711"/>
  <c r="BF711"/>
  <c r="T711"/>
  <c r="R711"/>
  <c r="P711"/>
  <c r="BI708"/>
  <c r="BH708"/>
  <c r="BG708"/>
  <c r="BF708"/>
  <c r="T708"/>
  <c r="R708"/>
  <c r="P708"/>
  <c r="BI705"/>
  <c r="BH705"/>
  <c r="BG705"/>
  <c r="BF705"/>
  <c r="T705"/>
  <c r="R705"/>
  <c r="P705"/>
  <c r="BI703"/>
  <c r="BH703"/>
  <c r="BG703"/>
  <c r="BF703"/>
  <c r="T703"/>
  <c r="R703"/>
  <c r="P703"/>
  <c r="BI700"/>
  <c r="BH700"/>
  <c r="BG700"/>
  <c r="BF700"/>
  <c r="T700"/>
  <c r="R700"/>
  <c r="P700"/>
  <c r="BI697"/>
  <c r="BH697"/>
  <c r="BG697"/>
  <c r="BF697"/>
  <c r="T697"/>
  <c r="R697"/>
  <c r="P697"/>
  <c r="BI694"/>
  <c r="BH694"/>
  <c r="BG694"/>
  <c r="BF694"/>
  <c r="T694"/>
  <c r="R694"/>
  <c r="P694"/>
  <c r="BI692"/>
  <c r="BH692"/>
  <c r="BG692"/>
  <c r="BF692"/>
  <c r="T692"/>
  <c r="R692"/>
  <c r="P692"/>
  <c r="BI689"/>
  <c r="BH689"/>
  <c r="BG689"/>
  <c r="BF689"/>
  <c r="T689"/>
  <c r="R689"/>
  <c r="P689"/>
  <c r="BI684"/>
  <c r="BH684"/>
  <c r="BG684"/>
  <c r="BF684"/>
  <c r="T684"/>
  <c r="R684"/>
  <c r="P684"/>
  <c r="BI681"/>
  <c r="BH681"/>
  <c r="BG681"/>
  <c r="BF681"/>
  <c r="T681"/>
  <c r="R681"/>
  <c r="P681"/>
  <c r="BI677"/>
  <c r="BH677"/>
  <c r="BG677"/>
  <c r="BF677"/>
  <c r="T677"/>
  <c r="R677"/>
  <c r="P677"/>
  <c r="BI675"/>
  <c r="BH675"/>
  <c r="BG675"/>
  <c r="BF675"/>
  <c r="T675"/>
  <c r="R675"/>
  <c r="P675"/>
  <c r="BI672"/>
  <c r="BH672"/>
  <c r="BG672"/>
  <c r="BF672"/>
  <c r="T672"/>
  <c r="R672"/>
  <c r="P672"/>
  <c r="BI665"/>
  <c r="BH665"/>
  <c r="BG665"/>
  <c r="BF665"/>
  <c r="T665"/>
  <c r="R665"/>
  <c r="P665"/>
  <c r="BI662"/>
  <c r="BH662"/>
  <c r="BG662"/>
  <c r="BF662"/>
  <c r="T662"/>
  <c r="R662"/>
  <c r="P662"/>
  <c r="BI659"/>
  <c r="BH659"/>
  <c r="BG659"/>
  <c r="BF659"/>
  <c r="T659"/>
  <c r="R659"/>
  <c r="P659"/>
  <c r="BI656"/>
  <c r="BH656"/>
  <c r="BG656"/>
  <c r="BF656"/>
  <c r="T656"/>
  <c r="R656"/>
  <c r="P656"/>
  <c r="BI648"/>
  <c r="BH648"/>
  <c r="BG648"/>
  <c r="BF648"/>
  <c r="T648"/>
  <c r="R648"/>
  <c r="P648"/>
  <c r="BI645"/>
  <c r="BH645"/>
  <c r="BG645"/>
  <c r="BF645"/>
  <c r="T645"/>
  <c r="R645"/>
  <c r="P645"/>
  <c r="BI641"/>
  <c r="BH641"/>
  <c r="BG641"/>
  <c r="BF641"/>
  <c r="T641"/>
  <c r="R641"/>
  <c r="P641"/>
  <c r="BI638"/>
  <c r="BH638"/>
  <c r="BG638"/>
  <c r="BF638"/>
  <c r="T638"/>
  <c r="T637"/>
  <c r="R638"/>
  <c r="R637"/>
  <c r="P638"/>
  <c r="P637"/>
  <c r="BI634"/>
  <c r="BH634"/>
  <c r="BG634"/>
  <c r="BF634"/>
  <c r="T634"/>
  <c r="R634"/>
  <c r="P634"/>
  <c r="BI631"/>
  <c r="BH631"/>
  <c r="BG631"/>
  <c r="BF631"/>
  <c r="T631"/>
  <c r="R631"/>
  <c r="P631"/>
  <c r="BI628"/>
  <c r="BH628"/>
  <c r="BG628"/>
  <c r="BF628"/>
  <c r="T628"/>
  <c r="R628"/>
  <c r="P628"/>
  <c r="BI625"/>
  <c r="BH625"/>
  <c r="BG625"/>
  <c r="BF625"/>
  <c r="T625"/>
  <c r="R625"/>
  <c r="P625"/>
  <c r="BI622"/>
  <c r="BH622"/>
  <c r="BG622"/>
  <c r="BF622"/>
  <c r="T622"/>
  <c r="R622"/>
  <c r="P622"/>
  <c r="BI618"/>
  <c r="BH618"/>
  <c r="BG618"/>
  <c r="BF618"/>
  <c r="T618"/>
  <c r="R618"/>
  <c r="P618"/>
  <c r="BI614"/>
  <c r="BH614"/>
  <c r="BG614"/>
  <c r="BF614"/>
  <c r="T614"/>
  <c r="R614"/>
  <c r="P614"/>
  <c r="BI611"/>
  <c r="BH611"/>
  <c r="BG611"/>
  <c r="BF611"/>
  <c r="T611"/>
  <c r="R611"/>
  <c r="P611"/>
  <c r="BI608"/>
  <c r="BH608"/>
  <c r="BG608"/>
  <c r="BF608"/>
  <c r="T608"/>
  <c r="R608"/>
  <c r="P608"/>
  <c r="BI591"/>
  <c r="BH591"/>
  <c r="BG591"/>
  <c r="BF591"/>
  <c r="T591"/>
  <c r="R591"/>
  <c r="P591"/>
  <c r="BI579"/>
  <c r="BH579"/>
  <c r="BG579"/>
  <c r="BF579"/>
  <c r="T579"/>
  <c r="R579"/>
  <c r="P579"/>
  <c r="BI558"/>
  <c r="BH558"/>
  <c r="BG558"/>
  <c r="BF558"/>
  <c r="T558"/>
  <c r="R558"/>
  <c r="P558"/>
  <c r="BI555"/>
  <c r="BH555"/>
  <c r="BG555"/>
  <c r="BF555"/>
  <c r="T555"/>
  <c r="R555"/>
  <c r="P555"/>
  <c r="BI551"/>
  <c r="BH551"/>
  <c r="BG551"/>
  <c r="BF551"/>
  <c r="T551"/>
  <c r="R551"/>
  <c r="P551"/>
  <c r="BI548"/>
  <c r="BH548"/>
  <c r="BG548"/>
  <c r="BF548"/>
  <c r="T548"/>
  <c r="R548"/>
  <c r="P548"/>
  <c r="BI544"/>
  <c r="BH544"/>
  <c r="BG544"/>
  <c r="BF544"/>
  <c r="T544"/>
  <c r="R544"/>
  <c r="P544"/>
  <c r="BI541"/>
  <c r="BH541"/>
  <c r="BG541"/>
  <c r="BF541"/>
  <c r="T541"/>
  <c r="R541"/>
  <c r="P541"/>
  <c r="BI538"/>
  <c r="BH538"/>
  <c r="BG538"/>
  <c r="BF538"/>
  <c r="T538"/>
  <c r="R538"/>
  <c r="P538"/>
  <c r="BI535"/>
  <c r="BH535"/>
  <c r="BG535"/>
  <c r="BF535"/>
  <c r="T535"/>
  <c r="R535"/>
  <c r="P535"/>
  <c r="BI531"/>
  <c r="BH531"/>
  <c r="BG531"/>
  <c r="BF531"/>
  <c r="T531"/>
  <c r="R531"/>
  <c r="P531"/>
  <c r="BI528"/>
  <c r="BH528"/>
  <c r="BG528"/>
  <c r="BF528"/>
  <c r="T528"/>
  <c r="R528"/>
  <c r="P528"/>
  <c r="BI519"/>
  <c r="BH519"/>
  <c r="BG519"/>
  <c r="BF519"/>
  <c r="T519"/>
  <c r="R519"/>
  <c r="P519"/>
  <c r="BI511"/>
  <c r="BH511"/>
  <c r="BG511"/>
  <c r="BF511"/>
  <c r="T511"/>
  <c r="R511"/>
  <c r="P511"/>
  <c r="BI506"/>
  <c r="BH506"/>
  <c r="BG506"/>
  <c r="BF506"/>
  <c r="T506"/>
  <c r="R506"/>
  <c r="P506"/>
  <c r="BI503"/>
  <c r="BH503"/>
  <c r="BG503"/>
  <c r="BF503"/>
  <c r="T503"/>
  <c r="R503"/>
  <c r="P503"/>
  <c r="BI500"/>
  <c r="BH500"/>
  <c r="BG500"/>
  <c r="BF500"/>
  <c r="T500"/>
  <c r="R500"/>
  <c r="P500"/>
  <c r="BI494"/>
  <c r="BH494"/>
  <c r="BG494"/>
  <c r="BF494"/>
  <c r="T494"/>
  <c r="R494"/>
  <c r="P494"/>
  <c r="BI491"/>
  <c r="BH491"/>
  <c r="BG491"/>
  <c r="BF491"/>
  <c r="T491"/>
  <c r="R491"/>
  <c r="P491"/>
  <c r="BI488"/>
  <c r="BH488"/>
  <c r="BG488"/>
  <c r="BF488"/>
  <c r="T488"/>
  <c r="R488"/>
  <c r="P488"/>
  <c r="BI480"/>
  <c r="BH480"/>
  <c r="BG480"/>
  <c r="BF480"/>
  <c r="T480"/>
  <c r="R480"/>
  <c r="P480"/>
  <c r="BI477"/>
  <c r="BH477"/>
  <c r="BG477"/>
  <c r="BF477"/>
  <c r="T477"/>
  <c r="R477"/>
  <c r="P477"/>
  <c r="BI470"/>
  <c r="BH470"/>
  <c r="BG470"/>
  <c r="BF470"/>
  <c r="T470"/>
  <c r="R470"/>
  <c r="P470"/>
  <c r="BI467"/>
  <c r="BH467"/>
  <c r="BG467"/>
  <c r="BF467"/>
  <c r="T467"/>
  <c r="R467"/>
  <c r="P467"/>
  <c r="BI464"/>
  <c r="BH464"/>
  <c r="BG464"/>
  <c r="BF464"/>
  <c r="T464"/>
  <c r="R464"/>
  <c r="P464"/>
  <c r="BI455"/>
  <c r="BH455"/>
  <c r="BG455"/>
  <c r="BF455"/>
  <c r="T455"/>
  <c r="R455"/>
  <c r="P455"/>
  <c r="BI452"/>
  <c r="BH452"/>
  <c r="BG452"/>
  <c r="BF452"/>
  <c r="T452"/>
  <c r="R452"/>
  <c r="P452"/>
  <c r="BI446"/>
  <c r="BH446"/>
  <c r="BG446"/>
  <c r="BF446"/>
  <c r="T446"/>
  <c r="R446"/>
  <c r="P446"/>
  <c r="BI443"/>
  <c r="BH443"/>
  <c r="BG443"/>
  <c r="BF443"/>
  <c r="T443"/>
  <c r="R443"/>
  <c r="P443"/>
  <c r="BI437"/>
  <c r="BH437"/>
  <c r="BG437"/>
  <c r="BF437"/>
  <c r="T437"/>
  <c r="R437"/>
  <c r="P437"/>
  <c r="BI433"/>
  <c r="BH433"/>
  <c r="BG433"/>
  <c r="BF433"/>
  <c r="T433"/>
  <c r="R433"/>
  <c r="P433"/>
  <c r="BI427"/>
  <c r="BH427"/>
  <c r="BG427"/>
  <c r="BF427"/>
  <c r="T427"/>
  <c r="R427"/>
  <c r="P427"/>
  <c r="BI420"/>
  <c r="BH420"/>
  <c r="BG420"/>
  <c r="BF420"/>
  <c r="T420"/>
  <c r="R420"/>
  <c r="P420"/>
  <c r="BI414"/>
  <c r="BH414"/>
  <c r="BG414"/>
  <c r="BF414"/>
  <c r="T414"/>
  <c r="R414"/>
  <c r="P414"/>
  <c r="BI410"/>
  <c r="BH410"/>
  <c r="BG410"/>
  <c r="BF410"/>
  <c r="T410"/>
  <c r="R410"/>
  <c r="P410"/>
  <c r="BI400"/>
  <c r="BH400"/>
  <c r="BG400"/>
  <c r="BF400"/>
  <c r="T400"/>
  <c r="R400"/>
  <c r="P400"/>
  <c r="BI396"/>
  <c r="BH396"/>
  <c r="BG396"/>
  <c r="BF396"/>
  <c r="T396"/>
  <c r="R396"/>
  <c r="P396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3"/>
  <c r="BH373"/>
  <c r="BG373"/>
  <c r="BF373"/>
  <c r="T373"/>
  <c r="R373"/>
  <c r="P373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9"/>
  <c r="BH359"/>
  <c r="BG359"/>
  <c r="BF359"/>
  <c r="T359"/>
  <c r="R359"/>
  <c r="P359"/>
  <c r="BI356"/>
  <c r="BH356"/>
  <c r="BG356"/>
  <c r="BF356"/>
  <c r="T356"/>
  <c r="R356"/>
  <c r="P356"/>
  <c r="BI347"/>
  <c r="BH347"/>
  <c r="BG347"/>
  <c r="BF347"/>
  <c r="T347"/>
  <c r="R347"/>
  <c r="P347"/>
  <c r="BI344"/>
  <c r="BH344"/>
  <c r="BG344"/>
  <c r="BF344"/>
  <c r="T344"/>
  <c r="R344"/>
  <c r="P344"/>
  <c r="BI332"/>
  <c r="BH332"/>
  <c r="BG332"/>
  <c r="BF332"/>
  <c r="T332"/>
  <c r="R332"/>
  <c r="P332"/>
  <c r="BI320"/>
  <c r="BH320"/>
  <c r="BG320"/>
  <c r="BF320"/>
  <c r="T320"/>
  <c r="R320"/>
  <c r="P320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295"/>
  <c r="BH295"/>
  <c r="BG295"/>
  <c r="BF295"/>
  <c r="T295"/>
  <c r="R295"/>
  <c r="P295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69"/>
  <c r="BH269"/>
  <c r="BG269"/>
  <c r="BF269"/>
  <c r="T269"/>
  <c r="R269"/>
  <c r="P269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22"/>
  <c r="BH222"/>
  <c r="BG222"/>
  <c r="BF222"/>
  <c r="T222"/>
  <c r="R222"/>
  <c r="P222"/>
  <c r="BI218"/>
  <c r="BH218"/>
  <c r="BG218"/>
  <c r="BF218"/>
  <c r="T218"/>
  <c r="R218"/>
  <c r="P218"/>
  <c r="BI210"/>
  <c r="BH210"/>
  <c r="BG210"/>
  <c r="BF210"/>
  <c r="T210"/>
  <c r="R210"/>
  <c r="P210"/>
  <c r="BI201"/>
  <c r="BH201"/>
  <c r="BG201"/>
  <c r="BF201"/>
  <c r="T201"/>
  <c r="R201"/>
  <c r="P201"/>
  <c r="BI193"/>
  <c r="BH193"/>
  <c r="BG193"/>
  <c r="BF193"/>
  <c r="T193"/>
  <c r="R193"/>
  <c r="P193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67"/>
  <c r="BH167"/>
  <c r="BG167"/>
  <c r="BF167"/>
  <c r="T167"/>
  <c r="R167"/>
  <c r="P167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J141"/>
  <c r="F141"/>
  <c r="F139"/>
  <c r="E137"/>
  <c r="J93"/>
  <c r="F93"/>
  <c r="F91"/>
  <c r="E89"/>
  <c r="J26"/>
  <c r="E26"/>
  <c r="J142"/>
  <c r="J25"/>
  <c r="J20"/>
  <c r="E20"/>
  <c r="F142"/>
  <c r="J19"/>
  <c r="J14"/>
  <c r="J139"/>
  <c r="E7"/>
  <c r="E133"/>
  <c r="J37" i="2"/>
  <c r="J36"/>
  <c r="AY95" i="1"/>
  <c r="J35" i="2"/>
  <c r="AX95" i="1"/>
  <c r="BI1294" i="2"/>
  <c r="BH1294"/>
  <c r="BG1294"/>
  <c r="BF1294"/>
  <c r="T1294"/>
  <c r="R1294"/>
  <c r="P1294"/>
  <c r="BI1291"/>
  <c r="BH1291"/>
  <c r="BG1291"/>
  <c r="BF1291"/>
  <c r="T1291"/>
  <c r="R1291"/>
  <c r="P1291"/>
  <c r="BI1288"/>
  <c r="BH1288"/>
  <c r="BG1288"/>
  <c r="BF1288"/>
  <c r="T1288"/>
  <c r="T1287"/>
  <c r="R1288"/>
  <c r="R1287"/>
  <c r="P1288"/>
  <c r="P1287"/>
  <c r="BI1284"/>
  <c r="BH1284"/>
  <c r="BG1284"/>
  <c r="BF1284"/>
  <c r="T1284"/>
  <c r="R1284"/>
  <c r="P1284"/>
  <c r="BI1281"/>
  <c r="BH1281"/>
  <c r="BG1281"/>
  <c r="BF1281"/>
  <c r="T1281"/>
  <c r="R1281"/>
  <c r="P1281"/>
  <c r="BI1278"/>
  <c r="BH1278"/>
  <c r="BG1278"/>
  <c r="BF1278"/>
  <c r="T1278"/>
  <c r="R1278"/>
  <c r="P1278"/>
  <c r="BI1272"/>
  <c r="BH1272"/>
  <c r="BG1272"/>
  <c r="BF1272"/>
  <c r="T1272"/>
  <c r="R1272"/>
  <c r="P1272"/>
  <c r="BI1263"/>
  <c r="BH1263"/>
  <c r="BG1263"/>
  <c r="BF1263"/>
  <c r="T1263"/>
  <c r="R1263"/>
  <c r="P1263"/>
  <c r="BI1246"/>
  <c r="BH1246"/>
  <c r="BG1246"/>
  <c r="BF1246"/>
  <c r="T1246"/>
  <c r="R1246"/>
  <c r="P1246"/>
  <c r="BI1234"/>
  <c r="BH1234"/>
  <c r="BG1234"/>
  <c r="BF1234"/>
  <c r="T1234"/>
  <c r="R1234"/>
  <c r="P1234"/>
  <c r="BI1209"/>
  <c r="BH1209"/>
  <c r="BG1209"/>
  <c r="BF1209"/>
  <c r="T1209"/>
  <c r="R1209"/>
  <c r="P1209"/>
  <c r="BI1205"/>
  <c r="BH1205"/>
  <c r="BG1205"/>
  <c r="BF1205"/>
  <c r="T1205"/>
  <c r="R1205"/>
  <c r="P1205"/>
  <c r="BI1195"/>
  <c r="BH1195"/>
  <c r="BG1195"/>
  <c r="BF1195"/>
  <c r="T1195"/>
  <c r="R1195"/>
  <c r="P1195"/>
  <c r="BI1174"/>
  <c r="BH1174"/>
  <c r="BG1174"/>
  <c r="BF1174"/>
  <c r="T1174"/>
  <c r="R1174"/>
  <c r="P1174"/>
  <c r="BI1162"/>
  <c r="BH1162"/>
  <c r="BG1162"/>
  <c r="BF1162"/>
  <c r="T1162"/>
  <c r="R1162"/>
  <c r="P1162"/>
  <c r="BI1129"/>
  <c r="BH1129"/>
  <c r="BG1129"/>
  <c r="BF1129"/>
  <c r="T1129"/>
  <c r="R1129"/>
  <c r="P1129"/>
  <c r="BI1116"/>
  <c r="BH1116"/>
  <c r="BG1116"/>
  <c r="BF1116"/>
  <c r="T1116"/>
  <c r="R1116"/>
  <c r="P1116"/>
  <c r="BI1112"/>
  <c r="BH1112"/>
  <c r="BG1112"/>
  <c r="BF1112"/>
  <c r="T1112"/>
  <c r="R1112"/>
  <c r="P1112"/>
  <c r="BI1109"/>
  <c r="BH1109"/>
  <c r="BG1109"/>
  <c r="BF1109"/>
  <c r="T1109"/>
  <c r="R1109"/>
  <c r="P1109"/>
  <c r="BI1106"/>
  <c r="BH1106"/>
  <c r="BG1106"/>
  <c r="BF1106"/>
  <c r="T1106"/>
  <c r="R1106"/>
  <c r="P1106"/>
  <c r="BI1103"/>
  <c r="BH1103"/>
  <c r="BG1103"/>
  <c r="BF1103"/>
  <c r="T1103"/>
  <c r="R1103"/>
  <c r="P1103"/>
  <c r="BI1100"/>
  <c r="BH1100"/>
  <c r="BG1100"/>
  <c r="BF1100"/>
  <c r="T1100"/>
  <c r="R1100"/>
  <c r="P1100"/>
  <c r="BI1097"/>
  <c r="BH1097"/>
  <c r="BG1097"/>
  <c r="BF1097"/>
  <c r="T1097"/>
  <c r="R1097"/>
  <c r="P1097"/>
  <c r="BI1094"/>
  <c r="BH1094"/>
  <c r="BG1094"/>
  <c r="BF1094"/>
  <c r="T1094"/>
  <c r="R1094"/>
  <c r="P1094"/>
  <c r="BI1091"/>
  <c r="BH1091"/>
  <c r="BG1091"/>
  <c r="BF1091"/>
  <c r="T1091"/>
  <c r="R1091"/>
  <c r="P1091"/>
  <c r="BI1088"/>
  <c r="BH1088"/>
  <c r="BG1088"/>
  <c r="BF1088"/>
  <c r="T1088"/>
  <c r="R1088"/>
  <c r="P1088"/>
  <c r="BI1085"/>
  <c r="BH1085"/>
  <c r="BG1085"/>
  <c r="BF1085"/>
  <c r="T1085"/>
  <c r="R1085"/>
  <c r="P1085"/>
  <c r="BI1082"/>
  <c r="BH1082"/>
  <c r="BG1082"/>
  <c r="BF1082"/>
  <c r="T1082"/>
  <c r="R1082"/>
  <c r="P1082"/>
  <c r="BI1078"/>
  <c r="BH1078"/>
  <c r="BG1078"/>
  <c r="BF1078"/>
  <c r="T1078"/>
  <c r="R1078"/>
  <c r="P1078"/>
  <c r="BI1075"/>
  <c r="BH1075"/>
  <c r="BG1075"/>
  <c r="BF1075"/>
  <c r="T1075"/>
  <c r="R1075"/>
  <c r="P1075"/>
  <c r="BI1072"/>
  <c r="BH1072"/>
  <c r="BG1072"/>
  <c r="BF1072"/>
  <c r="T1072"/>
  <c r="R1072"/>
  <c r="P1072"/>
  <c r="BI1068"/>
  <c r="BH1068"/>
  <c r="BG1068"/>
  <c r="BF1068"/>
  <c r="T1068"/>
  <c r="R1068"/>
  <c r="P1068"/>
  <c r="BI1065"/>
  <c r="BH1065"/>
  <c r="BG1065"/>
  <c r="BF1065"/>
  <c r="T1065"/>
  <c r="R1065"/>
  <c r="P1065"/>
  <c r="BI1062"/>
  <c r="BH1062"/>
  <c r="BG1062"/>
  <c r="BF1062"/>
  <c r="T1062"/>
  <c r="R1062"/>
  <c r="P1062"/>
  <c r="BI1059"/>
  <c r="BH1059"/>
  <c r="BG1059"/>
  <c r="BF1059"/>
  <c r="T1059"/>
  <c r="R1059"/>
  <c r="P1059"/>
  <c r="BI1052"/>
  <c r="BH1052"/>
  <c r="BG1052"/>
  <c r="BF1052"/>
  <c r="T1052"/>
  <c r="R1052"/>
  <c r="P1052"/>
  <c r="BI1046"/>
  <c r="BH1046"/>
  <c r="BG1046"/>
  <c r="BF1046"/>
  <c r="T1046"/>
  <c r="R1046"/>
  <c r="P1046"/>
  <c r="BI1038"/>
  <c r="BH1038"/>
  <c r="BG1038"/>
  <c r="BF1038"/>
  <c r="T1038"/>
  <c r="R1038"/>
  <c r="P1038"/>
  <c r="BI1027"/>
  <c r="BH1027"/>
  <c r="BG1027"/>
  <c r="BF1027"/>
  <c r="T1027"/>
  <c r="R1027"/>
  <c r="P1027"/>
  <c r="BI1019"/>
  <c r="BH1019"/>
  <c r="BG1019"/>
  <c r="BF1019"/>
  <c r="T1019"/>
  <c r="R1019"/>
  <c r="P1019"/>
  <c r="BI1016"/>
  <c r="BH1016"/>
  <c r="BG1016"/>
  <c r="BF1016"/>
  <c r="T1016"/>
  <c r="R1016"/>
  <c r="P1016"/>
  <c r="BI1013"/>
  <c r="BH1013"/>
  <c r="BG1013"/>
  <c r="BF1013"/>
  <c r="T1013"/>
  <c r="R1013"/>
  <c r="P1013"/>
  <c r="BI1010"/>
  <c r="BH1010"/>
  <c r="BG1010"/>
  <c r="BF1010"/>
  <c r="T1010"/>
  <c r="R1010"/>
  <c r="P1010"/>
  <c r="BI1007"/>
  <c r="BH1007"/>
  <c r="BG1007"/>
  <c r="BF1007"/>
  <c r="T1007"/>
  <c r="R1007"/>
  <c r="P1007"/>
  <c r="BI1004"/>
  <c r="BH1004"/>
  <c r="BG1004"/>
  <c r="BF1004"/>
  <c r="T1004"/>
  <c r="R1004"/>
  <c r="P1004"/>
  <c r="BI1001"/>
  <c r="BH1001"/>
  <c r="BG1001"/>
  <c r="BF1001"/>
  <c r="T1001"/>
  <c r="R1001"/>
  <c r="P1001"/>
  <c r="BI998"/>
  <c r="BH998"/>
  <c r="BG998"/>
  <c r="BF998"/>
  <c r="T998"/>
  <c r="R998"/>
  <c r="P998"/>
  <c r="BI995"/>
  <c r="BH995"/>
  <c r="BG995"/>
  <c r="BF995"/>
  <c r="T995"/>
  <c r="R995"/>
  <c r="P995"/>
  <c r="BI992"/>
  <c r="BH992"/>
  <c r="BG992"/>
  <c r="BF992"/>
  <c r="T992"/>
  <c r="R992"/>
  <c r="P992"/>
  <c r="BI988"/>
  <c r="BH988"/>
  <c r="BG988"/>
  <c r="BF988"/>
  <c r="T988"/>
  <c r="R988"/>
  <c r="P988"/>
  <c r="BI985"/>
  <c r="BH985"/>
  <c r="BG985"/>
  <c r="BF985"/>
  <c r="T985"/>
  <c r="R985"/>
  <c r="P985"/>
  <c r="BI982"/>
  <c r="BH982"/>
  <c r="BG982"/>
  <c r="BF982"/>
  <c r="T982"/>
  <c r="R982"/>
  <c r="P982"/>
  <c r="BI979"/>
  <c r="BH979"/>
  <c r="BG979"/>
  <c r="BF979"/>
  <c r="T979"/>
  <c r="R979"/>
  <c r="P979"/>
  <c r="BI975"/>
  <c r="BH975"/>
  <c r="BG975"/>
  <c r="BF975"/>
  <c r="T975"/>
  <c r="R975"/>
  <c r="P975"/>
  <c r="BI969"/>
  <c r="BH969"/>
  <c r="BG969"/>
  <c r="BF969"/>
  <c r="T969"/>
  <c r="R969"/>
  <c r="P969"/>
  <c r="BI966"/>
  <c r="BH966"/>
  <c r="BG966"/>
  <c r="BF966"/>
  <c r="T966"/>
  <c r="R966"/>
  <c r="P966"/>
  <c r="BI963"/>
  <c r="BH963"/>
  <c r="BG963"/>
  <c r="BF963"/>
  <c r="T963"/>
  <c r="R963"/>
  <c r="P963"/>
  <c r="BI960"/>
  <c r="BH960"/>
  <c r="BG960"/>
  <c r="BF960"/>
  <c r="T960"/>
  <c r="R960"/>
  <c r="P960"/>
  <c r="BI957"/>
  <c r="BH957"/>
  <c r="BG957"/>
  <c r="BF957"/>
  <c r="T957"/>
  <c r="R957"/>
  <c r="P957"/>
  <c r="BI954"/>
  <c r="BH954"/>
  <c r="BG954"/>
  <c r="BF954"/>
  <c r="T954"/>
  <c r="R954"/>
  <c r="P954"/>
  <c r="BI944"/>
  <c r="BH944"/>
  <c r="BG944"/>
  <c r="BF944"/>
  <c r="T944"/>
  <c r="R944"/>
  <c r="P944"/>
  <c r="BI940"/>
  <c r="BH940"/>
  <c r="BG940"/>
  <c r="BF940"/>
  <c r="T940"/>
  <c r="R940"/>
  <c r="P940"/>
  <c r="BI936"/>
  <c r="BH936"/>
  <c r="BG936"/>
  <c r="BF936"/>
  <c r="T936"/>
  <c r="R936"/>
  <c r="P936"/>
  <c r="BI931"/>
  <c r="BH931"/>
  <c r="BG931"/>
  <c r="BF931"/>
  <c r="T931"/>
  <c r="R931"/>
  <c r="P931"/>
  <c r="BI927"/>
  <c r="BH927"/>
  <c r="BG927"/>
  <c r="BF927"/>
  <c r="T927"/>
  <c r="R927"/>
  <c r="P927"/>
  <c r="BI924"/>
  <c r="BH924"/>
  <c r="BG924"/>
  <c r="BF924"/>
  <c r="T924"/>
  <c r="R924"/>
  <c r="P924"/>
  <c r="BI914"/>
  <c r="BH914"/>
  <c r="BG914"/>
  <c r="BF914"/>
  <c r="T914"/>
  <c r="R914"/>
  <c r="P914"/>
  <c r="BI908"/>
  <c r="BH908"/>
  <c r="BG908"/>
  <c r="BF908"/>
  <c r="T908"/>
  <c r="R908"/>
  <c r="P908"/>
  <c r="BI905"/>
  <c r="BH905"/>
  <c r="BG905"/>
  <c r="BF905"/>
  <c r="T905"/>
  <c r="R905"/>
  <c r="P905"/>
  <c r="BI897"/>
  <c r="BH897"/>
  <c r="BG897"/>
  <c r="BF897"/>
  <c r="T897"/>
  <c r="R897"/>
  <c r="P897"/>
  <c r="BI894"/>
  <c r="BH894"/>
  <c r="BG894"/>
  <c r="BF894"/>
  <c r="T894"/>
  <c r="R894"/>
  <c r="P894"/>
  <c r="BI891"/>
  <c r="BH891"/>
  <c r="BG891"/>
  <c r="BF891"/>
  <c r="T891"/>
  <c r="R891"/>
  <c r="P891"/>
  <c r="BI886"/>
  <c r="BH886"/>
  <c r="BG886"/>
  <c r="BF886"/>
  <c r="T886"/>
  <c r="R886"/>
  <c r="P886"/>
  <c r="BI877"/>
  <c r="BH877"/>
  <c r="BG877"/>
  <c r="BF877"/>
  <c r="T877"/>
  <c r="R877"/>
  <c r="P877"/>
  <c r="BI874"/>
  <c r="BH874"/>
  <c r="BG874"/>
  <c r="BF874"/>
  <c r="T874"/>
  <c r="R874"/>
  <c r="P874"/>
  <c r="BI868"/>
  <c r="BH868"/>
  <c r="BG868"/>
  <c r="BF868"/>
  <c r="T868"/>
  <c r="R868"/>
  <c r="P868"/>
  <c r="BI865"/>
  <c r="BH865"/>
  <c r="BG865"/>
  <c r="BF865"/>
  <c r="T865"/>
  <c r="R865"/>
  <c r="P865"/>
  <c r="BI862"/>
  <c r="BH862"/>
  <c r="BG862"/>
  <c r="BF862"/>
  <c r="T862"/>
  <c r="R862"/>
  <c r="P862"/>
  <c r="BI859"/>
  <c r="BH859"/>
  <c r="BG859"/>
  <c r="BF859"/>
  <c r="T859"/>
  <c r="R859"/>
  <c r="P859"/>
  <c r="BI856"/>
  <c r="BH856"/>
  <c r="BG856"/>
  <c r="BF856"/>
  <c r="T856"/>
  <c r="R856"/>
  <c r="P856"/>
  <c r="BI825"/>
  <c r="BH825"/>
  <c r="BG825"/>
  <c r="BF825"/>
  <c r="T825"/>
  <c r="R825"/>
  <c r="P825"/>
  <c r="BI821"/>
  <c r="BH821"/>
  <c r="BG821"/>
  <c r="BF821"/>
  <c r="T821"/>
  <c r="R821"/>
  <c r="P821"/>
  <c r="BI816"/>
  <c r="BH816"/>
  <c r="BG816"/>
  <c r="BF816"/>
  <c r="T816"/>
  <c r="R816"/>
  <c r="P816"/>
  <c r="BI812"/>
  <c r="BH812"/>
  <c r="BG812"/>
  <c r="BF812"/>
  <c r="T812"/>
  <c r="R812"/>
  <c r="P812"/>
  <c r="BI808"/>
  <c r="BH808"/>
  <c r="BG808"/>
  <c r="BF808"/>
  <c r="T808"/>
  <c r="R808"/>
  <c r="P808"/>
  <c r="BI795"/>
  <c r="BH795"/>
  <c r="BG795"/>
  <c r="BF795"/>
  <c r="T795"/>
  <c r="R795"/>
  <c r="P795"/>
  <c r="BI789"/>
  <c r="BH789"/>
  <c r="BG789"/>
  <c r="BF789"/>
  <c r="T789"/>
  <c r="R789"/>
  <c r="P789"/>
  <c r="BI785"/>
  <c r="BH785"/>
  <c r="BG785"/>
  <c r="BF785"/>
  <c r="T785"/>
  <c r="R785"/>
  <c r="P785"/>
  <c r="BI779"/>
  <c r="BH779"/>
  <c r="BG779"/>
  <c r="BF779"/>
  <c r="T779"/>
  <c r="R779"/>
  <c r="P779"/>
  <c r="BI775"/>
  <c r="BH775"/>
  <c r="BG775"/>
  <c r="BF775"/>
  <c r="T775"/>
  <c r="R775"/>
  <c r="P775"/>
  <c r="BI766"/>
  <c r="BH766"/>
  <c r="BG766"/>
  <c r="BF766"/>
  <c r="T766"/>
  <c r="R766"/>
  <c r="P766"/>
  <c r="BI758"/>
  <c r="BH758"/>
  <c r="BG758"/>
  <c r="BF758"/>
  <c r="T758"/>
  <c r="R758"/>
  <c r="P758"/>
  <c r="BI752"/>
  <c r="BH752"/>
  <c r="BG752"/>
  <c r="BF752"/>
  <c r="T752"/>
  <c r="R752"/>
  <c r="P752"/>
  <c r="BI746"/>
  <c r="BH746"/>
  <c r="BG746"/>
  <c r="BF746"/>
  <c r="T746"/>
  <c r="R746"/>
  <c r="P746"/>
  <c r="BI741"/>
  <c r="BH741"/>
  <c r="BG741"/>
  <c r="BF741"/>
  <c r="T741"/>
  <c r="R741"/>
  <c r="P741"/>
  <c r="BI733"/>
  <c r="BH733"/>
  <c r="BG733"/>
  <c r="BF733"/>
  <c r="T733"/>
  <c r="R733"/>
  <c r="P733"/>
  <c r="BI722"/>
  <c r="BH722"/>
  <c r="BG722"/>
  <c r="BF722"/>
  <c r="T722"/>
  <c r="R722"/>
  <c r="P722"/>
  <c r="BI716"/>
  <c r="BH716"/>
  <c r="BG716"/>
  <c r="BF716"/>
  <c r="T716"/>
  <c r="R716"/>
  <c r="P716"/>
  <c r="BI710"/>
  <c r="BH710"/>
  <c r="BG710"/>
  <c r="BF710"/>
  <c r="T710"/>
  <c r="R710"/>
  <c r="P710"/>
  <c r="BI696"/>
  <c r="BH696"/>
  <c r="BG696"/>
  <c r="BF696"/>
  <c r="T696"/>
  <c r="R696"/>
  <c r="P696"/>
  <c r="BI692"/>
  <c r="BH692"/>
  <c r="BG692"/>
  <c r="BF692"/>
  <c r="T692"/>
  <c r="R692"/>
  <c r="P692"/>
  <c r="BI689"/>
  <c r="BH689"/>
  <c r="BG689"/>
  <c r="BF689"/>
  <c r="T689"/>
  <c r="R689"/>
  <c r="P689"/>
  <c r="BI681"/>
  <c r="BH681"/>
  <c r="BG681"/>
  <c r="BF681"/>
  <c r="T681"/>
  <c r="R681"/>
  <c r="P681"/>
  <c r="BI676"/>
  <c r="BH676"/>
  <c r="BG676"/>
  <c r="BF676"/>
  <c r="T676"/>
  <c r="T675"/>
  <c r="R676"/>
  <c r="R675"/>
  <c r="P676"/>
  <c r="P675"/>
  <c r="BI670"/>
  <c r="BH670"/>
  <c r="BG670"/>
  <c r="BF670"/>
  <c r="T670"/>
  <c r="R670"/>
  <c r="P670"/>
  <c r="BI667"/>
  <c r="BH667"/>
  <c r="BG667"/>
  <c r="BF667"/>
  <c r="T667"/>
  <c r="R667"/>
  <c r="P667"/>
  <c r="BI664"/>
  <c r="BH664"/>
  <c r="BG664"/>
  <c r="BF664"/>
  <c r="T664"/>
  <c r="R664"/>
  <c r="P664"/>
  <c r="BI661"/>
  <c r="BH661"/>
  <c r="BG661"/>
  <c r="BF661"/>
  <c r="T661"/>
  <c r="R661"/>
  <c r="P661"/>
  <c r="BI657"/>
  <c r="BH657"/>
  <c r="BG657"/>
  <c r="BF657"/>
  <c r="T657"/>
  <c r="R657"/>
  <c r="P657"/>
  <c r="BI653"/>
  <c r="BH653"/>
  <c r="BG653"/>
  <c r="BF653"/>
  <c r="T653"/>
  <c r="R653"/>
  <c r="P653"/>
  <c r="BI650"/>
  <c r="BH650"/>
  <c r="BG650"/>
  <c r="BF650"/>
  <c r="T650"/>
  <c r="R650"/>
  <c r="P650"/>
  <c r="BI646"/>
  <c r="BH646"/>
  <c r="BG646"/>
  <c r="BF646"/>
  <c r="T646"/>
  <c r="R646"/>
  <c r="P646"/>
  <c r="BI641"/>
  <c r="BH641"/>
  <c r="BG641"/>
  <c r="BF641"/>
  <c r="T641"/>
  <c r="R641"/>
  <c r="P641"/>
  <c r="BI613"/>
  <c r="BH613"/>
  <c r="BG613"/>
  <c r="BF613"/>
  <c r="T613"/>
  <c r="R613"/>
  <c r="P613"/>
  <c r="BI593"/>
  <c r="BH593"/>
  <c r="BG593"/>
  <c r="BF593"/>
  <c r="T593"/>
  <c r="R593"/>
  <c r="P593"/>
  <c r="BI589"/>
  <c r="BH589"/>
  <c r="BG589"/>
  <c r="BF589"/>
  <c r="T589"/>
  <c r="R589"/>
  <c r="P589"/>
  <c r="BI566"/>
  <c r="BH566"/>
  <c r="BG566"/>
  <c r="BF566"/>
  <c r="T566"/>
  <c r="R566"/>
  <c r="P566"/>
  <c r="BI563"/>
  <c r="BH563"/>
  <c r="BG563"/>
  <c r="BF563"/>
  <c r="T563"/>
  <c r="R563"/>
  <c r="P563"/>
  <c r="BI559"/>
  <c r="BH559"/>
  <c r="BG559"/>
  <c r="BF559"/>
  <c r="T559"/>
  <c r="R559"/>
  <c r="P559"/>
  <c r="BI546"/>
  <c r="BH546"/>
  <c r="BG546"/>
  <c r="BF546"/>
  <c r="T546"/>
  <c r="R546"/>
  <c r="P546"/>
  <c r="BI542"/>
  <c r="BH542"/>
  <c r="BG542"/>
  <c r="BF542"/>
  <c r="T542"/>
  <c r="R542"/>
  <c r="P542"/>
  <c r="BI533"/>
  <c r="BH533"/>
  <c r="BG533"/>
  <c r="BF533"/>
  <c r="T533"/>
  <c r="R533"/>
  <c r="P533"/>
  <c r="BI527"/>
  <c r="BH527"/>
  <c r="BG527"/>
  <c r="BF527"/>
  <c r="T527"/>
  <c r="R527"/>
  <c r="P527"/>
  <c r="BI524"/>
  <c r="BH524"/>
  <c r="BG524"/>
  <c r="BF524"/>
  <c r="T524"/>
  <c r="R524"/>
  <c r="P524"/>
  <c r="BI510"/>
  <c r="BH510"/>
  <c r="BG510"/>
  <c r="BF510"/>
  <c r="T510"/>
  <c r="R510"/>
  <c r="P510"/>
  <c r="BI499"/>
  <c r="BH499"/>
  <c r="BG499"/>
  <c r="BF499"/>
  <c r="T499"/>
  <c r="R499"/>
  <c r="P499"/>
  <c r="BI496"/>
  <c r="BH496"/>
  <c r="BG496"/>
  <c r="BF496"/>
  <c r="T496"/>
  <c r="R496"/>
  <c r="P496"/>
  <c r="BI490"/>
  <c r="BH490"/>
  <c r="BG490"/>
  <c r="BF490"/>
  <c r="T490"/>
  <c r="R490"/>
  <c r="P490"/>
  <c r="BI487"/>
  <c r="BH487"/>
  <c r="BG487"/>
  <c r="BF487"/>
  <c r="T487"/>
  <c r="R487"/>
  <c r="P487"/>
  <c r="BI483"/>
  <c r="BH483"/>
  <c r="BG483"/>
  <c r="BF483"/>
  <c r="T483"/>
  <c r="R483"/>
  <c r="P483"/>
  <c r="BI479"/>
  <c r="BH479"/>
  <c r="BG479"/>
  <c r="BF479"/>
  <c r="T479"/>
  <c r="R479"/>
  <c r="P479"/>
  <c r="BI348"/>
  <c r="BH348"/>
  <c r="BG348"/>
  <c r="BF348"/>
  <c r="T348"/>
  <c r="R348"/>
  <c r="P348"/>
  <c r="BI331"/>
  <c r="BH331"/>
  <c r="BG331"/>
  <c r="BF331"/>
  <c r="T331"/>
  <c r="R331"/>
  <c r="P331"/>
  <c r="BI320"/>
  <c r="BH320"/>
  <c r="BG320"/>
  <c r="BF320"/>
  <c r="T320"/>
  <c r="R320"/>
  <c r="P320"/>
  <c r="BI307"/>
  <c r="BH307"/>
  <c r="BG307"/>
  <c r="BF307"/>
  <c r="T307"/>
  <c r="R307"/>
  <c r="P307"/>
  <c r="BI299"/>
  <c r="BH299"/>
  <c r="BG299"/>
  <c r="BF299"/>
  <c r="T299"/>
  <c r="R299"/>
  <c r="P299"/>
  <c r="BI295"/>
  <c r="BH295"/>
  <c r="BG295"/>
  <c r="BF295"/>
  <c r="T295"/>
  <c r="R295"/>
  <c r="P295"/>
  <c r="BI292"/>
  <c r="BH292"/>
  <c r="BG292"/>
  <c r="BF292"/>
  <c r="T292"/>
  <c r="R292"/>
  <c r="P292"/>
  <c r="BI278"/>
  <c r="BH278"/>
  <c r="BG278"/>
  <c r="BF278"/>
  <c r="T278"/>
  <c r="R278"/>
  <c r="P278"/>
  <c r="BI254"/>
  <c r="BH254"/>
  <c r="BG254"/>
  <c r="BF254"/>
  <c r="T254"/>
  <c r="R254"/>
  <c r="P254"/>
  <c r="BI241"/>
  <c r="BH241"/>
  <c r="BG241"/>
  <c r="BF241"/>
  <c r="T241"/>
  <c r="R241"/>
  <c r="P241"/>
  <c r="BI189"/>
  <c r="BH189"/>
  <c r="BG189"/>
  <c r="BF189"/>
  <c r="T189"/>
  <c r="R189"/>
  <c r="P189"/>
  <c r="BI169"/>
  <c r="BH169"/>
  <c r="BG169"/>
  <c r="BF169"/>
  <c r="T169"/>
  <c r="R169"/>
  <c r="P169"/>
  <c r="BI146"/>
  <c r="BH146"/>
  <c r="BG146"/>
  <c r="BF146"/>
  <c r="T146"/>
  <c r="R146"/>
  <c r="P146"/>
  <c r="BI143"/>
  <c r="BH143"/>
  <c r="BG143"/>
  <c r="BF143"/>
  <c r="T143"/>
  <c r="R143"/>
  <c r="P143"/>
  <c r="BI132"/>
  <c r="BH132"/>
  <c r="BG132"/>
  <c r="BF132"/>
  <c r="T132"/>
  <c r="R132"/>
  <c r="P132"/>
  <c r="J125"/>
  <c r="F125"/>
  <c r="F123"/>
  <c r="E121"/>
  <c r="J91"/>
  <c r="F91"/>
  <c r="F89"/>
  <c r="E87"/>
  <c r="J24"/>
  <c r="E24"/>
  <c r="J126"/>
  <c r="J23"/>
  <c r="J18"/>
  <c r="E18"/>
  <c r="F126"/>
  <c r="J17"/>
  <c r="J12"/>
  <c r="J123"/>
  <c r="E7"/>
  <c r="E119"/>
  <c r="L90" i="1"/>
  <c r="AM90"/>
  <c r="AM89"/>
  <c r="L89"/>
  <c r="AM87"/>
  <c r="L87"/>
  <c r="L85"/>
  <c r="L84"/>
  <c r="BK1284" i="2"/>
  <c r="J1278"/>
  <c r="J1263"/>
  <c r="J1234"/>
  <c r="BK1205"/>
  <c r="J1174"/>
  <c r="J1129"/>
  <c r="BK1112"/>
  <c r="BK1106"/>
  <c r="J1100"/>
  <c r="BK1094"/>
  <c r="J1088"/>
  <c r="BK1082"/>
  <c r="J1075"/>
  <c r="BK1068"/>
  <c r="J1062"/>
  <c r="J1052"/>
  <c r="J1038"/>
  <c r="J1019"/>
  <c r="J1013"/>
  <c r="BK1007"/>
  <c r="J1001"/>
  <c r="BK995"/>
  <c r="BK988"/>
  <c r="J982"/>
  <c r="BK975"/>
  <c r="J966"/>
  <c r="BK960"/>
  <c r="BK954"/>
  <c r="BK940"/>
  <c r="J931"/>
  <c r="BK924"/>
  <c r="BK908"/>
  <c r="BK905"/>
  <c r="BK894"/>
  <c r="BK886"/>
  <c r="BK874"/>
  <c r="BK865"/>
  <c r="J859"/>
  <c r="J825"/>
  <c r="J816"/>
  <c r="J808"/>
  <c r="J789"/>
  <c r="J779"/>
  <c r="BK766"/>
  <c r="BK752"/>
  <c r="J722"/>
  <c r="J710"/>
  <c r="J692"/>
  <c r="BK681"/>
  <c r="J670"/>
  <c r="BK664"/>
  <c r="J657"/>
  <c r="BK650"/>
  <c r="BK641"/>
  <c r="J593"/>
  <c r="BK566"/>
  <c r="J559"/>
  <c r="J542"/>
  <c r="BK527"/>
  <c r="BK510"/>
  <c r="BK496"/>
  <c r="BK487"/>
  <c r="J479"/>
  <c r="J331"/>
  <c r="BK307"/>
  <c r="J295"/>
  <c r="BK278"/>
  <c r="BK241"/>
  <c r="BK169"/>
  <c r="BK143"/>
  <c r="AS101" i="1"/>
  <c r="J1284" i="2"/>
  <c r="BK1278"/>
  <c r="BK1263"/>
  <c r="BK1234"/>
  <c r="J1205"/>
  <c r="BK1174"/>
  <c r="BK1129"/>
  <c r="J1112"/>
  <c r="J1106"/>
  <c r="BK1100"/>
  <c r="J1094"/>
  <c r="BK1088"/>
  <c r="J1082"/>
  <c r="BK1075"/>
  <c r="J1068"/>
  <c r="J1065"/>
  <c r="BK1059"/>
  <c r="J1046"/>
  <c r="BK1019"/>
  <c r="BK1013"/>
  <c r="J1007"/>
  <c r="BK1001"/>
  <c r="J995"/>
  <c r="J988"/>
  <c r="BK982"/>
  <c r="J975"/>
  <c r="BK966"/>
  <c r="J960"/>
  <c r="J954"/>
  <c r="J940"/>
  <c r="BK931"/>
  <c r="J924"/>
  <c r="J908"/>
  <c r="J897"/>
  <c r="J891"/>
  <c r="BK877"/>
  <c r="BK868"/>
  <c r="J862"/>
  <c r="BK856"/>
  <c r="J821"/>
  <c r="BK812"/>
  <c r="BK795"/>
  <c r="J785"/>
  <c r="J775"/>
  <c r="J758"/>
  <c r="BK746"/>
  <c r="BK741"/>
  <c r="J733"/>
  <c r="BK716"/>
  <c r="J696"/>
  <c r="J689"/>
  <c r="BK676"/>
  <c r="J667"/>
  <c r="BK661"/>
  <c r="J653"/>
  <c r="J646"/>
  <c r="J613"/>
  <c r="BK589"/>
  <c r="BK563"/>
  <c r="J546"/>
  <c r="BK533"/>
  <c r="J524"/>
  <c r="J496"/>
  <c r="J487"/>
  <c r="BK479"/>
  <c r="BK331"/>
  <c r="J307"/>
  <c r="BK295"/>
  <c r="J278"/>
  <c r="J241"/>
  <c r="J169"/>
  <c r="J143"/>
  <c r="AS96" i="1"/>
  <c r="BK948" i="3"/>
  <c r="J939"/>
  <c r="J930"/>
  <c r="J925"/>
  <c r="BK913"/>
  <c r="J908"/>
  <c r="BK902"/>
  <c r="BK896"/>
  <c r="J889"/>
  <c r="J880"/>
  <c r="BK874"/>
  <c r="BK860"/>
  <c r="BK849"/>
  <c r="J846"/>
  <c r="BK840"/>
  <c r="J834"/>
  <c r="BK828"/>
  <c r="BK822"/>
  <c r="J817"/>
  <c r="BK811"/>
  <c r="J805"/>
  <c r="BK800"/>
  <c r="BK794"/>
  <c r="J788"/>
  <c r="BK770"/>
  <c r="J752"/>
  <c r="J747"/>
  <c r="BK741"/>
  <c r="BK713"/>
  <c r="J708"/>
  <c r="BK703"/>
  <c r="J697"/>
  <c r="BK692"/>
  <c r="BK684"/>
  <c r="BK677"/>
  <c r="BK672"/>
  <c r="J662"/>
  <c r="J656"/>
  <c r="J641"/>
  <c r="J634"/>
  <c r="J631"/>
  <c r="BK625"/>
  <c r="BK614"/>
  <c r="J608"/>
  <c r="BK579"/>
  <c r="J555"/>
  <c r="J551"/>
  <c r="J541"/>
  <c r="J531"/>
  <c r="BK519"/>
  <c r="BK506"/>
  <c r="BK500"/>
  <c r="BK491"/>
  <c r="BK488"/>
  <c r="BK480"/>
  <c r="BK477"/>
  <c r="J470"/>
  <c r="J467"/>
  <c r="BK464"/>
  <c r="J455"/>
  <c r="BK446"/>
  <c r="J437"/>
  <c r="J427"/>
  <c r="BK414"/>
  <c r="J400"/>
  <c r="J392"/>
  <c r="BK386"/>
  <c r="J379"/>
  <c r="J370"/>
  <c r="J362"/>
  <c r="BK356"/>
  <c r="BK344"/>
  <c r="BK320"/>
  <c r="BK313"/>
  <c r="BK307"/>
  <c r="J295"/>
  <c r="BK287"/>
  <c r="J280"/>
  <c r="BK269"/>
  <c r="BK262"/>
  <c r="J255"/>
  <c r="BK248"/>
  <c r="BK240"/>
  <c r="BK218"/>
  <c r="J201"/>
  <c r="J184"/>
  <c r="BK176"/>
  <c r="BK160"/>
  <c r="J154"/>
  <c r="BK148"/>
  <c r="J977"/>
  <c r="J971"/>
  <c r="J967"/>
  <c r="J950"/>
  <c r="BK945"/>
  <c r="J936"/>
  <c r="J927"/>
  <c r="BK919"/>
  <c r="J910"/>
  <c r="BK905"/>
  <c r="J899"/>
  <c r="J892"/>
  <c r="BK885"/>
  <c r="BK880"/>
  <c r="J874"/>
  <c r="J860"/>
  <c r="BK855"/>
  <c r="BK846"/>
  <c r="J840"/>
  <c r="BK834"/>
  <c r="J828"/>
  <c r="J822"/>
  <c r="BK817"/>
  <c r="J811"/>
  <c r="BK805"/>
  <c r="J800"/>
  <c r="J794"/>
  <c r="BK786"/>
  <c r="J770"/>
  <c r="BK752"/>
  <c r="BK747"/>
  <c r="J741"/>
  <c r="J713"/>
  <c r="BK708"/>
  <c r="J703"/>
  <c r="BK697"/>
  <c r="J692"/>
  <c r="J684"/>
  <c r="J677"/>
  <c r="J672"/>
  <c r="BK662"/>
  <c r="BK656"/>
  <c r="BK645"/>
  <c r="BK638"/>
  <c r="BK631"/>
  <c r="J625"/>
  <c r="BK618"/>
  <c r="J611"/>
  <c r="J591"/>
  <c r="J558"/>
  <c r="BK551"/>
  <c r="BK544"/>
  <c r="BK541"/>
  <c r="BK535"/>
  <c r="BK528"/>
  <c r="J506"/>
  <c r="J500"/>
  <c r="J491"/>
  <c r="J480"/>
  <c r="J477"/>
  <c r="BK467"/>
  <c r="BK455"/>
  <c r="J446"/>
  <c r="BK437"/>
  <c r="BK427"/>
  <c r="J414"/>
  <c r="BK400"/>
  <c r="BK392"/>
  <c r="J386"/>
  <c r="BK379"/>
  <c r="BK370"/>
  <c r="BK362"/>
  <c r="J356"/>
  <c r="J344"/>
  <c r="J320"/>
  <c r="J313"/>
  <c r="J307"/>
  <c r="BK295"/>
  <c r="J287"/>
  <c r="BK280"/>
  <c r="J269"/>
  <c r="J262"/>
  <c r="BK255"/>
  <c r="J248"/>
  <c r="J240"/>
  <c r="J218"/>
  <c r="BK201"/>
  <c r="BK184"/>
  <c r="J176"/>
  <c r="J160"/>
  <c r="BK154"/>
  <c r="J148"/>
  <c r="J390" i="4"/>
  <c r="BK384"/>
  <c r="J378"/>
  <c r="BK372"/>
  <c r="J363"/>
  <c r="BK356"/>
  <c r="J340"/>
  <c r="J334"/>
  <c r="J326"/>
  <c r="BK317"/>
  <c r="BK305"/>
  <c r="BK297"/>
  <c r="BK287"/>
  <c r="BK274"/>
  <c r="J268"/>
  <c r="BK249"/>
  <c r="BK242"/>
  <c r="J233"/>
  <c r="BK220"/>
  <c r="BK199"/>
  <c r="BK181"/>
  <c r="J171"/>
  <c r="BK133"/>
  <c r="J397"/>
  <c r="J387"/>
  <c r="J381"/>
  <c r="J375"/>
  <c r="J369"/>
  <c r="J360"/>
  <c r="J353"/>
  <c r="BK337"/>
  <c r="BK326"/>
  <c r="J317"/>
  <c r="J305"/>
  <c r="J297"/>
  <c r="J287"/>
  <c r="J274"/>
  <c r="BK268"/>
  <c r="J249"/>
  <c r="J242"/>
  <c r="BK233"/>
  <c r="J220"/>
  <c r="J199"/>
  <c r="J181"/>
  <c r="BK171"/>
  <c r="J133"/>
  <c r="F35" i="5"/>
  <c r="BB99" i="1"/>
  <c r="BA99"/>
  <c r="BK1311" i="6"/>
  <c r="BK1302"/>
  <c r="J1276"/>
  <c r="BK1239"/>
  <c r="J1225"/>
  <c r="J1194"/>
  <c r="BK1144"/>
  <c r="J1137"/>
  <c r="BK1131"/>
  <c r="J1125"/>
  <c r="J1119"/>
  <c r="J1113"/>
  <c r="J1106"/>
  <c r="J1100"/>
  <c r="J1093"/>
  <c r="J1083"/>
  <c r="BK1069"/>
  <c r="BK1048"/>
  <c r="BK1042"/>
  <c r="BK1036"/>
  <c r="J1030"/>
  <c r="BK1024"/>
  <c r="BK1017"/>
  <c r="BK1011"/>
  <c r="BK1004"/>
  <c r="J995"/>
  <c r="J982"/>
  <c r="BK974"/>
  <c r="J965"/>
  <c r="J952"/>
  <c r="J943"/>
  <c r="BK930"/>
  <c r="J915"/>
  <c r="J909"/>
  <c r="BK903"/>
  <c r="BK868"/>
  <c r="J860"/>
  <c r="J841"/>
  <c r="BK831"/>
  <c r="J810"/>
  <c r="BK798"/>
  <c r="J785"/>
  <c r="J768"/>
  <c r="J750"/>
  <c r="BK743"/>
  <c r="J730"/>
  <c r="J720"/>
  <c r="BK712"/>
  <c r="BK705"/>
  <c r="BK697"/>
  <c r="BK690"/>
  <c r="J657"/>
  <c r="J637"/>
  <c r="J613"/>
  <c r="J606"/>
  <c r="BK589"/>
  <c r="BK574"/>
  <c r="J549"/>
  <c r="J540"/>
  <c r="J532"/>
  <c r="J520"/>
  <c r="J368"/>
  <c r="BK345"/>
  <c r="J321"/>
  <c r="BK305"/>
  <c r="J297"/>
  <c r="BK256"/>
  <c r="BK193"/>
  <c r="J148"/>
  <c r="J132"/>
  <c r="J1324"/>
  <c r="J1321"/>
  <c r="J1318"/>
  <c r="J1311"/>
  <c r="J1302"/>
  <c r="BK1276"/>
  <c r="J1239"/>
  <c r="BK1225"/>
  <c r="BK1194"/>
  <c r="J1144"/>
  <c r="BK1137"/>
  <c r="J1131"/>
  <c r="BK1125"/>
  <c r="BK1119"/>
  <c r="BK1113"/>
  <c r="BK1106"/>
  <c r="BK1100"/>
  <c r="BK1093"/>
  <c r="BK1083"/>
  <c r="J1069"/>
  <c r="J1048"/>
  <c r="J1042"/>
  <c r="J1036"/>
  <c r="BK1030"/>
  <c r="J1024"/>
  <c r="J1017"/>
  <c r="J1008"/>
  <c r="J1004"/>
  <c r="J998"/>
  <c r="BK995"/>
  <c r="BK992"/>
  <c r="BK982"/>
  <c r="J974"/>
  <c r="BK965"/>
  <c r="BK952"/>
  <c r="BK943"/>
  <c r="J930"/>
  <c r="BK915"/>
  <c r="BK909"/>
  <c r="J903"/>
  <c r="J868"/>
  <c r="BK860"/>
  <c r="BK841"/>
  <c r="J831"/>
  <c r="BK818"/>
  <c r="J798"/>
  <c r="BK793"/>
  <c r="J774"/>
  <c r="BK762"/>
  <c r="J746"/>
  <c r="BK735"/>
  <c r="BK725"/>
  <c r="J715"/>
  <c r="J709"/>
  <c r="J701"/>
  <c r="J694"/>
  <c r="J685"/>
  <c r="BK637"/>
  <c r="BK613"/>
  <c r="BK606"/>
  <c r="J589"/>
  <c r="J574"/>
  <c r="J559"/>
  <c r="BK546"/>
  <c r="BK536"/>
  <c r="BK524"/>
  <c r="J516"/>
  <c r="BK351"/>
  <c r="BK334"/>
  <c r="J318"/>
  <c r="J300"/>
  <c r="BK278"/>
  <c r="J243"/>
  <c r="J173"/>
  <c r="J145"/>
  <c r="F39" i="7"/>
  <c r="BD102" i="1"/>
  <c r="F38" i="7"/>
  <c r="BC102" i="1"/>
  <c r="F39" i="8"/>
  <c r="BD103" i="1"/>
  <c r="AW103"/>
  <c r="BK142" i="9"/>
  <c r="BK140"/>
  <c r="BK138"/>
  <c r="BK135"/>
  <c r="BK133"/>
  <c r="J131"/>
  <c r="J129"/>
  <c r="J127"/>
  <c r="BK125"/>
  <c r="J123"/>
  <c r="J121"/>
  <c r="J119"/>
  <c r="J143"/>
  <c r="J142"/>
  <c r="J140"/>
  <c r="J138"/>
  <c r="BK136"/>
  <c r="J135"/>
  <c r="J133"/>
  <c r="BK131"/>
  <c r="BK129"/>
  <c r="BK127"/>
  <c r="J125"/>
  <c r="BK123"/>
  <c r="BK121"/>
  <c r="BK119"/>
  <c r="J1281" i="2"/>
  <c r="J1272"/>
  <c r="J1246"/>
  <c r="J1209"/>
  <c r="BK1195"/>
  <c r="BK1162"/>
  <c r="BK1116"/>
  <c r="J1109"/>
  <c r="BK1103"/>
  <c r="J1097"/>
  <c r="BK1091"/>
  <c r="J1085"/>
  <c r="BK1078"/>
  <c r="BK1072"/>
  <c r="BK1065"/>
  <c r="J1059"/>
  <c r="BK1046"/>
  <c r="J1027"/>
  <c r="J1016"/>
  <c r="J1010"/>
  <c r="J1004"/>
  <c r="J998"/>
  <c r="BK992"/>
  <c r="BK985"/>
  <c r="J979"/>
  <c r="J969"/>
  <c r="J963"/>
  <c r="BK957"/>
  <c r="BK944"/>
  <c r="J936"/>
  <c r="J927"/>
  <c r="BK914"/>
  <c r="BK897"/>
  <c r="BK891"/>
  <c r="J877"/>
  <c r="J868"/>
  <c r="BK862"/>
  <c r="J856"/>
  <c r="BK821"/>
  <c r="J812"/>
  <c r="J795"/>
  <c r="BK785"/>
  <c r="BK775"/>
  <c r="BK758"/>
  <c r="BK733"/>
  <c r="J716"/>
  <c r="BK696"/>
  <c r="BK689"/>
  <c r="J676"/>
  <c r="BK667"/>
  <c r="J661"/>
  <c r="BK653"/>
  <c r="BK646"/>
  <c r="BK613"/>
  <c r="J589"/>
  <c r="J563"/>
  <c r="BK546"/>
  <c r="J533"/>
  <c r="BK524"/>
  <c r="BK499"/>
  <c r="BK490"/>
  <c r="J483"/>
  <c r="J348"/>
  <c r="J320"/>
  <c r="BK299"/>
  <c r="BK292"/>
  <c r="J254"/>
  <c r="BK189"/>
  <c r="BK146"/>
  <c r="J132"/>
  <c r="BK1294"/>
  <c r="J1294"/>
  <c r="BK1291"/>
  <c r="J1291"/>
  <c r="BK1288"/>
  <c r="J1288"/>
  <c r="BK1281"/>
  <c r="BK1272"/>
  <c r="BK1246"/>
  <c r="BK1209"/>
  <c r="J1195"/>
  <c r="J1162"/>
  <c r="J1116"/>
  <c r="BK1109"/>
  <c r="J1103"/>
  <c r="BK1097"/>
  <c r="J1091"/>
  <c r="BK1085"/>
  <c r="J1078"/>
  <c r="J1072"/>
  <c r="BK1062"/>
  <c r="BK1052"/>
  <c r="BK1038"/>
  <c r="BK1027"/>
  <c r="BK1016"/>
  <c r="BK1010"/>
  <c r="BK1004"/>
  <c r="BK998"/>
  <c r="J992"/>
  <c r="J985"/>
  <c r="BK979"/>
  <c r="BK969"/>
  <c r="BK963"/>
  <c r="J957"/>
  <c r="J944"/>
  <c r="BK936"/>
  <c r="BK927"/>
  <c r="J914"/>
  <c r="J905"/>
  <c r="J894"/>
  <c r="J886"/>
  <c r="J874"/>
  <c r="J865"/>
  <c r="BK859"/>
  <c r="BK825"/>
  <c r="BK816"/>
  <c r="BK808"/>
  <c r="BK789"/>
  <c r="BK779"/>
  <c r="J766"/>
  <c r="J752"/>
  <c r="J746"/>
  <c r="J741"/>
  <c r="BK722"/>
  <c r="BK710"/>
  <c r="BK692"/>
  <c r="J681"/>
  <c r="BK670"/>
  <c r="J664"/>
  <c r="BK657"/>
  <c r="J650"/>
  <c r="J641"/>
  <c r="BK593"/>
  <c r="J566"/>
  <c r="BK559"/>
  <c r="BK542"/>
  <c r="J527"/>
  <c r="J510"/>
  <c r="J499"/>
  <c r="J490"/>
  <c r="BK483"/>
  <c r="BK348"/>
  <c r="BK320"/>
  <c r="J299"/>
  <c r="J292"/>
  <c r="BK254"/>
  <c r="J189"/>
  <c r="J146"/>
  <c r="BK132"/>
  <c r="J963" i="3"/>
  <c r="BK950"/>
  <c r="J945"/>
  <c r="BK936"/>
  <c r="BK927"/>
  <c r="J919"/>
  <c r="BK910"/>
  <c r="J905"/>
  <c r="BK899"/>
  <c r="BK892"/>
  <c r="J885"/>
  <c r="J883"/>
  <c r="J877"/>
  <c r="J867"/>
  <c r="BK858"/>
  <c r="J849"/>
  <c r="J843"/>
  <c r="BK837"/>
  <c r="J831"/>
  <c r="J825"/>
  <c r="J819"/>
  <c r="J814"/>
  <c r="J808"/>
  <c r="BK803"/>
  <c r="J797"/>
  <c r="J791"/>
  <c r="J786"/>
  <c r="J762"/>
  <c r="J749"/>
  <c r="J744"/>
  <c r="BK736"/>
  <c r="BK711"/>
  <c r="BK705"/>
  <c r="J700"/>
  <c r="BK694"/>
  <c r="J689"/>
  <c r="BK681"/>
  <c r="J675"/>
  <c r="J665"/>
  <c r="BK659"/>
  <c r="J648"/>
  <c r="J645"/>
  <c r="J638"/>
  <c r="BK628"/>
  <c r="J622"/>
  <c r="J618"/>
  <c r="BK611"/>
  <c r="BK591"/>
  <c r="BK558"/>
  <c r="J548"/>
  <c r="J538"/>
  <c r="J535"/>
  <c r="J528"/>
  <c r="J511"/>
  <c r="J503"/>
  <c r="J494"/>
  <c r="J452"/>
  <c r="BK443"/>
  <c r="J433"/>
  <c r="J420"/>
  <c r="BK410"/>
  <c r="BK396"/>
  <c r="J389"/>
  <c r="J383"/>
  <c r="BK373"/>
  <c r="BK366"/>
  <c r="J359"/>
  <c r="BK347"/>
  <c r="J332"/>
  <c r="BK316"/>
  <c r="BK310"/>
  <c r="BK304"/>
  <c r="J290"/>
  <c r="J283"/>
  <c r="J276"/>
  <c r="BK266"/>
  <c r="BK259"/>
  <c r="BK252"/>
  <c r="BK244"/>
  <c r="BK222"/>
  <c r="J210"/>
  <c r="J193"/>
  <c r="BK180"/>
  <c r="J167"/>
  <c r="J157"/>
  <c r="BK151"/>
  <c r="BK977"/>
  <c r="BK971"/>
  <c r="BK967"/>
  <c r="BK963"/>
  <c r="J948"/>
  <c r="BK939"/>
  <c r="BK930"/>
  <c r="BK925"/>
  <c r="J913"/>
  <c r="BK908"/>
  <c r="J902"/>
  <c r="J896"/>
  <c r="BK889"/>
  <c r="BK883"/>
  <c r="BK877"/>
  <c r="BK867"/>
  <c r="J858"/>
  <c r="J855"/>
  <c r="BK843"/>
  <c r="J837"/>
  <c r="BK831"/>
  <c r="BK825"/>
  <c r="BK819"/>
  <c r="BK814"/>
  <c r="BK808"/>
  <c r="J803"/>
  <c r="BK797"/>
  <c r="BK791"/>
  <c r="BK788"/>
  <c r="BK762"/>
  <c r="BK749"/>
  <c r="BK744"/>
  <c r="J736"/>
  <c r="J711"/>
  <c r="J705"/>
  <c r="BK700"/>
  <c r="J694"/>
  <c r="BK689"/>
  <c r="J681"/>
  <c r="BK675"/>
  <c r="BK665"/>
  <c r="J659"/>
  <c r="BK648"/>
  <c r="BK641"/>
  <c r="BK634"/>
  <c r="J628"/>
  <c r="BK622"/>
  <c r="J614"/>
  <c r="BK608"/>
  <c r="J579"/>
  <c r="BK555"/>
  <c r="BK548"/>
  <c r="J544"/>
  <c r="BK538"/>
  <c r="BK531"/>
  <c r="J519"/>
  <c r="BK511"/>
  <c r="BK503"/>
  <c r="BK494"/>
  <c r="J488"/>
  <c r="BK470"/>
  <c r="J464"/>
  <c r="BK452"/>
  <c r="J443"/>
  <c r="BK433"/>
  <c r="BK420"/>
  <c r="J410"/>
  <c r="J396"/>
  <c r="BK389"/>
  <c r="BK383"/>
  <c r="J373"/>
  <c r="J366"/>
  <c r="BK359"/>
  <c r="J347"/>
  <c r="BK332"/>
  <c r="J316"/>
  <c r="J310"/>
  <c r="J304"/>
  <c r="BK290"/>
  <c r="BK283"/>
  <c r="BK276"/>
  <c r="J266"/>
  <c r="J259"/>
  <c r="J252"/>
  <c r="J244"/>
  <c r="J222"/>
  <c r="BK210"/>
  <c r="BK193"/>
  <c r="J180"/>
  <c r="BK167"/>
  <c r="BK157"/>
  <c r="J151"/>
  <c r="BK397" i="4"/>
  <c r="BK387"/>
  <c r="BK381"/>
  <c r="BK375"/>
  <c r="BK369"/>
  <c r="BK360"/>
  <c r="BK353"/>
  <c r="J337"/>
  <c r="BK330"/>
  <c r="J323"/>
  <c r="BK310"/>
  <c r="J301"/>
  <c r="J291"/>
  <c r="J283"/>
  <c r="J271"/>
  <c r="BK265"/>
  <c r="J246"/>
  <c r="J237"/>
  <c r="BK223"/>
  <c r="J212"/>
  <c r="BK191"/>
  <c r="BK175"/>
  <c r="J152"/>
  <c r="BK129"/>
  <c r="BK390"/>
  <c r="J384"/>
  <c r="BK378"/>
  <c r="J372"/>
  <c r="BK363"/>
  <c r="J356"/>
  <c r="BK340"/>
  <c r="BK334"/>
  <c r="J330"/>
  <c r="BK323"/>
  <c r="J310"/>
  <c r="BK301"/>
  <c r="BK291"/>
  <c r="BK283"/>
  <c r="BK271"/>
  <c r="J265"/>
  <c r="BK246"/>
  <c r="BK237"/>
  <c r="J223"/>
  <c r="BK212"/>
  <c r="J191"/>
  <c r="J175"/>
  <c r="BK152"/>
  <c r="J129"/>
  <c r="F36" i="5"/>
  <c r="BC99" i="1"/>
  <c r="F37" i="5"/>
  <c r="BD99" i="1"/>
  <c r="J1314" i="6"/>
  <c r="J1308"/>
  <c r="BK1293"/>
  <c r="J1264"/>
  <c r="J1235"/>
  <c r="BK1206"/>
  <c r="J1163"/>
  <c r="J1140"/>
  <c r="BK1134"/>
  <c r="J1128"/>
  <c r="BK1122"/>
  <c r="BK1116"/>
  <c r="J1110"/>
  <c r="BK1103"/>
  <c r="BK1096"/>
  <c r="BK1090"/>
  <c r="J1077"/>
  <c r="BK1058"/>
  <c r="J1045"/>
  <c r="J1039"/>
  <c r="BK1033"/>
  <c r="BK1027"/>
  <c r="BK1021"/>
  <c r="J1014"/>
  <c r="BK1008"/>
  <c r="BK998"/>
  <c r="J992"/>
  <c r="J978"/>
  <c r="J969"/>
  <c r="J962"/>
  <c r="J946"/>
  <c r="J933"/>
  <c r="BK927"/>
  <c r="J912"/>
  <c r="BK906"/>
  <c r="BK873"/>
  <c r="J864"/>
  <c r="BK847"/>
  <c r="BK837"/>
  <c r="J827"/>
  <c r="J818"/>
  <c r="J804"/>
  <c r="J793"/>
  <c r="BK774"/>
  <c r="J762"/>
  <c r="BK746"/>
  <c r="J735"/>
  <c r="J725"/>
  <c r="BK715"/>
  <c r="BK709"/>
  <c r="BK701"/>
  <c r="BK694"/>
  <c r="BK685"/>
  <c r="BK633"/>
  <c r="BK610"/>
  <c r="J593"/>
  <c r="J580"/>
  <c r="J571"/>
  <c r="BK559"/>
  <c r="J546"/>
  <c r="J536"/>
  <c r="J524"/>
  <c r="BK516"/>
  <c r="J351"/>
  <c r="J334"/>
  <c r="BK318"/>
  <c r="BK300"/>
  <c r="J278"/>
  <c r="BK243"/>
  <c r="BK173"/>
  <c r="BK145"/>
  <c r="BK1324"/>
  <c r="BK1321"/>
  <c r="BK1318"/>
  <c r="BK1314"/>
  <c r="BK1308"/>
  <c r="J1293"/>
  <c r="BK1264"/>
  <c r="BK1235"/>
  <c r="J1206"/>
  <c r="BK1163"/>
  <c r="BK1140"/>
  <c r="J1134"/>
  <c r="BK1128"/>
  <c r="J1122"/>
  <c r="J1116"/>
  <c r="BK1110"/>
  <c r="J1103"/>
  <c r="J1096"/>
  <c r="J1090"/>
  <c r="BK1077"/>
  <c r="J1058"/>
  <c r="BK1045"/>
  <c r="BK1039"/>
  <c r="J1033"/>
  <c r="J1027"/>
  <c r="J1021"/>
  <c r="BK1014"/>
  <c r="J1011"/>
  <c r="BK978"/>
  <c r="BK969"/>
  <c r="BK962"/>
  <c r="BK946"/>
  <c r="BK933"/>
  <c r="J927"/>
  <c r="BK912"/>
  <c r="J906"/>
  <c r="J873"/>
  <c r="BK864"/>
  <c r="J847"/>
  <c r="J837"/>
  <c r="BK827"/>
  <c r="BK810"/>
  <c r="BK804"/>
  <c r="BK785"/>
  <c r="BK768"/>
  <c r="BK750"/>
  <c r="J743"/>
  <c r="BK730"/>
  <c r="BK720"/>
  <c r="J712"/>
  <c r="J705"/>
  <c r="J697"/>
  <c r="J690"/>
  <c r="BK657"/>
  <c r="J633"/>
  <c r="J610"/>
  <c r="BK593"/>
  <c r="BK580"/>
  <c r="BK571"/>
  <c r="BK549"/>
  <c r="BK540"/>
  <c r="BK532"/>
  <c r="BK520"/>
  <c r="BK368"/>
  <c r="J345"/>
  <c r="BK321"/>
  <c r="J305"/>
  <c r="BK297"/>
  <c r="J256"/>
  <c r="J193"/>
  <c r="BK148"/>
  <c r="BK132"/>
  <c r="F37" i="7"/>
  <c r="BB102" i="1"/>
  <c r="AW102"/>
  <c r="F37" i="8"/>
  <c r="BB103" i="1"/>
  <c r="F38" i="8"/>
  <c r="BC103" i="1"/>
  <c r="BK143" i="9"/>
  <c r="J141"/>
  <c r="J139"/>
  <c r="J137"/>
  <c r="BK134"/>
  <c r="BK132"/>
  <c r="J130"/>
  <c r="BK128"/>
  <c r="BK126"/>
  <c r="J124"/>
  <c r="BK122"/>
  <c r="BK120"/>
  <c r="BK141"/>
  <c r="BK139"/>
  <c r="BK137"/>
  <c r="J136"/>
  <c r="J134"/>
  <c r="J132"/>
  <c r="BK130"/>
  <c r="J128"/>
  <c r="J126"/>
  <c r="BK124"/>
  <c r="J122"/>
  <c r="J120"/>
  <c r="BK131" i="2"/>
  <c r="J131"/>
  <c r="J98"/>
  <c r="T131"/>
  <c r="BK680"/>
  <c r="J680"/>
  <c r="J100"/>
  <c r="R680"/>
  <c r="BK695"/>
  <c r="J695"/>
  <c r="J101"/>
  <c r="R695"/>
  <c r="BK732"/>
  <c r="J732"/>
  <c r="J102"/>
  <c r="R732"/>
  <c r="BK820"/>
  <c r="J820"/>
  <c r="J103"/>
  <c r="T820"/>
  <c r="P1071"/>
  <c r="T1071"/>
  <c r="P1115"/>
  <c r="R1115"/>
  <c r="BK1208"/>
  <c r="J1208"/>
  <c r="J106"/>
  <c r="T1208"/>
  <c r="BK1290"/>
  <c r="J1290"/>
  <c r="J109"/>
  <c r="T1290"/>
  <c r="T1289"/>
  <c r="P147" i="3"/>
  <c r="T147"/>
  <c r="P258"/>
  <c r="T258"/>
  <c r="P275"/>
  <c r="T275"/>
  <c r="P355"/>
  <c r="T355"/>
  <c r="P395"/>
  <c r="T395"/>
  <c r="P518"/>
  <c r="T518"/>
  <c r="P640"/>
  <c r="R640"/>
  <c r="BK676"/>
  <c r="J676"/>
  <c r="J109"/>
  <c r="R676"/>
  <c r="BK693"/>
  <c r="J693"/>
  <c r="J110"/>
  <c r="R693"/>
  <c r="BK704"/>
  <c r="J704"/>
  <c r="J111"/>
  <c r="R704"/>
  <c r="BK712"/>
  <c r="J712"/>
  <c r="J112"/>
  <c r="T712"/>
  <c r="P740"/>
  <c r="T740"/>
  <c r="P748"/>
  <c r="T748"/>
  <c r="P787"/>
  <c r="T787"/>
  <c r="P804"/>
  <c r="T804"/>
  <c r="P818"/>
  <c r="R818"/>
  <c r="BK859"/>
  <c r="J859"/>
  <c r="J118"/>
  <c r="R859"/>
  <c r="BK884"/>
  <c r="J884"/>
  <c r="J119"/>
  <c r="R884"/>
  <c r="BK909"/>
  <c r="J909"/>
  <c r="J120"/>
  <c r="T909"/>
  <c r="P926"/>
  <c r="R926"/>
  <c r="BK949"/>
  <c r="J949"/>
  <c r="J122"/>
  <c r="T949"/>
  <c r="P970"/>
  <c r="R970"/>
  <c r="P128" i="4"/>
  <c r="T128"/>
  <c r="P282"/>
  <c r="T282"/>
  <c r="P290"/>
  <c r="T290"/>
  <c r="P333"/>
  <c r="R333"/>
  <c r="BK131" i="6"/>
  <c r="J131"/>
  <c r="J98"/>
  <c r="R131"/>
  <c r="P734"/>
  <c r="T734"/>
  <c r="P749"/>
  <c r="T749"/>
  <c r="P784"/>
  <c r="T784"/>
  <c r="P872"/>
  <c r="R872"/>
  <c r="BK1099"/>
  <c r="J1099"/>
  <c r="J104"/>
  <c r="R1099"/>
  <c r="BK1143"/>
  <c r="J1143"/>
  <c r="J105"/>
  <c r="R1143"/>
  <c r="BK1238"/>
  <c r="J1238"/>
  <c r="J106"/>
  <c r="R1238"/>
  <c r="BK1320"/>
  <c r="J1320"/>
  <c r="J109"/>
  <c r="T1320"/>
  <c r="T1319"/>
  <c r="T118" i="9"/>
  <c r="T117"/>
  <c r="P131" i="2"/>
  <c r="R131"/>
  <c r="P680"/>
  <c r="T680"/>
  <c r="P695"/>
  <c r="T695"/>
  <c r="P732"/>
  <c r="T732"/>
  <c r="P820"/>
  <c r="R820"/>
  <c r="BK1071"/>
  <c r="J1071"/>
  <c r="J104"/>
  <c r="R1071"/>
  <c r="BK1115"/>
  <c r="J1115"/>
  <c r="J105"/>
  <c r="T1115"/>
  <c r="P1208"/>
  <c r="R1208"/>
  <c r="P1290"/>
  <c r="P1289"/>
  <c r="R1290"/>
  <c r="R1289"/>
  <c r="BK147" i="3"/>
  <c r="J147"/>
  <c r="J100"/>
  <c r="R147"/>
  <c r="BK258"/>
  <c r="J258"/>
  <c r="J101"/>
  <c r="R258"/>
  <c r="BK275"/>
  <c r="J275"/>
  <c r="J102"/>
  <c r="R275"/>
  <c r="BK355"/>
  <c r="J355"/>
  <c r="J103"/>
  <c r="R355"/>
  <c r="BK395"/>
  <c r="J395"/>
  <c r="J104"/>
  <c r="R395"/>
  <c r="BK518"/>
  <c r="J518"/>
  <c r="J105"/>
  <c r="R518"/>
  <c r="BK640"/>
  <c r="J640"/>
  <c r="J108"/>
  <c r="T640"/>
  <c r="P676"/>
  <c r="T676"/>
  <c r="P693"/>
  <c r="T693"/>
  <c r="P704"/>
  <c r="T704"/>
  <c r="P712"/>
  <c r="R712"/>
  <c r="BK740"/>
  <c r="J740"/>
  <c r="J113"/>
  <c r="R740"/>
  <c r="BK748"/>
  <c r="J748"/>
  <c r="J114"/>
  <c r="R748"/>
  <c r="BK787"/>
  <c r="J787"/>
  <c r="J115"/>
  <c r="R787"/>
  <c r="BK804"/>
  <c r="J804"/>
  <c r="J116"/>
  <c r="R804"/>
  <c r="BK818"/>
  <c r="J818"/>
  <c r="J117"/>
  <c r="T818"/>
  <c r="P859"/>
  <c r="T859"/>
  <c r="P884"/>
  <c r="T884"/>
  <c r="P909"/>
  <c r="R909"/>
  <c r="BK926"/>
  <c r="J926"/>
  <c r="J121"/>
  <c r="T926"/>
  <c r="P949"/>
  <c r="R949"/>
  <c r="BK970"/>
  <c r="J970"/>
  <c r="J123"/>
  <c r="T970"/>
  <c r="BK128" i="4"/>
  <c r="J128"/>
  <c r="J100"/>
  <c r="R128"/>
  <c r="BK282"/>
  <c r="J282"/>
  <c r="J101"/>
  <c r="R282"/>
  <c r="BK290"/>
  <c r="J290"/>
  <c r="J102"/>
  <c r="R290"/>
  <c r="BK333"/>
  <c r="J333"/>
  <c r="J103"/>
  <c r="T333"/>
  <c r="P131" i="6"/>
  <c r="T131"/>
  <c r="BK734"/>
  <c r="J734"/>
  <c r="J100"/>
  <c r="R734"/>
  <c r="BK749"/>
  <c r="J749"/>
  <c r="J101"/>
  <c r="R749"/>
  <c r="BK784"/>
  <c r="J784"/>
  <c r="J102"/>
  <c r="R784"/>
  <c r="BK872"/>
  <c r="J872"/>
  <c r="J103"/>
  <c r="T872"/>
  <c r="P1099"/>
  <c r="T1099"/>
  <c r="P1143"/>
  <c r="T1143"/>
  <c r="P1238"/>
  <c r="T1238"/>
  <c r="P1320"/>
  <c r="P1319"/>
  <c r="R1320"/>
  <c r="R1319"/>
  <c r="BK118" i="9"/>
  <c r="J118"/>
  <c r="J97"/>
  <c r="P118"/>
  <c r="P117"/>
  <c r="AU104" i="1"/>
  <c r="R118" i="9"/>
  <c r="R117"/>
  <c r="BK396" i="4"/>
  <c r="J396"/>
  <c r="J104"/>
  <c r="BK729" i="6"/>
  <c r="J729"/>
  <c r="J99"/>
  <c r="BK1317"/>
  <c r="J1317"/>
  <c r="J107"/>
  <c r="BK675" i="2"/>
  <c r="J675"/>
  <c r="J99"/>
  <c r="BK1287"/>
  <c r="J1287"/>
  <c r="J107"/>
  <c r="BK637" i="3"/>
  <c r="J637"/>
  <c r="J106"/>
  <c r="F92" i="9"/>
  <c r="E107"/>
  <c r="J111"/>
  <c r="J114"/>
  <c r="BE120"/>
  <c r="BE122"/>
  <c r="BE126"/>
  <c r="BE128"/>
  <c r="BE129"/>
  <c r="BE130"/>
  <c r="BE133"/>
  <c r="BE136"/>
  <c r="BE139"/>
  <c r="BE143"/>
  <c r="BE119"/>
  <c r="BE121"/>
  <c r="BE123"/>
  <c r="BE124"/>
  <c r="BE125"/>
  <c r="BE127"/>
  <c r="BE131"/>
  <c r="BE132"/>
  <c r="BE134"/>
  <c r="BE135"/>
  <c r="BE137"/>
  <c r="BE138"/>
  <c r="BE140"/>
  <c r="BE141"/>
  <c r="BE142"/>
  <c r="J91" i="8"/>
  <c r="F94"/>
  <c r="F94" i="7"/>
  <c r="E85" i="6"/>
  <c r="F92"/>
  <c r="J126"/>
  <c r="BE145"/>
  <c r="BE256"/>
  <c r="BE278"/>
  <c r="BE300"/>
  <c r="BE321"/>
  <c r="BE345"/>
  <c r="BE351"/>
  <c r="BE516"/>
  <c r="BE532"/>
  <c r="BE536"/>
  <c r="BE540"/>
  <c r="BE546"/>
  <c r="BE559"/>
  <c r="BE574"/>
  <c r="BE589"/>
  <c r="BE593"/>
  <c r="BE610"/>
  <c r="BE613"/>
  <c r="BE637"/>
  <c r="BE694"/>
  <c r="BE705"/>
  <c r="BE715"/>
  <c r="BE725"/>
  <c r="BE735"/>
  <c r="BE746"/>
  <c r="BE762"/>
  <c r="BE768"/>
  <c r="BE774"/>
  <c r="BE798"/>
  <c r="BE804"/>
  <c r="BE818"/>
  <c r="BE837"/>
  <c r="BE847"/>
  <c r="BE860"/>
  <c r="BE868"/>
  <c r="BE903"/>
  <c r="BE909"/>
  <c r="BE912"/>
  <c r="BE943"/>
  <c r="BE946"/>
  <c r="BE962"/>
  <c r="BE965"/>
  <c r="BE978"/>
  <c r="BE982"/>
  <c r="BE995"/>
  <c r="BE1011"/>
  <c r="BE1017"/>
  <c r="BE1027"/>
  <c r="BE1030"/>
  <c r="BE1036"/>
  <c r="BE1042"/>
  <c r="BE1048"/>
  <c r="BE1058"/>
  <c r="BE1077"/>
  <c r="BE1090"/>
  <c r="BE1100"/>
  <c r="BE1106"/>
  <c r="BE1110"/>
  <c r="BE1113"/>
  <c r="BE1116"/>
  <c r="BE1122"/>
  <c r="BE1125"/>
  <c r="BE1131"/>
  <c r="BE1134"/>
  <c r="BE1140"/>
  <c r="BE1163"/>
  <c r="BE1206"/>
  <c r="BE1225"/>
  <c r="BE1239"/>
  <c r="BE1302"/>
  <c r="BE1311"/>
  <c r="BE1318"/>
  <c r="BE1321"/>
  <c r="BE1324"/>
  <c r="J89"/>
  <c r="BE132"/>
  <c r="BE148"/>
  <c r="BE173"/>
  <c r="BE193"/>
  <c r="BE243"/>
  <c r="BE297"/>
  <c r="BE305"/>
  <c r="BE318"/>
  <c r="BE334"/>
  <c r="BE368"/>
  <c r="BE520"/>
  <c r="BE524"/>
  <c r="BE549"/>
  <c r="BE571"/>
  <c r="BE580"/>
  <c r="BE606"/>
  <c r="BE633"/>
  <c r="BE657"/>
  <c r="BE685"/>
  <c r="BE690"/>
  <c r="BE697"/>
  <c r="BE701"/>
  <c r="BE709"/>
  <c r="BE712"/>
  <c r="BE720"/>
  <c r="BE730"/>
  <c r="BE743"/>
  <c r="BE750"/>
  <c r="BE785"/>
  <c r="BE793"/>
  <c r="BE810"/>
  <c r="BE827"/>
  <c r="BE831"/>
  <c r="BE841"/>
  <c r="BE864"/>
  <c r="BE873"/>
  <c r="BE906"/>
  <c r="BE915"/>
  <c r="BE927"/>
  <c r="BE930"/>
  <c r="BE933"/>
  <c r="BE952"/>
  <c r="BE969"/>
  <c r="BE974"/>
  <c r="BE992"/>
  <c r="BE998"/>
  <c r="BE1004"/>
  <c r="BE1008"/>
  <c r="BE1014"/>
  <c r="BE1021"/>
  <c r="BE1024"/>
  <c r="BE1033"/>
  <c r="BE1039"/>
  <c r="BE1045"/>
  <c r="BE1069"/>
  <c r="BE1083"/>
  <c r="BE1093"/>
  <c r="BE1096"/>
  <c r="BE1103"/>
  <c r="BE1119"/>
  <c r="BE1128"/>
  <c r="BE1137"/>
  <c r="BE1144"/>
  <c r="BE1194"/>
  <c r="BE1235"/>
  <c r="BE1264"/>
  <c r="BE1276"/>
  <c r="BE1293"/>
  <c r="BE1308"/>
  <c r="BE1314"/>
  <c r="E85" i="5"/>
  <c r="J92"/>
  <c r="F92"/>
  <c r="E85" i="4"/>
  <c r="J94"/>
  <c r="J120"/>
  <c r="BE133"/>
  <c r="BE152"/>
  <c r="BE181"/>
  <c r="BE199"/>
  <c r="BE223"/>
  <c r="BE233"/>
  <c r="BE242"/>
  <c r="BE265"/>
  <c r="BE268"/>
  <c r="BE271"/>
  <c r="BE283"/>
  <c r="BE297"/>
  <c r="BE305"/>
  <c r="BE317"/>
  <c r="BE323"/>
  <c r="BE326"/>
  <c r="BE334"/>
  <c r="BE337"/>
  <c r="BE353"/>
  <c r="BE360"/>
  <c r="BE372"/>
  <c r="BE375"/>
  <c r="BE384"/>
  <c r="BE390"/>
  <c r="BE397"/>
  <c r="F94"/>
  <c r="BE129"/>
  <c r="BE171"/>
  <c r="BE175"/>
  <c r="BE191"/>
  <c r="BE212"/>
  <c r="BE220"/>
  <c r="BE237"/>
  <c r="BE246"/>
  <c r="BE249"/>
  <c r="BE274"/>
  <c r="BE287"/>
  <c r="BE291"/>
  <c r="BE301"/>
  <c r="BE310"/>
  <c r="BE330"/>
  <c r="BE340"/>
  <c r="BE356"/>
  <c r="BE363"/>
  <c r="BE369"/>
  <c r="BE378"/>
  <c r="BE381"/>
  <c r="BE387"/>
  <c r="BK130" i="2"/>
  <c r="J130"/>
  <c r="J97"/>
  <c r="E85" i="3"/>
  <c r="F94"/>
  <c r="BE148"/>
  <c r="BE154"/>
  <c r="BE160"/>
  <c r="BE180"/>
  <c r="BE193"/>
  <c r="BE201"/>
  <c r="BE222"/>
  <c r="BE240"/>
  <c r="BE252"/>
  <c r="BE280"/>
  <c r="BE290"/>
  <c r="BE310"/>
  <c r="BE332"/>
  <c r="BE356"/>
  <c r="BE359"/>
  <c r="BE362"/>
  <c r="BE373"/>
  <c r="BE379"/>
  <c r="BE386"/>
  <c r="BE396"/>
  <c r="BE420"/>
  <c r="BE433"/>
  <c r="BE446"/>
  <c r="BE452"/>
  <c r="BE464"/>
  <c r="BE470"/>
  <c r="BE480"/>
  <c r="BE488"/>
  <c r="BE494"/>
  <c r="BE500"/>
  <c r="BE506"/>
  <c r="BE511"/>
  <c r="BE519"/>
  <c r="BE531"/>
  <c r="BE535"/>
  <c r="BE538"/>
  <c r="BE541"/>
  <c r="BE544"/>
  <c r="BE579"/>
  <c r="BE608"/>
  <c r="BE622"/>
  <c r="BE631"/>
  <c r="BE638"/>
  <c r="BE645"/>
  <c r="BE648"/>
  <c r="BE662"/>
  <c r="BE675"/>
  <c r="BE684"/>
  <c r="BE689"/>
  <c r="BE697"/>
  <c r="BE700"/>
  <c r="BE705"/>
  <c r="BE711"/>
  <c r="BE744"/>
  <c r="BE749"/>
  <c r="BE762"/>
  <c r="BE786"/>
  <c r="BE788"/>
  <c r="BE791"/>
  <c r="BE794"/>
  <c r="BE803"/>
  <c r="BE814"/>
  <c r="BE822"/>
  <c r="BE831"/>
  <c r="BE840"/>
  <c r="BE860"/>
  <c r="BE874"/>
  <c r="BE880"/>
  <c r="BE885"/>
  <c r="BE892"/>
  <c r="BE896"/>
  <c r="BE902"/>
  <c r="BE908"/>
  <c r="BE913"/>
  <c r="BE919"/>
  <c r="BE925"/>
  <c r="BE927"/>
  <c r="BE936"/>
  <c r="BE939"/>
  <c r="BE945"/>
  <c r="BE950"/>
  <c r="BE963"/>
  <c r="BE967"/>
  <c r="BE971"/>
  <c r="BE977"/>
  <c r="J91"/>
  <c r="J94"/>
  <c r="BE151"/>
  <c r="BE157"/>
  <c r="BE167"/>
  <c r="BE176"/>
  <c r="BE184"/>
  <c r="BE210"/>
  <c r="BE218"/>
  <c r="BE244"/>
  <c r="BE248"/>
  <c r="BE255"/>
  <c r="BE259"/>
  <c r="BE262"/>
  <c r="BE266"/>
  <c r="BE269"/>
  <c r="BE276"/>
  <c r="BE283"/>
  <c r="BE287"/>
  <c r="BE295"/>
  <c r="BE304"/>
  <c r="BE307"/>
  <c r="BE313"/>
  <c r="BE316"/>
  <c r="BE320"/>
  <c r="BE344"/>
  <c r="BE347"/>
  <c r="BE366"/>
  <c r="BE370"/>
  <c r="BE383"/>
  <c r="BE389"/>
  <c r="BE392"/>
  <c r="BE400"/>
  <c r="BE410"/>
  <c r="BE414"/>
  <c r="BE427"/>
  <c r="BE437"/>
  <c r="BE443"/>
  <c r="BE455"/>
  <c r="BE467"/>
  <c r="BE477"/>
  <c r="BE491"/>
  <c r="BE503"/>
  <c r="BE528"/>
  <c r="BE548"/>
  <c r="BE551"/>
  <c r="BE555"/>
  <c r="BE558"/>
  <c r="BE591"/>
  <c r="BE611"/>
  <c r="BE614"/>
  <c r="BE618"/>
  <c r="BE625"/>
  <c r="BE628"/>
  <c r="BE634"/>
  <c r="BE641"/>
  <c r="BE656"/>
  <c r="BE659"/>
  <c r="BE665"/>
  <c r="BE672"/>
  <c r="BE677"/>
  <c r="BE681"/>
  <c r="BE692"/>
  <c r="BE694"/>
  <c r="BE703"/>
  <c r="BE708"/>
  <c r="BE713"/>
  <c r="BE736"/>
  <c r="BE741"/>
  <c r="BE747"/>
  <c r="BE752"/>
  <c r="BE770"/>
  <c r="BE797"/>
  <c r="BE800"/>
  <c r="BE805"/>
  <c r="BE808"/>
  <c r="BE811"/>
  <c r="BE817"/>
  <c r="BE819"/>
  <c r="BE825"/>
  <c r="BE828"/>
  <c r="BE834"/>
  <c r="BE837"/>
  <c r="BE843"/>
  <c r="BE846"/>
  <c r="BE849"/>
  <c r="BE855"/>
  <c r="BE858"/>
  <c r="BE867"/>
  <c r="BE877"/>
  <c r="BE883"/>
  <c r="BE889"/>
  <c r="BE899"/>
  <c r="BE905"/>
  <c r="BE910"/>
  <c r="BE930"/>
  <c r="BE948"/>
  <c r="J89" i="2"/>
  <c r="J92"/>
  <c r="BE189"/>
  <c r="BE254"/>
  <c r="BE292"/>
  <c r="BE295"/>
  <c r="BE307"/>
  <c r="BE320"/>
  <c r="BE331"/>
  <c r="BE348"/>
  <c r="BE487"/>
  <c r="BE499"/>
  <c r="BE527"/>
  <c r="BE533"/>
  <c r="BE546"/>
  <c r="BE559"/>
  <c r="BE563"/>
  <c r="BE589"/>
  <c r="BE593"/>
  <c r="BE641"/>
  <c r="BE653"/>
  <c r="BE657"/>
  <c r="BE667"/>
  <c r="BE676"/>
  <c r="BE689"/>
  <c r="BE696"/>
  <c r="BE710"/>
  <c r="BE722"/>
  <c r="BE733"/>
  <c r="BE741"/>
  <c r="BE746"/>
  <c r="BE758"/>
  <c r="BE775"/>
  <c r="BE779"/>
  <c r="BE789"/>
  <c r="BE808"/>
  <c r="BE812"/>
  <c r="BE816"/>
  <c r="BE825"/>
  <c r="BE856"/>
  <c r="BE865"/>
  <c r="BE874"/>
  <c r="BE894"/>
  <c r="BE908"/>
  <c r="BE927"/>
  <c r="BE931"/>
  <c r="BE944"/>
  <c r="BE963"/>
  <c r="BE966"/>
  <c r="BE975"/>
  <c r="BE985"/>
  <c r="BE998"/>
  <c r="BE1001"/>
  <c r="BE1007"/>
  <c r="BE1010"/>
  <c r="BE1013"/>
  <c r="BE1016"/>
  <c r="BE1019"/>
  <c r="BE1027"/>
  <c r="BE1038"/>
  <c r="BE1046"/>
  <c r="BE1062"/>
  <c r="BE1068"/>
  <c r="BE1072"/>
  <c r="BE1075"/>
  <c r="BE1082"/>
  <c r="BE1085"/>
  <c r="BE1088"/>
  <c r="BE1094"/>
  <c r="BE1097"/>
  <c r="BE1106"/>
  <c r="BE1112"/>
  <c r="BE1116"/>
  <c r="BE1174"/>
  <c r="BE1205"/>
  <c r="BE1234"/>
  <c r="BE1246"/>
  <c r="BE1272"/>
  <c r="BE1278"/>
  <c r="BE1281"/>
  <c r="BE1284"/>
  <c r="BE1288"/>
  <c r="BE1291"/>
  <c r="BE1294"/>
  <c r="E85"/>
  <c r="F92"/>
  <c r="BE132"/>
  <c r="BE143"/>
  <c r="BE146"/>
  <c r="BE169"/>
  <c r="BE241"/>
  <c r="BE278"/>
  <c r="BE299"/>
  <c r="BE479"/>
  <c r="BE483"/>
  <c r="BE490"/>
  <c r="BE496"/>
  <c r="BE510"/>
  <c r="BE524"/>
  <c r="BE542"/>
  <c r="BE566"/>
  <c r="BE613"/>
  <c r="BE646"/>
  <c r="BE650"/>
  <c r="BE661"/>
  <c r="BE664"/>
  <c r="BE670"/>
  <c r="BE681"/>
  <c r="BE692"/>
  <c r="BE716"/>
  <c r="BE752"/>
  <c r="BE766"/>
  <c r="BE785"/>
  <c r="BE795"/>
  <c r="BE821"/>
  <c r="BE859"/>
  <c r="BE862"/>
  <c r="BE868"/>
  <c r="BE877"/>
  <c r="BE886"/>
  <c r="BE891"/>
  <c r="BE897"/>
  <c r="BE905"/>
  <c r="BE914"/>
  <c r="BE924"/>
  <c r="BE936"/>
  <c r="BE940"/>
  <c r="BE954"/>
  <c r="BE957"/>
  <c r="BE960"/>
  <c r="BE969"/>
  <c r="BE979"/>
  <c r="BE982"/>
  <c r="BE988"/>
  <c r="BE992"/>
  <c r="BE995"/>
  <c r="BE1004"/>
  <c r="BE1052"/>
  <c r="BE1059"/>
  <c r="BE1065"/>
  <c r="BE1078"/>
  <c r="BE1091"/>
  <c r="BE1100"/>
  <c r="BE1103"/>
  <c r="BE1109"/>
  <c r="BE1129"/>
  <c r="BE1162"/>
  <c r="BE1195"/>
  <c r="BE1209"/>
  <c r="BE1263"/>
  <c r="AU101" i="1"/>
  <c r="J34" i="2"/>
  <c r="AW95" i="1"/>
  <c r="F37" i="2"/>
  <c r="BD95" i="1"/>
  <c r="AS94"/>
  <c r="J36" i="3"/>
  <c r="AW97" i="1"/>
  <c r="F36" i="3"/>
  <c r="BA97" i="1"/>
  <c r="F39" i="3"/>
  <c r="BD97" i="1"/>
  <c r="F37" i="4"/>
  <c r="BB98" i="1"/>
  <c r="F39" i="4"/>
  <c r="BD98" i="1"/>
  <c r="AV99"/>
  <c r="F35" i="6"/>
  <c r="BB100" i="1"/>
  <c r="F34" i="6"/>
  <c r="BA100" i="1"/>
  <c r="F37" i="6"/>
  <c r="BD100" i="1"/>
  <c r="F34" i="9"/>
  <c r="BA104" i="1"/>
  <c r="F37" i="9"/>
  <c r="BD104" i="1"/>
  <c r="J34" i="9"/>
  <c r="AW104" i="1"/>
  <c r="F35" i="2"/>
  <c r="BB95" i="1"/>
  <c r="F34" i="2"/>
  <c r="BA95" i="1"/>
  <c r="F36" i="2"/>
  <c r="BC95" i="1"/>
  <c r="F37" i="3"/>
  <c r="BB97" i="1"/>
  <c r="F38" i="3"/>
  <c r="BC97" i="1"/>
  <c r="J36" i="4"/>
  <c r="AW98" i="1"/>
  <c r="F36" i="4"/>
  <c r="BA98" i="1"/>
  <c r="F38" i="4"/>
  <c r="BC98" i="1"/>
  <c r="AW99"/>
  <c r="J34" i="6"/>
  <c r="AW100" i="1"/>
  <c r="F36" i="6"/>
  <c r="BC100" i="1"/>
  <c r="BA102"/>
  <c r="AV102"/>
  <c r="AT102"/>
  <c r="BC101"/>
  <c r="BD101"/>
  <c r="AV103"/>
  <c r="AT103"/>
  <c r="BB101"/>
  <c r="BA103"/>
  <c r="F35" i="9"/>
  <c r="BB104" i="1"/>
  <c r="F36" i="9"/>
  <c r="BC104" i="1"/>
  <c r="T130" i="6"/>
  <c r="T129"/>
  <c r="R127" i="4"/>
  <c r="R126"/>
  <c r="R146" i="3"/>
  <c r="P130" i="2"/>
  <c r="P129"/>
  <c r="AU95" i="1"/>
  <c r="R130" i="6"/>
  <c r="R129"/>
  <c r="T127" i="4"/>
  <c r="T126"/>
  <c r="P639" i="3"/>
  <c r="P146"/>
  <c r="P130" i="6"/>
  <c r="P129"/>
  <c r="AU100" i="1"/>
  <c r="T639" i="3"/>
  <c r="R130" i="2"/>
  <c r="R129"/>
  <c r="P127" i="4"/>
  <c r="P126"/>
  <c r="AU98" i="1"/>
  <c r="R639" i="3"/>
  <c r="T146"/>
  <c r="T145"/>
  <c r="T130" i="2"/>
  <c r="T129"/>
  <c r="BK146" i="3"/>
  <c r="J146"/>
  <c r="J99"/>
  <c r="BK639"/>
  <c r="J639"/>
  <c r="J107"/>
  <c r="BK127" i="4"/>
  <c r="J127"/>
  <c r="J99"/>
  <c r="BK1319" i="6"/>
  <c r="J1319"/>
  <c r="J108"/>
  <c r="BK1289" i="2"/>
  <c r="J1289"/>
  <c r="J108"/>
  <c r="BK130" i="6"/>
  <c r="J130"/>
  <c r="J97"/>
  <c r="BK117" i="9"/>
  <c r="J117"/>
  <c r="J96"/>
  <c r="BK129" i="2"/>
  <c r="J129"/>
  <c r="J96"/>
  <c r="F33"/>
  <c r="AZ95" i="1"/>
  <c r="J35" i="3"/>
  <c r="AV97" i="1"/>
  <c r="AT97"/>
  <c r="BC96"/>
  <c r="AY96"/>
  <c r="F35" i="4"/>
  <c r="AZ98" i="1"/>
  <c r="AZ99"/>
  <c r="J33" i="6"/>
  <c r="AV100" i="1"/>
  <c r="AT100"/>
  <c r="BA101"/>
  <c r="AW101"/>
  <c r="AZ103"/>
  <c r="J33" i="9"/>
  <c r="AV104" i="1"/>
  <c r="AT104"/>
  <c r="J33" i="2"/>
  <c r="AV95" i="1"/>
  <c r="AT95"/>
  <c r="F35" i="3"/>
  <c r="AZ97" i="1"/>
  <c r="BA96"/>
  <c r="AW96"/>
  <c r="BD96"/>
  <c r="BB96"/>
  <c r="AX96"/>
  <c r="J35" i="4"/>
  <c r="AV98" i="1"/>
  <c r="AT98"/>
  <c r="AT99"/>
  <c r="F33" i="6"/>
  <c r="AZ100" i="1"/>
  <c r="AZ102"/>
  <c r="AY101"/>
  <c r="AX101"/>
  <c r="F33" i="9"/>
  <c r="AZ104" i="1"/>
  <c r="P145" i="3"/>
  <c r="AU97" i="1"/>
  <c r="R145" i="3"/>
  <c r="BK145"/>
  <c r="J145"/>
  <c r="BK126" i="4"/>
  <c r="J126"/>
  <c r="BK129" i="6"/>
  <c r="J129"/>
  <c r="J96"/>
  <c r="AU96" i="1"/>
  <c r="J32" i="4"/>
  <c r="AG98" i="1"/>
  <c r="J30" i="9"/>
  <c r="AG104" i="1"/>
  <c r="AZ96"/>
  <c r="AV96"/>
  <c r="AT96"/>
  <c r="AZ101"/>
  <c r="AV101"/>
  <c r="AT101"/>
  <c r="BC94"/>
  <c r="W32"/>
  <c r="BB94"/>
  <c r="W31"/>
  <c r="BA94"/>
  <c r="AW94"/>
  <c r="AK30"/>
  <c r="J32" i="3"/>
  <c r="AG97" i="1"/>
  <c r="J30" i="2"/>
  <c r="AG95" i="1"/>
  <c r="BD94"/>
  <c r="W33"/>
  <c r="J39" i="9"/>
  <c r="J41" i="3"/>
  <c r="J41" i="4"/>
  <c r="J98"/>
  <c r="J98" i="3"/>
  <c r="J39" i="2"/>
  <c r="AN95" i="1"/>
  <c r="AN97"/>
  <c r="AN104"/>
  <c r="AN98"/>
  <c r="AG96"/>
  <c r="AG99"/>
  <c r="AG102"/>
  <c r="AN102"/>
  <c r="AG103"/>
  <c r="AN103"/>
  <c r="AZ94"/>
  <c r="W29"/>
  <c r="AU94"/>
  <c r="J30" i="6"/>
  <c r="AG100" i="1"/>
  <c r="AX94"/>
  <c r="W30"/>
  <c r="AY94"/>
  <c r="J41" i="8"/>
  <c r="J39" i="6"/>
  <c r="J41" i="7"/>
  <c r="J39" i="5"/>
  <c r="AN100" i="1"/>
  <c r="AN99"/>
  <c r="AN96"/>
  <c r="AG101"/>
  <c r="AV94"/>
  <c r="AK29"/>
  <c r="AN101"/>
  <c r="AG94"/>
  <c r="AK26"/>
  <c r="AK35"/>
  <c r="AT94"/>
  <c r="AN94"/>
</calcChain>
</file>

<file path=xl/sharedStrings.xml><?xml version="1.0" encoding="utf-8"?>
<sst xmlns="http://schemas.openxmlformats.org/spreadsheetml/2006/main" count="50320" uniqueCount="3451">
  <si>
    <t>False</t>
  </si>
  <si>
    <t>{a74a7cb7-e293-4205-8f5f-79ca8f8128ce}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</si>
  <si>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</si>
  <si>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</si>
  <si>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</si>
  <si>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</si>
  <si>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</si>
  <si>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</si>
  <si>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</si>
  <si>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</si>
  <si>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2021_01</t>
  </si>
  <si>
    <t>Stavba:</t>
  </si>
  <si>
    <t>Vodovod Klučov - napojení místních částí Žhery a Skramníky</t>
  </si>
  <si>
    <t>KSO:</t>
  </si>
  <si>
    <t>CC-CZ:</t>
  </si>
  <si>
    <t>Místo:</t>
  </si>
  <si>
    <t>Klučov, m.č. Žhery a Skramníky</t>
  </si>
  <si>
    <t>Datum:</t>
  </si>
  <si>
    <t>Zadavatel:</t>
  </si>
  <si>
    <t>IČ:</t>
  </si>
  <si>
    <t>Obec Klučov</t>
  </si>
  <si>
    <t>DIČ:</t>
  </si>
  <si>
    <t>Zhotovitel:</t>
  </si>
  <si>
    <t xml:space="preserve"> </t>
  </si>
  <si>
    <t>Projektant:</t>
  </si>
  <si>
    <t>Vodohospodářsko-inženýrské služby spol. s r.o.</t>
  </si>
  <si>
    <t>True</t>
  </si>
  <si>
    <t>8*(2*(2*3)*(2*(0,15+0,05)))</t>
  </si>
  <si>
    <t>8*(2*0,6+2*0,7+4*1,15+2*1,8)*(2*(0,15+0,05))</t>
  </si>
  <si>
    <t>podhled - palubky</t>
  </si>
  <si>
    <t>(Podhl2*2)*1,1</t>
  </si>
  <si>
    <t>177</t>
  </si>
  <si>
    <t>783228101</t>
  </si>
  <si>
    <t>Lazurovací jednonásobný akrylátový nátěr tesařských konstrukcí</t>
  </si>
  <si>
    <t>-741635368</t>
  </si>
  <si>
    <t>Podhl2*1,1</t>
  </si>
  <si>
    <t>178</t>
  </si>
  <si>
    <t>783823135</t>
  </si>
  <si>
    <t>Penetrační silikonový nátěr hladkých, tenkovrstvých zrnitých nebo štukových omítek</t>
  </si>
  <si>
    <t>-1037809987</t>
  </si>
  <si>
    <t>784</t>
  </si>
  <si>
    <t>Dokončovací práce - malby a tapety</t>
  </si>
  <si>
    <t>179</t>
  </si>
  <si>
    <t>784181103</t>
  </si>
  <si>
    <t>Základní akrylátová jednonásobná bezbarvá penetrace podkladu v místnostech výšky do 5,00 m</t>
  </si>
  <si>
    <t>-221766530</t>
  </si>
  <si>
    <t>vnitřní podhled</t>
  </si>
  <si>
    <t>vnitřní stěny</t>
  </si>
  <si>
    <t>180</t>
  </si>
  <si>
    <t>784211103</t>
  </si>
  <si>
    <t>Dvojnásobné bílé malby ze směsí za mokra výborně otěruvzdorných v místnostech výšky do 5,00 m</t>
  </si>
  <si>
    <t>-2007880595</t>
  </si>
  <si>
    <t>A0_pl</t>
  </si>
  <si>
    <t>odstranění ornice - plocha</t>
  </si>
  <si>
    <t>347,43</t>
  </si>
  <si>
    <t>hloubení rýh celkem</t>
  </si>
  <si>
    <t>46,334</t>
  </si>
  <si>
    <t>hloubení rýh ve tř. 3</t>
  </si>
  <si>
    <t>23,167</t>
  </si>
  <si>
    <t>hloubení rýh ve tř. 4</t>
  </si>
  <si>
    <t>A3</t>
  </si>
  <si>
    <t>okkopávky</t>
  </si>
  <si>
    <t>45,681</t>
  </si>
  <si>
    <t>A33</t>
  </si>
  <si>
    <t>odkopávky ve tř. 3</t>
  </si>
  <si>
    <t>podklad z kameniva</t>
  </si>
  <si>
    <t>3,713</t>
  </si>
  <si>
    <t>obsyp kolem obrub</t>
  </si>
  <si>
    <t>7,284</t>
  </si>
  <si>
    <t xml:space="preserve">zásyp </t>
  </si>
  <si>
    <t>37,493</t>
  </si>
  <si>
    <t>002-2 - SO-02.2 ATS - zpevněné plochy, terénní a sadové úpravy</t>
  </si>
  <si>
    <t>42,818</t>
  </si>
  <si>
    <t>4,421</t>
  </si>
  <si>
    <t>kubatury betonu čel propustku</t>
  </si>
  <si>
    <t>2,895</t>
  </si>
  <si>
    <t>bednění čel propustku</t>
  </si>
  <si>
    <t>21,616</t>
  </si>
  <si>
    <t>příjezdová komunikace ze ZD - plocha krytu</t>
  </si>
  <si>
    <t>chodník ze ZD - plocha krytu</t>
  </si>
  <si>
    <t>10,4</t>
  </si>
  <si>
    <t>DZ1</t>
  </si>
  <si>
    <t>dopravní značka - směrový sloupek</t>
  </si>
  <si>
    <t>hloubka výkopu - propustek</t>
  </si>
  <si>
    <t>1,03</t>
  </si>
  <si>
    <t>hloubka výkopu - čela propustku</t>
  </si>
  <si>
    <t>1,83</t>
  </si>
  <si>
    <t>11,3</t>
  </si>
  <si>
    <t>OB3</t>
  </si>
  <si>
    <t>silničný obrubník</t>
  </si>
  <si>
    <t>45,637</t>
  </si>
  <si>
    <t>OŽ2</t>
  </si>
  <si>
    <t>odvoňovací žlab betonový</t>
  </si>
  <si>
    <t>11,5</t>
  </si>
  <si>
    <t>PROP1</t>
  </si>
  <si>
    <t>propustek DN 400</t>
  </si>
  <si>
    <t>rozprostření ornice</t>
  </si>
  <si>
    <t>175,971</t>
  </si>
  <si>
    <t>121151113</t>
  </si>
  <si>
    <t>Sejmutí ornice plochy do 500 m2 tl vrstvy do 200 mm strojně</t>
  </si>
  <si>
    <t>1504201402</t>
  </si>
  <si>
    <t>(1+12,8+0,5 "okap.chodník"+6,85 "ATS"+(0,6+2,8/2)+1)*(1+7,2+(0,6+2,8/2)+1)</t>
  </si>
  <si>
    <t>(12,9-7,2)*(OŽ2+2*1)</t>
  </si>
  <si>
    <t>122251102</t>
  </si>
  <si>
    <t>Odkopávky a prokopávky nezapažené v hornině třídy těžitelnosti I skupiny 3 objem do 50 m3 strojně</t>
  </si>
  <si>
    <t>1044364086</t>
  </si>
  <si>
    <t>příjezdová komunikace</t>
  </si>
  <si>
    <t>skladba kom. 63 cm, 5 cm nad původní terén ... 0,63-0,05-0,20 "ornice"=0,38 m "tl. odkop."</t>
  </si>
  <si>
    <t>DL1*0,38</t>
  </si>
  <si>
    <t>rozšíření - kolem obrub</t>
  </si>
  <si>
    <t>OB3*(0,3+0,17+0,1)*0,38</t>
  </si>
  <si>
    <t>odpočet - u propustku (hloubení rýh)</t>
  </si>
  <si>
    <t>-PROP1*(0,55+2*0,4+2*HL2/2)*0,38</t>
  </si>
  <si>
    <t>chodník</t>
  </si>
  <si>
    <t>skladba chodníku 25 cm, 5 cm nad původní terén ... 0,25-0,05-0,20 "ornice"=0 m "tl. odkop."</t>
  </si>
  <si>
    <t>DL2*0</t>
  </si>
  <si>
    <t>OB1*0,2*0</t>
  </si>
  <si>
    <t>tř.3 - 100%</t>
  </si>
  <si>
    <t>A3*1</t>
  </si>
  <si>
    <t>132251252</t>
  </si>
  <si>
    <t>Hloubení rýh nezapažených š do 2000 mm v hornině třídy těžitelnosti I skupiny 3 objem do 50 m3 strojně</t>
  </si>
  <si>
    <t>-954272398</t>
  </si>
  <si>
    <t>hloubka pro propustek</t>
  </si>
  <si>
    <t>0,15"lože"+0,5"potr."+(0,63"skl. kom."-0,05 "povrchy 5 cm  nad stáv. terénem")</t>
  </si>
  <si>
    <t>-0,2 "odpočet ornice"</t>
  </si>
  <si>
    <t>hloubka pro čela</t>
  </si>
  <si>
    <t>HL2+0,8</t>
  </si>
  <si>
    <t>propustek</t>
  </si>
  <si>
    <t>(PROP1+2*1)*((0,55+2*0,4)*(0,55+2*0,4+2*HL2/2))/2*HL2</t>
  </si>
  <si>
    <t>čela</t>
  </si>
  <si>
    <t>2*((2*1+0,55)+2*0,6)*((0,3+2*0,6)+(0,3+2*0,6+2*HL3/2))/2*HL3</t>
  </si>
  <si>
    <t>odpočet části započítané v hloubení propustku</t>
  </si>
  <si>
    <t>-2*((0,55+2*0,4)*(0,55+2*0,4+2*HL2/2))/2*((0,3+2*0,6)+(0,3+2*0,6+2*HL2/2))/2*HL2</t>
  </si>
  <si>
    <t>132351252</t>
  </si>
  <si>
    <t>Hloubení rýh nezapažených š do 2000 mm v hornině třídy těžitelnosti II skupiny 4 objem do 50 m3 strojně</t>
  </si>
  <si>
    <t>1676446925</t>
  </si>
  <si>
    <t>tř. 4 - 50%</t>
  </si>
  <si>
    <t>-1372653686</t>
  </si>
  <si>
    <t>A0_pl*0,2</t>
  </si>
  <si>
    <t>RO1*0,2</t>
  </si>
  <si>
    <t>-668331294</t>
  </si>
  <si>
    <t>A13+A33</t>
  </si>
  <si>
    <t>A4 "podklad z kameniva"</t>
  </si>
  <si>
    <t>A5 "obsyp obrub"</t>
  </si>
  <si>
    <t>-219695366</t>
  </si>
  <si>
    <t>dovoz zeminy na zásyp</t>
  </si>
  <si>
    <t>-1512379248</t>
  </si>
  <si>
    <t>1819746523</t>
  </si>
  <si>
    <t>-1525597047</t>
  </si>
  <si>
    <t>1950587357</t>
  </si>
  <si>
    <t>odpočet podkladu z kameniva</t>
  </si>
  <si>
    <t>odpočet kubatury potrubí (bez čel)</t>
  </si>
  <si>
    <t>-(PROP1-2*0,3)*PI*0,55/2*0,55/2</t>
  </si>
  <si>
    <t>odpočet kubatury čel</t>
  </si>
  <si>
    <t>-BET1</t>
  </si>
  <si>
    <t>175151201</t>
  </si>
  <si>
    <t>Obsypání objektu nad přilehlým původním terénem sypaninou bez prohození, uloženou do 3 m strojně</t>
  </si>
  <si>
    <t>1609459339</t>
  </si>
  <si>
    <t>kolem silničních obrub</t>
  </si>
  <si>
    <t>OB3*((0,3+0,17+0,1)-0,15"obr.")*0,38 "tl. odkop."</t>
  </si>
  <si>
    <t>1165635832</t>
  </si>
  <si>
    <t>(A13+A33)-A6*0,5</t>
  </si>
  <si>
    <t>839880070</t>
  </si>
  <si>
    <t>A14-A6*0,5</t>
  </si>
  <si>
    <t>1097315741</t>
  </si>
  <si>
    <t>181351103</t>
  </si>
  <si>
    <t>Rozprostření ornice tl vrstvy do 200 mm pl přes 100 do 500 m2 v rovině nebo ve svahu do 1:5 strojně</t>
  </si>
  <si>
    <t>-2131406245</t>
  </si>
  <si>
    <t>plocha odstraněné ornice celkem</t>
  </si>
  <si>
    <t>odpočet příjezdové komunikace</t>
  </si>
  <si>
    <t>-DL1</t>
  </si>
  <si>
    <t>-OB3*0,15</t>
  </si>
  <si>
    <t>odpočet chodníku</t>
  </si>
  <si>
    <t>-DL2</t>
  </si>
  <si>
    <t>-OB1*0,05</t>
  </si>
  <si>
    <t>odpočet plochy ATS</t>
  </si>
  <si>
    <t>-6,85*3,8</t>
  </si>
  <si>
    <t>odpočet plochy okapového chodníku ... obj. SO-02.1</t>
  </si>
  <si>
    <t>-7,725 "chodník"</t>
  </si>
  <si>
    <t>-11,85*0,05 "obruby"</t>
  </si>
  <si>
    <t>-2*(1,3*0,5) "schod"</t>
  </si>
  <si>
    <t>181411121</t>
  </si>
  <si>
    <t>Založení lučního trávníku výsevem pl do 1000 m2 v rovině a ve svahu do 1:5</t>
  </si>
  <si>
    <t>1054621022</t>
  </si>
  <si>
    <t>382935219</t>
  </si>
  <si>
    <t>RO1*0,025</t>
  </si>
  <si>
    <t>-1422956311</t>
  </si>
  <si>
    <t>1931734148</t>
  </si>
  <si>
    <t>OB3*(0,3+0,17+0,1)</t>
  </si>
  <si>
    <t>OB1*0,25</t>
  </si>
  <si>
    <t>311351121</t>
  </si>
  <si>
    <t>Zřízení oboustranného bednění nosných nadzákladových zdí</t>
  </si>
  <si>
    <t>-278763865</t>
  </si>
  <si>
    <t>čela propustku</t>
  </si>
  <si>
    <t>2*(2*((2*1+0,5)+0,3))*(0,63+0,5+0,8)</t>
  </si>
  <si>
    <t>311351122</t>
  </si>
  <si>
    <t>Odstranění oboustranného bednění nosných nadzákladových zdí</t>
  </si>
  <si>
    <t>578978940</t>
  </si>
  <si>
    <t>564231111</t>
  </si>
  <si>
    <t>Podklad nebo podsyp ze štěrkopísku ŠP tl 100 mm</t>
  </si>
  <si>
    <t>-1993958453</t>
  </si>
  <si>
    <t>rozšíření pod obruby</t>
  </si>
  <si>
    <t>OB3*((0,3+0,17)+(0,3+0,17+0,1))/2</t>
  </si>
  <si>
    <t>564710011</t>
  </si>
  <si>
    <t>Podklad z kameniva hrubého drceného vel. 8-16 mm tl 50 mm</t>
  </si>
  <si>
    <t>16501230</t>
  </si>
  <si>
    <t>564750011</t>
  </si>
  <si>
    <t>Podklad z kameniva hrubého drceného vel. 8-16 mm tl 150 mm</t>
  </si>
  <si>
    <t>166538720</t>
  </si>
  <si>
    <t>564851113</t>
  </si>
  <si>
    <t>Podklad ze štěrkodrtě ŠD tl 170 mm</t>
  </si>
  <si>
    <t>74184585</t>
  </si>
  <si>
    <t>celkem 35 cm, rozdělano na 17 cm v obrubách, a 18 cm pod obrubami</t>
  </si>
  <si>
    <t>564851114</t>
  </si>
  <si>
    <t>Podklad ze štěrkodrtě ŠD tl 180 mm</t>
  </si>
  <si>
    <t>1780967626</t>
  </si>
  <si>
    <t>OB3*(0,3+(0,3+0,17))/2</t>
  </si>
  <si>
    <t>596211110</t>
  </si>
  <si>
    <t>Kladení zámkové dlažby komunikací pro pěší tl 60 mm skupiny A pl do 50 m2</t>
  </si>
  <si>
    <t>-86581063</t>
  </si>
  <si>
    <t>1,5*7,8</t>
  </si>
  <si>
    <t>odpočet schodů</t>
  </si>
  <si>
    <t>-2*1,3*0,5</t>
  </si>
  <si>
    <t>59245018</t>
  </si>
  <si>
    <t>dlažba tvar obdélník betonová 200x100x60mm přírodní</t>
  </si>
  <si>
    <t>-322893598</t>
  </si>
  <si>
    <t>DL2*1,05</t>
  </si>
  <si>
    <t>596212312</t>
  </si>
  <si>
    <t>Kladení zámkové dlažby pozemních komunikací tl do 100 mm skupiny A pl do 300 m2</t>
  </si>
  <si>
    <t>-1517015313</t>
  </si>
  <si>
    <t>příjezdová komunikace, plocha dle PD</t>
  </si>
  <si>
    <t>59245220</t>
  </si>
  <si>
    <t>dlažba zámková tvaru I 196x161x100mm přírodní</t>
  </si>
  <si>
    <t>-1816975332</t>
  </si>
  <si>
    <t>DL1*1,05</t>
  </si>
  <si>
    <t>912211111</t>
  </si>
  <si>
    <t>Montáž směrového sloupku silničního plastového prosté uložení bez betonového základu</t>
  </si>
  <si>
    <t>1244408393</t>
  </si>
  <si>
    <t>40445167</t>
  </si>
  <si>
    <t>sloupek směrový kulatý červený Z11g</t>
  </si>
  <si>
    <t>1952403973</t>
  </si>
  <si>
    <t>916131213</t>
  </si>
  <si>
    <t>Osazení silničního obrubníku betonového stojatého s boční opěrou do lože z betonu prostého</t>
  </si>
  <si>
    <t>-229005396</t>
  </si>
  <si>
    <t>PI*6/4</t>
  </si>
  <si>
    <t>12,9-3</t>
  </si>
  <si>
    <t>12,8</t>
  </si>
  <si>
    <t>7,2</t>
  </si>
  <si>
    <t>6,7</t>
  </si>
  <si>
    <t>PI*6/2</t>
  </si>
  <si>
    <t>odpočet čel propustku</t>
  </si>
  <si>
    <t>-2*(2*1+0,55)</t>
  </si>
  <si>
    <t>59217031</t>
  </si>
  <si>
    <t>obrubník betonový silniční 1000x150x250mm</t>
  </si>
  <si>
    <t>-2028383154</t>
  </si>
  <si>
    <t>OB3*1,05</t>
  </si>
  <si>
    <t>-1847130374</t>
  </si>
  <si>
    <t>2*1,5+7,8</t>
  </si>
  <si>
    <t>-1043101571</t>
  </si>
  <si>
    <t>2125095638</t>
  </si>
  <si>
    <t>silniční</t>
  </si>
  <si>
    <t>OB3*0,025</t>
  </si>
  <si>
    <t>919311112</t>
  </si>
  <si>
    <t>Čela propustků z prostého betonu tř. C12/15</t>
  </si>
  <si>
    <t>-1757599328</t>
  </si>
  <si>
    <t>2*((2*1+0,5)*(0,63 "skl. kom."+0,5 "prop."+0,8)*0,3)</t>
  </si>
  <si>
    <t>919521013</t>
  </si>
  <si>
    <t>Zřízení propustků z trub betonových DN 400</t>
  </si>
  <si>
    <t>800854980</t>
  </si>
  <si>
    <t>59223017</t>
  </si>
  <si>
    <t>trouba betonová hrdlová propojovací DN 400</t>
  </si>
  <si>
    <t>1042760849</t>
  </si>
  <si>
    <t>PROP1*1,05</t>
  </si>
  <si>
    <t>919731123</t>
  </si>
  <si>
    <t>Zarovnání styčné plochy podkladu nebo krytu živičného tl přes 100 do 200 mm</t>
  </si>
  <si>
    <t>-244123766</t>
  </si>
  <si>
    <t>935113211</t>
  </si>
  <si>
    <t>Osazení odvodňovacího betonového žlabu s krycím roštem šířky do 200 mm</t>
  </si>
  <si>
    <t>1103302316</t>
  </si>
  <si>
    <t>5,5+6</t>
  </si>
  <si>
    <t>59227006</t>
  </si>
  <si>
    <t>žlab odvodňovací polymerbetonový se spádem dna 0,5% 1000x130x155/160mm</t>
  </si>
  <si>
    <t>-220556072</t>
  </si>
  <si>
    <t>OŽ2*1,0435</t>
  </si>
  <si>
    <t>56241018</t>
  </si>
  <si>
    <t>rošt můstkový D400 litina dl 0,5m oka 12/96 pro žlab š 100mm</t>
  </si>
  <si>
    <t>-464213652</t>
  </si>
  <si>
    <t>936561111</t>
  </si>
  <si>
    <t>Podkladní a krycí vrstvy trubních propustků nebo překopů cest z kameniva</t>
  </si>
  <si>
    <t>-1604173050</t>
  </si>
  <si>
    <t>PROP1*(0,55+2*0,4)*0,15</t>
  </si>
  <si>
    <t>2*(2*1+0,55+2*0,6)*(0,3+2*0,6)*0,15</t>
  </si>
  <si>
    <t>998223011</t>
  </si>
  <si>
    <t>Přesun hmot pro pozemní komunikace s krytem dlážděným</t>
  </si>
  <si>
    <t>1076324261</t>
  </si>
  <si>
    <t>003 - SO-03 Přípojka NN</t>
  </si>
  <si>
    <t>575,262</t>
  </si>
  <si>
    <t>287,631</t>
  </si>
  <si>
    <t>48,625</t>
  </si>
  <si>
    <t>24,313</t>
  </si>
  <si>
    <t>566,8</t>
  </si>
  <si>
    <t>004 - SO-04 Vodovodní řad Skramníky</t>
  </si>
  <si>
    <t>283,4</t>
  </si>
  <si>
    <t>A34</t>
  </si>
  <si>
    <t>86,45</t>
  </si>
  <si>
    <t>8,4</t>
  </si>
  <si>
    <t>331,23</t>
  </si>
  <si>
    <t>721,22</t>
  </si>
  <si>
    <t>235,736</t>
  </si>
  <si>
    <t>-18,319</t>
  </si>
  <si>
    <t>217,417</t>
  </si>
  <si>
    <t>109,86</t>
  </si>
  <si>
    <t>595,344</t>
  </si>
  <si>
    <t>67,75</t>
  </si>
  <si>
    <t>34,75</t>
  </si>
  <si>
    <t>160,25</t>
  </si>
  <si>
    <t>76,5</t>
  </si>
  <si>
    <t>65,75</t>
  </si>
  <si>
    <t>244,25</t>
  </si>
  <si>
    <t>80,25</t>
  </si>
  <si>
    <t>čerpaní vody - protlak pod vodotečí</t>
  </si>
  <si>
    <t>čerpaní vody - SJ protlaků, rýhy</t>
  </si>
  <si>
    <t>545</t>
  </si>
  <si>
    <t>2109,556</t>
  </si>
  <si>
    <t>-5,925</t>
  </si>
  <si>
    <t>LT7</t>
  </si>
  <si>
    <t>LT tv. - TT DN 80</t>
  </si>
  <si>
    <t>31,5</t>
  </si>
  <si>
    <t>45,5</t>
  </si>
  <si>
    <t>15,25</t>
  </si>
  <si>
    <t>OR8r</t>
  </si>
  <si>
    <t>odstranění ornice - louka/pole - rýhy</t>
  </si>
  <si>
    <t>2180</t>
  </si>
  <si>
    <t>16,5</t>
  </si>
  <si>
    <t>2654,8</t>
  </si>
  <si>
    <t>9,18</t>
  </si>
  <si>
    <t>119,25</t>
  </si>
  <si>
    <t>42,5</t>
  </si>
  <si>
    <t>3206,74</t>
  </si>
  <si>
    <t>587</t>
  </si>
  <si>
    <t>31,75</t>
  </si>
  <si>
    <t>507</t>
  </si>
  <si>
    <t>404</t>
  </si>
  <si>
    <t>81,653</t>
  </si>
  <si>
    <t>48,679</t>
  </si>
  <si>
    <t>245,763</t>
  </si>
  <si>
    <t>102,667</t>
  </si>
  <si>
    <t>SJP4</t>
  </si>
  <si>
    <t>SJ protlaku - kamenná dlažba</t>
  </si>
  <si>
    <t>SJP6</t>
  </si>
  <si>
    <t>SJ protlaku - nezpevněný povrch</t>
  </si>
  <si>
    <t>84,5</t>
  </si>
  <si>
    <t>85,25</t>
  </si>
  <si>
    <t>46,25</t>
  </si>
  <si>
    <t>uzel - odbočení na řadu s TT DN 80</t>
  </si>
  <si>
    <t>SJP4*((DL2+2*R_KD)*(ŠR2+2*R_KD))</t>
  </si>
  <si>
    <t>SJP4*(DL2*ŠR2)</t>
  </si>
  <si>
    <t>řad S od km 2,700</t>
  </si>
  <si>
    <t>(239,88+2*2)*Š_hom "v části úseku V98-V102"</t>
  </si>
  <si>
    <t>řad S5.2</t>
  </si>
  <si>
    <t>(43,59+2*2)*Š_hom "v úseku V6-V9"</t>
  </si>
  <si>
    <t>řad S5</t>
  </si>
  <si>
    <t>(220,3+2*2)*š_hom "úsek V1-V11"</t>
  </si>
  <si>
    <t>řad S6</t>
  </si>
  <si>
    <t>(222,41+1*2)*Š_hom "úsek V1-V8"</t>
  </si>
  <si>
    <t>řad S6.1</t>
  </si>
  <si>
    <t>(107,84+1*2)*Š_hom</t>
  </si>
  <si>
    <t>odpočet plochy krytů IS</t>
  </si>
  <si>
    <t>1966580261</t>
  </si>
  <si>
    <t>-1270530073</t>
  </si>
  <si>
    <t>ČV1*10</t>
  </si>
  <si>
    <t>-518217625</t>
  </si>
  <si>
    <t>startovací jámy protlaku - vodoteč</t>
  </si>
  <si>
    <t>1*2</t>
  </si>
  <si>
    <t>startovací jámy protlaků - zbytek</t>
  </si>
  <si>
    <t>6*2</t>
  </si>
  <si>
    <t>hloubení rýh</t>
  </si>
  <si>
    <t>-655187041</t>
  </si>
  <si>
    <t>121151125</t>
  </si>
  <si>
    <t>Sejmutí ornice plochy přes 500 m2 tl vrstvy přes 250 do 300 mm strojně</t>
  </si>
  <si>
    <t>448371663</t>
  </si>
  <si>
    <t>RÝHY</t>
  </si>
  <si>
    <t>DL5*4</t>
  </si>
  <si>
    <t>465,5+79,5 "v části úseku km 3,059-3,619"</t>
  </si>
  <si>
    <t>"řad S od km 2,700" 5</t>
  </si>
  <si>
    <t>"řad S5.2" 2</t>
  </si>
  <si>
    <t>"řad S km od km 2,700" 1</t>
  </si>
  <si>
    <t>"řad S5" 4</t>
  </si>
  <si>
    <t>"řad S6" 5</t>
  </si>
  <si>
    <t>"řad S6.1" 2</t>
  </si>
  <si>
    <t>"řad S od km 2,700" 3</t>
  </si>
  <si>
    <t>"řad S6" 2</t>
  </si>
  <si>
    <t>"řad S5.3" 4</t>
  </si>
  <si>
    <t>"řad S od km 2,700" 2</t>
  </si>
  <si>
    <t>"řad S5" 5</t>
  </si>
  <si>
    <t>"řad S5.1" 2</t>
  </si>
  <si>
    <t>"řad S5.3.1" 2</t>
  </si>
  <si>
    <t>"řad S od km 2,700" 19</t>
  </si>
  <si>
    <t>"řad S od km 2,700" 1</t>
  </si>
  <si>
    <t>"řad S5" 1</t>
  </si>
  <si>
    <t>"řad S5.1" 3</t>
  </si>
  <si>
    <t>"řad S5.2" 3</t>
  </si>
  <si>
    <t>"řad S6" 1</t>
  </si>
  <si>
    <t xml:space="preserve">kamenná dlažba" </t>
  </si>
  <si>
    <t>nezpevněný povrch"</t>
  </si>
  <si>
    <t>"řad S" 1</t>
  </si>
  <si>
    <t>JÁMY - napojovací body samostatně (mimo SJ vrtání)</t>
  </si>
  <si>
    <t>11-3</t>
  </si>
  <si>
    <t>22-5</t>
  </si>
  <si>
    <t>25-7</t>
  </si>
  <si>
    <t>5-1</t>
  </si>
  <si>
    <t>11-4</t>
  </si>
  <si>
    <t>3-1</t>
  </si>
  <si>
    <t>8-3</t>
  </si>
  <si>
    <t>(SJP2+SJP3+SJP4+SJP6+SJP7+SJP8)*(ŠR2*DL2)*HL2</t>
  </si>
  <si>
    <t>132254104</t>
  </si>
  <si>
    <t>Hloubení rýh zapažených š do 800 mm v hornině třídy těžitelnosti I skupiny 3 objem přes 100 m3 strojně</t>
  </si>
  <si>
    <t>598717305</t>
  </si>
  <si>
    <t>DL5*ŠR5*(HL1-0,3"ornice")</t>
  </si>
  <si>
    <t>A3*0,5</t>
  </si>
  <si>
    <t>132354104</t>
  </si>
  <si>
    <t>Hloubení rýh zapažených š do 800 mm v hornině třídy těžitelnosti II skupiny 4 objem přes 100 m3 strojně</t>
  </si>
  <si>
    <t>-1263400199</t>
  </si>
  <si>
    <t>A3*0,2</t>
  </si>
  <si>
    <t>"řad S km od km 2,700" 9+9"vodoteč"+9+10</t>
  </si>
  <si>
    <t>"řad S5" 10+8,5</t>
  </si>
  <si>
    <t>"řad S6" 10,5</t>
  </si>
  <si>
    <t>(SJP2+SJP3+SJP4+SJP6+SJP7+SJP8)*(DL2*HL2)*2</t>
  </si>
  <si>
    <t>A13+A23+A33</t>
  </si>
  <si>
    <t>A14+A24+A34</t>
  </si>
  <si>
    <t>A1+A2+A3</t>
  </si>
  <si>
    <t>(SJP2+SJP3+SJP4+SJP6+SJP7+SJP8)*(DL2*ŠR2)*(0,09+0,3)</t>
  </si>
  <si>
    <t>-(SJP2+SJP3+SJP4+SJP6+SJP7+SJP8)*DL2*(PI*0,045*0,045)</t>
  </si>
  <si>
    <t>ŠD2*(HL1-0,1-0,09-0,3-(0,2+2*0,05)"kom.")</t>
  </si>
  <si>
    <t>ŠD3*(HL1-0,1-0,09-0,3-(0,3+0,12+0,07+0,04)"kom.")</t>
  </si>
  <si>
    <t>(SJP2+SJP3+SJP4)*(DL2*ŠR2)*((HL2-0,1"polšt.")-HL1)</t>
  </si>
  <si>
    <t>181351115</t>
  </si>
  <si>
    <t>Rozprostření ornice tl vrstvy přes 250 do 300 mm pl přes 500 m2 v rovině nebo ve svahu do 1:5 strojně</t>
  </si>
  <si>
    <t>-941554342</t>
  </si>
  <si>
    <t>rýha - podklad</t>
  </si>
  <si>
    <t>DL5*ŠR5</t>
  </si>
  <si>
    <t>183403151</t>
  </si>
  <si>
    <t>Obdělání půdy smykováním v rovině a svahu do 1:5</t>
  </si>
  <si>
    <t>862683081</t>
  </si>
  <si>
    <t>(SJP2+SJP3+SJP4+SJP6+SJP7+SJP8)*(DL2*ŠR2)*0,1</t>
  </si>
  <si>
    <t>"odvzdušnění na řadu" 1</t>
  </si>
  <si>
    <t>"odkalení na řadu" 3</t>
  </si>
  <si>
    <t>(LT6+LT7)*(0,6*0,6*0,5)</t>
  </si>
  <si>
    <t>(SJP2+SJP3+SJP4+SJP6+SJP7+SJP8)*(3*1,5)</t>
  </si>
  <si>
    <t>7/11</t>
  </si>
  <si>
    <t>UZLY dle PD ... D.1.1.4.6</t>
  </si>
  <si>
    <t>"odbočení na řadu TT DN 80" 1</t>
  </si>
  <si>
    <t>"odvzdušnění (odkalení) na konci řadu" 8</t>
  </si>
  <si>
    <t>"odvzdušnění na řadu" 4</t>
  </si>
  <si>
    <t>"odkalení na řadu" 7</t>
  </si>
  <si>
    <t>"sekční šoupě" 5</t>
  </si>
  <si>
    <t>"napojovací bod" 85</t>
  </si>
  <si>
    <t>"odvzdušnění (odkalení) na konci řadu" UZ4</t>
  </si>
  <si>
    <t>dle PD ... D.1.1.4.6</t>
  </si>
  <si>
    <t>TT DN 80</t>
  </si>
  <si>
    <t>"odbočení na řadu TT DN 80" UZ2</t>
  </si>
  <si>
    <t>55253590</t>
  </si>
  <si>
    <t>kříž přírubový litinový PN10/16 TT-kus DN 80/80</t>
  </si>
  <si>
    <t>-1328678463</t>
  </si>
  <si>
    <t>1714005067</t>
  </si>
  <si>
    <t>"řad S km od km 2,700" 1844,6</t>
  </si>
  <si>
    <t>"řad S5" 549,39</t>
  </si>
  <si>
    <t>"řad S5.1" 107,06</t>
  </si>
  <si>
    <t>"řad S5.2" 97,61</t>
  </si>
  <si>
    <t>"řad S5.3" 124,61</t>
  </si>
  <si>
    <t>"řad S5.3.1" 31,4</t>
  </si>
  <si>
    <t>"řad S6" 344,23</t>
  </si>
  <si>
    <t>"řad S6.1" 107,84</t>
  </si>
  <si>
    <t>"potrubí" 33</t>
  </si>
  <si>
    <t>lemový nákružek d90 dle PD ... D.1.1.4.6</t>
  </si>
  <si>
    <t>"odbočení na řadu TT DN 80" UZ2*4</t>
  </si>
  <si>
    <t>"odvzdušnění (odkalení) na konci řadu" UZ4*1</t>
  </si>
  <si>
    <t>"lom 30 st." 3</t>
  </si>
  <si>
    <t>"lom 60 st." 3*2</t>
  </si>
  <si>
    <t>"odbočení na řadu T DN 80/80" UZ1*2</t>
  </si>
  <si>
    <t>"odbočení na řadu TT DN 80" UZ2*3</t>
  </si>
  <si>
    <t>"řad S km od km 2,700" 4</t>
  </si>
  <si>
    <t>"řad S5" 2</t>
  </si>
  <si>
    <t>"řad S5.1" 1</t>
  </si>
  <si>
    <t>"řad S5.2" 1</t>
  </si>
  <si>
    <t>"řad S5.3" 1</t>
  </si>
  <si>
    <t>"řad S5.3.1" 1</t>
  </si>
  <si>
    <t>"řad S6.1" 1</t>
  </si>
  <si>
    <t>"odvzdušnění na řadu" 1*2</t>
  </si>
  <si>
    <t>"odkalení na řadu" 3*2</t>
  </si>
  <si>
    <t>(Š1+HP1+HN1)*2*2</t>
  </si>
  <si>
    <t>(SJP2+SJP3+SJP4+SJP6+SJP7+SJP8)*DL2</t>
  </si>
  <si>
    <t>7*2</t>
  </si>
  <si>
    <t>1088208466</t>
  </si>
  <si>
    <t>(239,88+2*2) "v části úseku V98-V102"</t>
  </si>
  <si>
    <t>(43,59+2*2) "v úseku V6-V9"</t>
  </si>
  <si>
    <t>(220,3+2*2) "úsek V1-V11"</t>
  </si>
  <si>
    <t>(222,41+1*2) "úsek V1-V8"</t>
  </si>
  <si>
    <t>(107,84+1*2)</t>
  </si>
  <si>
    <t>8*Š_hom</t>
  </si>
  <si>
    <t>-1116505782</t>
  </si>
  <si>
    <t>476204514</t>
  </si>
  <si>
    <t>005 - PS_01 ATS</t>
  </si>
  <si>
    <t>005.1 - PS-01 Strojní zařízení</t>
  </si>
  <si>
    <t>005.2 - PS-01 Elektro zařízení</t>
  </si>
  <si>
    <t>VRN - Vedlejší rozpočtové náklady</t>
  </si>
  <si>
    <t>Obnovení platnosti vyjádření správců dotčených sítí</t>
  </si>
  <si>
    <t>kpl</t>
  </si>
  <si>
    <t>512</t>
  </si>
  <si>
    <t>1605546960</t>
  </si>
  <si>
    <t>Zajištění souhlasu pro nakládání s vodami při čerp. vody v průběhu výstavby</t>
  </si>
  <si>
    <t>977609343</t>
  </si>
  <si>
    <t>Další doplňující průzkumy (inženýrskogeologický, geodetický, dendrologický, atp.)</t>
  </si>
  <si>
    <t>-1724552641</t>
  </si>
  <si>
    <t>Dokumentace skutečného provedení stavby v tištěných vyhotoveních v počtu 6 paré, včetně dodání v elektronicky editovatelné podobě na CD</t>
  </si>
  <si>
    <t>-1786119671</t>
  </si>
  <si>
    <t>Vypracování geometrického plánu dokončené stavby v tištěných vyhotoveních v počtu 6 paré, včetně dodání v elektronicky editovatelné podobě na CD+ vypracované geometrické plány pro zápis do KN</t>
  </si>
  <si>
    <t>190008985</t>
  </si>
  <si>
    <t>Dopracování zadávací dokumentace o konkrétní specifikace materiálů, strojů, zařízení a vyřešení s tím souvisejících detailů ve stavební a technologické části, dílenské výkresy</t>
  </si>
  <si>
    <t>1053415943</t>
  </si>
  <si>
    <t>Detailní harmonogram výstavby</t>
  </si>
  <si>
    <t>-1007195986</t>
  </si>
  <si>
    <t>Činnost odpovědného statika, geodeta, geologa, hydrogeologa</t>
  </si>
  <si>
    <t>-953488587</t>
  </si>
  <si>
    <t>Uvedení do provozu (zaškolení obsluhy)</t>
  </si>
  <si>
    <t>-1118526639</t>
  </si>
  <si>
    <t>Revize</t>
  </si>
  <si>
    <t>1328706516</t>
  </si>
  <si>
    <t>Povodňový a havarijní plán, manipulační (provozní) řád, návody k obsluze</t>
  </si>
  <si>
    <t>-666849398</t>
  </si>
  <si>
    <t>Archeologický dozor</t>
  </si>
  <si>
    <t>1182964379</t>
  </si>
  <si>
    <t>Zařízení staveniště</t>
  </si>
  <si>
    <t>-1665080784</t>
  </si>
  <si>
    <t>Dopravně inženýrská opatření (DIO)</t>
  </si>
  <si>
    <t>717137125</t>
  </si>
  <si>
    <t>Pasportizace objektů a sledování ohrožených objektů v průběhu výstavby</t>
  </si>
  <si>
    <t>1062871343</t>
  </si>
  <si>
    <t>Monitorování úrovně hladiny podzemní vody ve studních včetně případných náhrad za nutný zvýšený odběr ze sítě</t>
  </si>
  <si>
    <t>721772210</t>
  </si>
  <si>
    <t>Poplatek za užívání zemědělské půdy</t>
  </si>
  <si>
    <t>-473281062</t>
  </si>
  <si>
    <t>Součinnost při zabezpečení kolaudace stavby a při vydání pravomocného kolaudačního rozhodnutí a kolaudaci stavby</t>
  </si>
  <si>
    <t>323541226</t>
  </si>
  <si>
    <t>Vytyčení stávajících sítí</t>
  </si>
  <si>
    <t>-718782144</t>
  </si>
  <si>
    <t>Geodetické vytyčení a zaměření stavby (včetně vytyčení hranic dotčených pozemků v průběhu výstavby)</t>
  </si>
  <si>
    <t>1322365418</t>
  </si>
  <si>
    <t xml:space="preserve">Poplatek za zábory pozemků </t>
  </si>
  <si>
    <t>590070267</t>
  </si>
  <si>
    <t>Kompletační činnost</t>
  </si>
  <si>
    <t>-1401168391</t>
  </si>
  <si>
    <t>Zajištění 1 ks velkoplošného informačního panelu (bilboard) -  dle podmínek poskytovatele dotace</t>
  </si>
  <si>
    <t>-141634377</t>
  </si>
  <si>
    <t>Zajištění 1 ks trvalé pamětní desky (stálé informační tabule), dle podmínek poskytovatele dotace</t>
  </si>
  <si>
    <t>-1684672961</t>
  </si>
  <si>
    <t>Provozní řád vodovodu</t>
  </si>
  <si>
    <t>1608793373</t>
  </si>
  <si>
    <t>SEZNAM FIGUR</t>
  </si>
  <si>
    <t>Výměra</t>
  </si>
  <si>
    <t xml:space="preserve"> 001</t>
  </si>
  <si>
    <t>Použití figury:</t>
  </si>
  <si>
    <t>podkladní bloky - poklopy</t>
  </si>
  <si>
    <t>potrubí PE d90 - vrtaní</t>
  </si>
  <si>
    <t>řezání krytu kom. celkem</t>
  </si>
  <si>
    <t xml:space="preserve"> 002/ 002-1</t>
  </si>
  <si>
    <t>NÁ1</t>
  </si>
  <si>
    <t>lazúrovací nátěr</t>
  </si>
  <si>
    <t>odvodňovací žlab</t>
  </si>
  <si>
    <t xml:space="preserve"> 002/ 002-2</t>
  </si>
  <si>
    <t xml:space="preserve"> 004</t>
  </si>
  <si>
    <t>SOUPIS  PRACÍ</t>
  </si>
  <si>
    <t>VODOVOD KLUČOV – NAPOJENÍ  MÍSTNÍCH ČÁSTÍ ŽHERY A SKRAMNÍKY</t>
  </si>
  <si>
    <t>PS 01 – ATS</t>
  </si>
  <si>
    <t>09/2021</t>
  </si>
  <si>
    <t>Hynek</t>
  </si>
  <si>
    <t>Uchazeč</t>
  </si>
  <si>
    <t>Pol.</t>
  </si>
  <si>
    <t>Číslo</t>
  </si>
  <si>
    <t>Cenová</t>
  </si>
  <si>
    <t>Kod</t>
  </si>
  <si>
    <t>Popis položky</t>
  </si>
  <si>
    <t>Měrná</t>
  </si>
  <si>
    <t>Počet měr.</t>
  </si>
  <si>
    <t xml:space="preserve">Jednotková cena (Kč) </t>
  </si>
  <si>
    <t xml:space="preserve">Cena bez DPH (Kč) </t>
  </si>
  <si>
    <t>pozice</t>
  </si>
  <si>
    <t>soustava</t>
  </si>
  <si>
    <t>jednotka</t>
  </si>
  <si>
    <t>jednotek</t>
  </si>
  <si>
    <t>dodávka</t>
  </si>
  <si>
    <t>montáž</t>
  </si>
  <si>
    <t>1.1</t>
  </si>
  <si>
    <t xml:space="preserve">Automatická čerpací stanice se třemi celonerezovými vertikálními čerpadly. Dvě čerpadla mají na motoru osazenou regulaci (0,75-1,5 kW, 400 V, s displejem s českým MENU), která obsahuje frekvenční měnič a řídící jednotku s displejem + třetí čerpadlo je osazené regulací (4 kW, 400 V, s displejem a českým MENU) </t>
  </si>
  <si>
    <t>1.2</t>
  </si>
  <si>
    <t xml:space="preserve">Dávkovací čerpadlo pro dávkování koncentrovaného chlornanu sodného s řízením dávky pulzy s pulzní multiplikací se samoodvzdušňovací hlavou pro max 1,4 l/hod při tlaku 16 bar, včetně sací sestavy, včetně zásobní nádrže chlornanu sodného. Nádrž na 50 l </t>
  </si>
  <si>
    <t>1.3</t>
  </si>
  <si>
    <t>Přírubový vodoměr na studenou vodu s jedinečným měřícím rozsahem. Vodoměr DN 50, PN 10, pro Qn= 13,9 l/s, Qmax= 25 l/s, Qmin= 0,042 l/s, rozběh při Q= 0,014 l/s. Vodoměr včetně impulsního vysílače 1imp/litr - přívodní řad</t>
  </si>
  <si>
    <t>1.4</t>
  </si>
  <si>
    <t>Přírubový vodoměr na studenou vodu s jedinečným měřícím rozsahem. Vodoměr DN 50, PN 10, pro Qn= 13,9 l/s, Qmax= 25 l/s, Qmin= 0,042 l/s, rozběh při Q= 0,014 l/s. Vodoměr včetně impulsního vysílače 1imp/litr – výtlačné potrubí</t>
  </si>
  <si>
    <t>1.5</t>
  </si>
  <si>
    <t>Uzavírací kulový závitový ventil G 2“, na nátoku do VDJ s el. pohonem 30 W, 230 V, 50 Hz. Včetně připojovacího šroubení</t>
  </si>
  <si>
    <t>1.6</t>
  </si>
  <si>
    <t>Ventilátor strojovny průměr 100 mm Q = 120 m3/hod, p = 20 Pa, elektromotor M = 12 W, 1 x 230 V. Ventilátor, kotevní materiál a pevné žaluzie</t>
  </si>
  <si>
    <t>1.7</t>
  </si>
  <si>
    <t>Záložní zdroj 10 kVA, technologie – dvojitá online konverze, vstup 3 fáze, výstup 3fáze</t>
  </si>
  <si>
    <t>1.8</t>
  </si>
  <si>
    <t>Klimatizace 2 kW, jmenovitý výkon chlazení min 1,3kW / nom 2 kW / max 3,0kW, jmenovitý výkon topení min 1,3kW / nom 2,5kW / max 4,0kW</t>
  </si>
  <si>
    <t>1.9</t>
  </si>
  <si>
    <t>Manometr průměr 160 mm, rozsah 0 – 10 bar, včetně manometrového ventilu, přechodky a těsnění, včetně 1 ks návarek nerez, 1 ks kulový ventil G 1/2". PN 6, včetně návarku z nerezoceli a závitového prodloužení G 1/2" délky 30 mm - pro montáž tlakového snímače.</t>
  </si>
  <si>
    <t>1.10</t>
  </si>
  <si>
    <t>Neobsazeno</t>
  </si>
  <si>
    <t>1.11</t>
  </si>
  <si>
    <t>Kulový ventil G 1/2“, PN 6 pro pitnou vodu, včetně návarku z nerezoceli a závitového prodloužení G 1/2" délky 30 mm - pro montáž tlakového snímače</t>
  </si>
  <si>
    <t>1.12</t>
  </si>
  <si>
    <t>Výtokový zahradní ventil DN 15, PN 16, s ruční pákou, včetně návarku z nerezoceli s vnitřním závitem G 1/2“</t>
  </si>
  <si>
    <t>1.13</t>
  </si>
  <si>
    <t>Uzavírací kulový závitový ventil s vnitřním závitem DN 15, PN 16, s ruční pákou, včetně 2 ks návarku z nerezoceli s vnějším závitem G 1/2“,včetně připojovacího šroubení</t>
  </si>
  <si>
    <t>1.14</t>
  </si>
  <si>
    <t>Uzavírací kulový závitový ventil s vnitřním závitem DN 25, PN 16, s ruční pákou, včetně 2 ks návarku z nerezoceli s vnějším závitem G 1“,včetně připojovacího šroubení</t>
  </si>
  <si>
    <t>1.15</t>
  </si>
  <si>
    <t>Uzavírací kulový závitový ventil s vnitřním závitem DN 50, PN 16, s ruční pákou, včetně 2 ks návarku z nerezoceli s vnějším závitem G 2“,včetně připojovacího šroubení</t>
  </si>
  <si>
    <t>1.16</t>
  </si>
  <si>
    <t>Uzavírací kulový závitový ventil s vnitřním závitem DN 80, PN 16, s ruční pákou, včetně 2 ks návarku z nerezoceli s vnějším závitem G 3“,včetně připojovacího šroubení</t>
  </si>
  <si>
    <t>1.17</t>
  </si>
  <si>
    <t>Uzavírací centrická bezpřírubová  klapka DN 50, PN 10, ovládání klapky pomocí plováku, spojovací šrouby z nerezoceli</t>
  </si>
  <si>
    <t>1.18</t>
  </si>
  <si>
    <t>Závitová nerezová zpětná klapka DN 50, PN 16, zpětná klapka lisovaná z nerezové oceli, otvírací tlak min. 0,025 bar, max. 0,035 bar - součást dodávky AT stanice</t>
  </si>
  <si>
    <t>1.19</t>
  </si>
  <si>
    <t>Závitová nerezová zpětná klapka DN 80, PN 16, zpětná klapka lisovaná z nerezové oceli, otvírací tlak min. 0,025 bar, max. 0,035 bar - součást dodávky AT stanice</t>
  </si>
  <si>
    <t>1.20</t>
  </si>
  <si>
    <t>Sací koš se závitovým připojením G 2“ PN 10, síto ochranného koše z nerezoceli - součást dodávky AT stanice</t>
  </si>
  <si>
    <t>1.21</t>
  </si>
  <si>
    <t>Sací koš se závitovým připojením G 3“ PN 10, síto ochranného koše z nerezoceli - součást dodávky AT stanice</t>
  </si>
  <si>
    <t>1.22</t>
  </si>
  <si>
    <t>Odvzdušňovací a zavzdušňovací ventil DN 25, provozní tlak 0,2 - 10 bar, s nátrubkovým připojením vnější závit G 1“, těleso z nylonu, výstupní hrdlo PP, plovák z polypropylenové pěny, samočinně pracující odvzdušňovací a zavzdušňovací ventil, max.odvzdušnění 130m3/h</t>
  </si>
  <si>
    <t>1.23</t>
  </si>
  <si>
    <t>1.24</t>
  </si>
  <si>
    <t>Potrubí z nerezoceli AISI 316  G 1/2  - provozní voda pro napojení umyvadla</t>
  </si>
  <si>
    <t>1.25</t>
  </si>
  <si>
    <t>Potrubí z nerezoceli AISI 316 DN 50 potrubí nátoku do ATS</t>
  </si>
  <si>
    <t>1.26</t>
  </si>
  <si>
    <t>Potrubí z nerezoceli AISI 316  DN 50, DN 80 sání čerpadel z akumulace</t>
  </si>
  <si>
    <t>1.27</t>
  </si>
  <si>
    <t>Potrubí z nerezoceli AISI 316  DN 50, DN 80 potrubí výtlaku čerpadel</t>
  </si>
  <si>
    <t>Specifikace jednotlivých položek je uvedena v příloze č. D.2.1-02 - Seznam strojů a zařízení a je pro zhotovitele závazná</t>
  </si>
  <si>
    <t xml:space="preserve">Dodávka celkem   </t>
  </si>
  <si>
    <t xml:space="preserve">Montáž celkem   </t>
  </si>
  <si>
    <t>CELKEM</t>
  </si>
  <si>
    <t xml:space="preserve">    1 - Dodávka</t>
  </si>
  <si>
    <t>Pol.č.</t>
  </si>
  <si>
    <t>M.j.</t>
  </si>
  <si>
    <t>Množ.</t>
  </si>
  <si>
    <t>Jedn. cena dod.</t>
  </si>
  <si>
    <t>Celk. cena dod.</t>
  </si>
  <si>
    <t>Jedn. cena mon.</t>
  </si>
  <si>
    <t>Celk. cena mon.</t>
  </si>
  <si>
    <t>Jedn. cena</t>
  </si>
  <si>
    <t>Celk. cena bez DPH</t>
  </si>
  <si>
    <t>-</t>
  </si>
  <si>
    <t>Rozvaděče a skříně</t>
  </si>
  <si>
    <t>Rozvaděč [RM1]</t>
  </si>
  <si>
    <t>Výroba rozvaděče</t>
  </si>
  <si>
    <t>Materiál v rozvaděči</t>
  </si>
  <si>
    <t>Rozvadeč obsahuje:</t>
  </si>
  <si>
    <t>Akumulátor 12V/4Ah</t>
  </si>
  <si>
    <t>Bleskojistka 24V pro analogové signály 24V, 0,5A, 1-kanál</t>
  </si>
  <si>
    <t>Bočnice pro bleskojistku -</t>
  </si>
  <si>
    <t>Chránič proudový dvoupólový 2p, 25A, 0,03A</t>
  </si>
  <si>
    <t>Jistič jednopólový B10/1</t>
  </si>
  <si>
    <t>Jistič jednopólový B16/1</t>
  </si>
  <si>
    <t>Jistič jednopólový C10/1</t>
  </si>
  <si>
    <t>Jistič jednopólový C16/1</t>
  </si>
  <si>
    <t>Jistič jednopólový C4/1</t>
  </si>
  <si>
    <t>Jistič jednopólový C6/1</t>
  </si>
  <si>
    <t>Kabel propojovací stíněný M340/Magelis/PC - Switch</t>
  </si>
  <si>
    <t>Kontakt pomocný 1xNO, 1xNC</t>
  </si>
  <si>
    <t>Kontakt pomocný 1xNO,1xNC</t>
  </si>
  <si>
    <t>Modul ochranný 6-48V</t>
  </si>
  <si>
    <t>Nosič štítku</t>
  </si>
  <si>
    <t>Ovladač plastový přepínač_3polohy</t>
  </si>
  <si>
    <t>Relé kontroly síť.napětí 1x přep.kontakt-230V</t>
  </si>
  <si>
    <t>Relé pomocné 4xpřep.kont. 12V</t>
  </si>
  <si>
    <t>Relé pomocné 4xpřep.kont. 230V</t>
  </si>
  <si>
    <t>Relé pomocné 4xpřep.kont. 24V</t>
  </si>
  <si>
    <t>Stykač třípólový reverzační 6A/24V</t>
  </si>
  <si>
    <t>Stykač třípólový 9A/230V</t>
  </si>
  <si>
    <t>Svítidlo LED 230V/4W IP20</t>
  </si>
  <si>
    <t>Svodič přepětí čtyřpólový Typ 1 + 2, signalizační kontakt</t>
  </si>
  <si>
    <t>Svorkovnice řadová s pojistkou a LED 4mm2, 10-36VAC/DC, max. 6,3A</t>
  </si>
  <si>
    <t>Těleso topné 20W, IP54</t>
  </si>
  <si>
    <t>Termopto 24VDC / 5-48VDC, 100mA</t>
  </si>
  <si>
    <t>Termostat rozpínací pro topná tělesa (0 - 60°C), 10A</t>
  </si>
  <si>
    <t>Ústředna zabezpečovací - set ústředna, box, klávesbice s LCD</t>
  </si>
  <si>
    <t>Zásuvka servisní 230V/16A</t>
  </si>
  <si>
    <t>Bočnice svorkovnice průchozí</t>
  </si>
  <si>
    <t>Jednotka spínací 1xspín.kont.</t>
  </si>
  <si>
    <t>Modul ochranný 6-250V DC</t>
  </si>
  <si>
    <t>Patice</t>
  </si>
  <si>
    <t>Pojistka skleněná F35A, 1A</t>
  </si>
  <si>
    <t>Pojistka skleněná F35A, 2A</t>
  </si>
  <si>
    <t>Pojistka skleněná F35A, 500mA</t>
  </si>
  <si>
    <t>Spona</t>
  </si>
  <si>
    <t>Svorkovnice řadová průchozí 0,5-1,5mm2 modrá 6 polová</t>
  </si>
  <si>
    <t>Svorkovnice řadová průchozí 0,5-1,5mm2 rudá 6 polová</t>
  </si>
  <si>
    <t>Svorkovnice řadová průchozí napájecí 0,5-6mm2 modrá</t>
  </si>
  <si>
    <t>Svorkovnice řadová průchozí napájecí 0,5-6mm2 rudá</t>
  </si>
  <si>
    <t>Svorkovnice řadová PUSH-IN 1.5mm2, béžová</t>
  </si>
  <si>
    <t>Svorkovnice řadová PUSH-IN 2.5mm2, béžová</t>
  </si>
  <si>
    <t>Svorkovnice řadová PUSH-IN 4mm2, béžová</t>
  </si>
  <si>
    <t>Svorkovnice řadová šroubová 10mm2, béžová</t>
  </si>
  <si>
    <t>Vývodka PG 11 vč.matice IP68</t>
  </si>
  <si>
    <t>Vývodka PG 13,5 vč.matice IP68</t>
  </si>
  <si>
    <t>Vývodka PG 16 vč.matice IP68</t>
  </si>
  <si>
    <t>Vývodka PG 21 vč.matice IP68</t>
  </si>
  <si>
    <t>Vývodka PG 9 vč.matice IP68</t>
  </si>
  <si>
    <t>Sada pomocného propojovacího a konstrukčního materiálu</t>
  </si>
  <si>
    <t>Skříň deblokační 1.šoupě_venkovní</t>
  </si>
  <si>
    <t>Zásuvka jednoduchá 16A, 250V, povrchová.montáž, bílá, IP54, Variant</t>
  </si>
  <si>
    <t>Krabice svorková prázdná 110x110x67, IP65, UV, 6mm2</t>
  </si>
  <si>
    <t>V ceně je obsažena dodávka, montáž a zapojení.</t>
  </si>
  <si>
    <t>V ceně je obsaženo zapojení zařízení.</t>
  </si>
  <si>
    <t>V ceně je obsaženo zapojení a seřízení elektropohonu.</t>
  </si>
  <si>
    <t>V ceně je obsaženo zapojení elektromotoru.</t>
  </si>
  <si>
    <t>Dokumentace skutečného provedení</t>
  </si>
  <si>
    <t>Koordinace prací s ostatními profesemi</t>
  </si>
  <si>
    <t>Stanovisko TIČR</t>
  </si>
  <si>
    <t>Výzva TIČR a vydání stanoviska</t>
  </si>
  <si>
    <t>Výchozí revize el.zařízení</t>
  </si>
  <si>
    <t>Provedení požadovaných měření a následné zpracování revizní zprávy</t>
  </si>
  <si>
    <t>Příprava ke komplexním zkouškám</t>
  </si>
  <si>
    <t>Položka obsahuje:</t>
  </si>
  <si>
    <t>- zprovoznění strojů a zařízení pro provedení komplexních zkoušek</t>
  </si>
  <si>
    <t>Komplexní zkoušky elektrotechnologie</t>
  </si>
  <si>
    <t>Doprava a přesun materiálu</t>
  </si>
  <si>
    <t>Ostatní materiál a práce</t>
  </si>
  <si>
    <t>Kabeláž a trasy</t>
  </si>
  <si>
    <t>Kabel sdělovací pevný 10x2x0,5</t>
  </si>
  <si>
    <t>V ceně je obsažena kompletní dodávka a pokládka kabelu.</t>
  </si>
  <si>
    <t>Kabel sdělovací pevný 3x2x0,5</t>
  </si>
  <si>
    <t>Kabel sdělovací pevný 5x2x0,5</t>
  </si>
  <si>
    <t>Kabel silový pevný Cu 5x4</t>
  </si>
  <si>
    <t>Kabel silový pevný Cu 7x1,5</t>
  </si>
  <si>
    <t>Kabel silový pevný Cu J-3x1,5</t>
  </si>
  <si>
    <t>Kabel silový pevný Cu J-3x2,5</t>
  </si>
  <si>
    <t>Kabel silový slaněný Cu 5Gx0,75</t>
  </si>
  <si>
    <t>Kabel silový slaněný Cu 7Gx0,5</t>
  </si>
  <si>
    <t>Vodič slaněný Cu 6 zž</t>
  </si>
  <si>
    <t>Nosné konstrukce</t>
  </si>
  <si>
    <t>V ceně je obsažena kompletní dodávka a montáž všech prvků pro vytvoření nosných vodičových konstrukcí.</t>
  </si>
  <si>
    <t>Sada nosných konstrukcí</t>
  </si>
  <si>
    <t>Sada pomocného konstrukčního materiálu</t>
  </si>
  <si>
    <t>Ostatní materiál a práce pro kabely a kabelové konstrukce</t>
  </si>
  <si>
    <t>Panel přímotopný 230V 1500W IP24 [EH2]</t>
  </si>
  <si>
    <t>Měření a regulace</t>
  </si>
  <si>
    <t>Krabice svorková prázdná 93x93x55, IP65, UV, 4mm2</t>
  </si>
  <si>
    <t>V ceně je obsažena dodávka, montáž, zapojení, nastavení a zprovoznění zařízení.</t>
  </si>
  <si>
    <t>Měření hladiny akumulace [LIC1]</t>
  </si>
  <si>
    <t>Závaží k plováku [LZ1.1]</t>
  </si>
  <si>
    <t>Závaží k plováku [LZ1.2]</t>
  </si>
  <si>
    <t>Snímač relativního tlaku 0-1MPa (0-10bar) / 4-20mA, 10-36V DC [PIC1]</t>
  </si>
  <si>
    <t>Snímač relativního tlaku 0-1,6MPa (0-16bar) / 4-20mA, 10-36V DC [PIC2]</t>
  </si>
  <si>
    <t>Oživení měřících okruhů</t>
  </si>
  <si>
    <t xml:space="preserve">  - oživení měřících okruhů</t>
  </si>
  <si>
    <t>ASŘTP</t>
  </si>
  <si>
    <t>Zaškolení pracovníků provozovatele</t>
  </si>
  <si>
    <t>- zaškolení pracovníků provozovatele na obsluhu zařízení</t>
  </si>
  <si>
    <t>Zdrojová soustava [GU]</t>
  </si>
  <si>
    <t>Zdroj spínaný 24V, 180W [GU1]</t>
  </si>
  <si>
    <t>Operátorský panel [OP]</t>
  </si>
  <si>
    <t>Řídicí jednotka [PLC]</t>
  </si>
  <si>
    <t>Switch 10/100 Mbit/s, 5 metalických portů [SWI1]</t>
  </si>
  <si>
    <t>Programové vybavení pro řídicí jednotku</t>
  </si>
  <si>
    <t>SW komunikační</t>
  </si>
  <si>
    <t>SW aplikační pro PLC</t>
  </si>
  <si>
    <t>SW projekt</t>
  </si>
  <si>
    <t>Programové vybavení pro ovládací panel operátora</t>
  </si>
  <si>
    <t>SW aplikační pro ovládací panel</t>
  </si>
  <si>
    <t>Programové vybavení pro dispečerské pracoviště</t>
  </si>
  <si>
    <t>SW aplikační pro vizualizaci na DSP</t>
  </si>
  <si>
    <t>Oživení řídícího systému</t>
  </si>
  <si>
    <t xml:space="preserve">  - oživení řídícího systému</t>
  </si>
  <si>
    <t>Přenosové zařízení</t>
  </si>
  <si>
    <t>Průmyslový LTE router LTE ( 4G ), 2x ETH port, Dual SIM, 2x anténa [LTE1]</t>
  </si>
  <si>
    <t>Uzemňovací a jímací soustava</t>
  </si>
  <si>
    <t>Výchozí revize pro jímací soustavu</t>
  </si>
  <si>
    <t>Uzemňovací soustava</t>
  </si>
  <si>
    <t>Pásek FeZn 30x4</t>
  </si>
  <si>
    <t>Kulatina FeZn 8mm</t>
  </si>
  <si>
    <t>Sada propojovacího a konstrukčního materiálu.</t>
  </si>
  <si>
    <t>V ceně je obsažena kompletní dodávka a montáž uzemňovací soustavy.</t>
  </si>
  <si>
    <t>V ceně nejsou obsaženy zemní práce pro uzemňovací soustavu.</t>
  </si>
  <si>
    <t>Jímací soustava</t>
  </si>
  <si>
    <t>V ceně je obsažena kompletní dodávka a montáž hromosvodné soustavy dle projektové dokumentace.</t>
  </si>
  <si>
    <t>Hromosvodářské lano 50 mm2</t>
  </si>
  <si>
    <t>Svody hromosvodné soustavy pro napojení na uzemnění (zkušební svorka, ochranný úhelník, antikorozivní ochrana, svorka SR03, podpěry do zdiva)</t>
  </si>
  <si>
    <t>Sada propojovacího a konstrukčního materiálu pro upevnění hromosvodářského lana na střechu</t>
  </si>
  <si>
    <t>Sada propojovacího a konstrukčního materiálu pro upevnění hromosvodářského lana na na stěnu</t>
  </si>
  <si>
    <t>Ostatní materiál, jímače</t>
  </si>
  <si>
    <t>Ostatní materiál a práce jímací sosutavy</t>
  </si>
  <si>
    <t xml:space="preserve">  - doprava, přesun materiálu</t>
  </si>
  <si>
    <t xml:space="preserve">  - dokumentace skutečného provedení jímací soustavy</t>
  </si>
  <si>
    <t xml:space="preserve">    2 - Montáž</t>
  </si>
  <si>
    <t xml:space="preserve">    1 - Materiál</t>
  </si>
  <si>
    <t xml:space="preserve">    3 - Dodávka</t>
  </si>
  <si>
    <t xml:space="preserve">    4 - Zemní práce</t>
  </si>
  <si>
    <t>materiál</t>
  </si>
  <si>
    <t>nízkoexpanzní pěna</t>
  </si>
  <si>
    <t>výstražná folie rudá 22 cm</t>
  </si>
  <si>
    <t>kopaný písek frakce 0-4 mm</t>
  </si>
  <si>
    <t>keramzit</t>
  </si>
  <si>
    <t>kabelová chránička KF 09090</t>
  </si>
  <si>
    <t>pojistková patrona PH 00/50A</t>
  </si>
  <si>
    <t>příchytka SONAP</t>
  </si>
  <si>
    <t>jistič LTN-25B-3 (10 kA)</t>
  </si>
  <si>
    <t>pomocný materiál 3% z nosného</t>
  </si>
  <si>
    <t>materiál celkem</t>
  </si>
  <si>
    <t>210 81-0250</t>
  </si>
  <si>
    <t>21095-0202</t>
  </si>
  <si>
    <t>příplatek za protahování chráničkou</t>
  </si>
  <si>
    <t>210 10-0004</t>
  </si>
  <si>
    <t>ukončení vodičů na přístrojích</t>
  </si>
  <si>
    <t>210 10-0282</t>
  </si>
  <si>
    <t>210 12-0102</t>
  </si>
  <si>
    <t>pojistková patrona PH 00</t>
  </si>
  <si>
    <t>210 02-1055</t>
  </si>
  <si>
    <t>210 12-0401</t>
  </si>
  <si>
    <t>210 19-0051</t>
  </si>
  <si>
    <t>elektroměrový rozvaděč ER 112 (do 200 kg)</t>
  </si>
  <si>
    <t>460 52-0173</t>
  </si>
  <si>
    <t>460 49-0013</t>
  </si>
  <si>
    <t>výstražná folie rudá 33 cm</t>
  </si>
  <si>
    <t>doprava písku a keramzitu / km</t>
  </si>
  <si>
    <t>km</t>
  </si>
  <si>
    <t>HZS</t>
  </si>
  <si>
    <t>index1,5 po r.2021</t>
  </si>
  <si>
    <t>Elektroměrová skříň kompaktní pilíř 320x1810x220</t>
  </si>
  <si>
    <t>doprava 10% zd odávky</t>
  </si>
  <si>
    <t>dodávka celkem</t>
  </si>
  <si>
    <t>zemní práce</t>
  </si>
  <si>
    <t>460 01-0023</t>
  </si>
  <si>
    <t xml:space="preserve">vytýčení trasy </t>
  </si>
  <si>
    <t>460 03-0002</t>
  </si>
  <si>
    <t>sejmutí ornice přes 15 cm</t>
  </si>
  <si>
    <t>460 03-0015</t>
  </si>
  <si>
    <t>odstranění travnatého povrchu</t>
  </si>
  <si>
    <t>460 03-0182</t>
  </si>
  <si>
    <t>řezání spáry v živici do 10 cm</t>
  </si>
  <si>
    <t>463 15-0253</t>
  </si>
  <si>
    <t>460 42-1001</t>
  </si>
  <si>
    <t>460 49-0012</t>
  </si>
  <si>
    <t>výstražná folie do 25 cm šířky vč.urovnání povrchu</t>
  </si>
  <si>
    <t>položení chráničky do 90 mm</t>
  </si>
  <si>
    <t>460 56-0253</t>
  </si>
  <si>
    <t>460 60-0021</t>
  </si>
  <si>
    <t>přemístění horniny do 50m bez naložení</t>
  </si>
  <si>
    <t>460 60-0061</t>
  </si>
  <si>
    <t>odvoz vybouraných hmot do 1 km</t>
  </si>
  <si>
    <t>460 60-0071</t>
  </si>
  <si>
    <t>dtto za každý km</t>
  </si>
  <si>
    <t>460 62-0003</t>
  </si>
  <si>
    <t>položení  drnu ve svahu</t>
  </si>
  <si>
    <t>460 62-0013</t>
  </si>
  <si>
    <t>úprava terénu</t>
  </si>
  <si>
    <t>460 65-0032</t>
  </si>
  <si>
    <t>podkladní vrstva ze sypaniny do 15 cm</t>
  </si>
  <si>
    <t>460 65-0043</t>
  </si>
  <si>
    <t>podkladní vrstva zr štěrkopísku do15 cm</t>
  </si>
  <si>
    <t>460 65-0052</t>
  </si>
  <si>
    <t>štěrkodrť do 10 cm</t>
  </si>
  <si>
    <t>460 65-0132</t>
  </si>
  <si>
    <t>litý asfalt do 3 cm</t>
  </si>
  <si>
    <t>460 65-0071</t>
  </si>
  <si>
    <t>kamenivo s asfaltem</t>
  </si>
  <si>
    <t>jáma pro rozvaděč RE</t>
  </si>
  <si>
    <t>index 1,5 pro r. 2021</t>
  </si>
  <si>
    <t>REKAPITULACE</t>
  </si>
  <si>
    <t>přípojka NN celkem</t>
  </si>
  <si>
    <t>Montáž vodovodních šoupátek domovní přípojky se závitovými konci PN16 otevřený výkop G 1"</t>
  </si>
  <si>
    <t>762373154</t>
  </si>
  <si>
    <t>121</t>
  </si>
  <si>
    <t>HWL.268100100016</t>
  </si>
  <si>
    <t>ŠOUPÁTKO NAVRTÁVACÍ DOMOVNÍ PŘÍPOJKY 2"-6/4"</t>
  </si>
  <si>
    <t>2102926372</t>
  </si>
  <si>
    <t>122</t>
  </si>
  <si>
    <t>HWL.960113018004</t>
  </si>
  <si>
    <t>Položka zahrnuje rozvaděč sloužící pro napájení veškerých elektrospotřebičů náležících do příslušného PS. Všechny sběrnice, svorky i ostatní nainstalované prvky musí být viditelně označeny. Součástí dodávky bude montáž rozvaděče včetně nosných konstrukcí, propojení všech komponent, ukončení kabelů.</t>
  </si>
  <si>
    <t>899713111</t>
  </si>
  <si>
    <t>Orientační tabulky na sloupku betonovém nebo ocelovém</t>
  </si>
  <si>
    <t>-25598166</t>
  </si>
  <si>
    <t>"odvzdušnění na řadu" 3*2</t>
  </si>
  <si>
    <t>"odkalení na řadu" 2*2</t>
  </si>
  <si>
    <t>110</t>
  </si>
  <si>
    <t>899721111</t>
  </si>
  <si>
    <t>Signalizační vodič DN do 150 mm na potrubí</t>
  </si>
  <si>
    <t>1870707297</t>
  </si>
  <si>
    <t>potrubí</t>
  </si>
  <si>
    <t>armatury</t>
  </si>
  <si>
    <t>(Š1+Š2+HP1+HN1)*2*2</t>
  </si>
  <si>
    <t>111</t>
  </si>
  <si>
    <t>899722113</t>
  </si>
  <si>
    <t>Krytí potrubí z plastů výstražnou fólií z PVC 34cm</t>
  </si>
  <si>
    <t>27690120</t>
  </si>
  <si>
    <t>hloubené úseky</t>
  </si>
  <si>
    <t>(SJP2+SJP3+SJP7+SJP8)*DL2</t>
  </si>
  <si>
    <t>112</t>
  </si>
  <si>
    <t>899913133</t>
  </si>
  <si>
    <t>Uzavírací manžeta chráničky potrubí DN 80 x 150</t>
  </si>
  <si>
    <t>532826439</t>
  </si>
  <si>
    <t>113</t>
  </si>
  <si>
    <t>R-899.003</t>
  </si>
  <si>
    <t>Manipulace na stávajícím řadě</t>
  </si>
  <si>
    <t>1212803944</t>
  </si>
  <si>
    <t>114</t>
  </si>
  <si>
    <t>R-899.004</t>
  </si>
  <si>
    <t>Zkouška hydrantů - požárních</t>
  </si>
  <si>
    <t>-2034969180</t>
  </si>
  <si>
    <t>115</t>
  </si>
  <si>
    <t>R-899.005</t>
  </si>
  <si>
    <t>Spojovací materiál nerez</t>
  </si>
  <si>
    <t>1695946508</t>
  </si>
  <si>
    <t>Potrubí z trub plastických a skleněných - napojovací body</t>
  </si>
  <si>
    <t>116</t>
  </si>
  <si>
    <t>871161141</t>
  </si>
  <si>
    <t>Montáž potrubí z PE100 SDR 11 otevřený výkop svařovaných na tupo D 32 x 3,0 mm</t>
  </si>
  <si>
    <t>-1761912447</t>
  </si>
  <si>
    <t>NB1*0,5</t>
  </si>
  <si>
    <t>117</t>
  </si>
  <si>
    <t>28613110</t>
  </si>
  <si>
    <t>trubka vodovodní PE100 PN 16 SDR11 32x3,0mm</t>
  </si>
  <si>
    <t>441949172</t>
  </si>
  <si>
    <t>Potr1*1,05</t>
  </si>
  <si>
    <t>118</t>
  </si>
  <si>
    <t>891249111</t>
  </si>
  <si>
    <t>Montáž navrtávacích pasů na potrubí z jakýchkoli trub DN 80</t>
  </si>
  <si>
    <t>-636054431</t>
  </si>
  <si>
    <t>"napojovací bod" UZ9</t>
  </si>
  <si>
    <t>119</t>
  </si>
  <si>
    <t>42273546</t>
  </si>
  <si>
    <t>pás navrtávací se závitovým výstupem z tvárné litiny pro vodovodní PE a PVC potrubí 90-2”</t>
  </si>
  <si>
    <t>552454481</t>
  </si>
  <si>
    <t>120</t>
  </si>
  <si>
    <t>891161321</t>
  </si>
  <si>
    <t>PS1 ATS Lstiboř</t>
  </si>
  <si>
    <t>Panel montážní ocelový VxŠ 1250x1000</t>
  </si>
  <si>
    <t>Rozváděč plastový, plné dveře, do zdi VxŠxH 1250x1000x320 IP65</t>
  </si>
  <si>
    <t>Chránič proudový čtyřpólový s opětným zapnutím 4p,40A,0,03A</t>
  </si>
  <si>
    <t>Jistič jednopólový B6/1</t>
  </si>
  <si>
    <t>Jistič třípolový C16/3</t>
  </si>
  <si>
    <t>Jistič třípolový C20/3</t>
  </si>
  <si>
    <t>Jistič třípolový C32/3</t>
  </si>
  <si>
    <t>Kryt na přívodku nástěnná TN-S 32A, IP67</t>
  </si>
  <si>
    <t>Přepínač vačkový 1-0-2, 4p, 40A, IP20, DIN</t>
  </si>
  <si>
    <t>Relé pomocné 2xpřep.kont.5A, 24VDC, tlačitko a LED</t>
  </si>
  <si>
    <t>ATS Lstiboř</t>
  </si>
  <si>
    <t>kabel CYKY 4x10-J</t>
  </si>
  <si>
    <t>CYKY 4x10-J volně</t>
  </si>
  <si>
    <t>ukončení kabelů do 4x10 sm. Páskou</t>
  </si>
  <si>
    <t>jistič LPN-25B-3 (10 kA)</t>
  </si>
  <si>
    <t>revize</t>
  </si>
  <si>
    <t>typ ER212/NKP7P-C</t>
  </si>
  <si>
    <t>rýha kabelová ručně 50x100</t>
  </si>
  <si>
    <t>kabelové pískové lože 5 cm nad chráničku</t>
  </si>
  <si>
    <t>zához rýhy 50x100</t>
  </si>
  <si>
    <t>beton na podbetonování rozvaděče</t>
  </si>
  <si>
    <t>doprava betonu</t>
  </si>
  <si>
    <t>zemní práce celkem</t>
  </si>
  <si>
    <t>ŘEZ_KK+ŘEZ_MK*0,75 "úzké, část u kraje kom."</t>
  </si>
  <si>
    <t>ŘEZ_celk</t>
  </si>
  <si>
    <t>132</t>
  </si>
  <si>
    <t>919735112</t>
  </si>
  <si>
    <t>Řezání stávajícího živičného krytu hl přes 50 do 100 mm</t>
  </si>
  <si>
    <t>-2053365564</t>
  </si>
  <si>
    <t>SJ3*(2*(DL1+ŠR1)+4*0,5)</t>
  </si>
  <si>
    <t>SJP3*(2*(DL2+ŠR2))</t>
  </si>
  <si>
    <t>JNB3*(2*(DL4+ŠR4))</t>
  </si>
  <si>
    <t>So3*(2*(DL3+ŠR3))</t>
  </si>
  <si>
    <t>133</t>
  </si>
  <si>
    <t>919735113</t>
  </si>
  <si>
    <t>Řezání stávajícího živičného krytu hl přes 100 do 150 mm</t>
  </si>
  <si>
    <t>1304172885</t>
  </si>
  <si>
    <t>SJ1*(2*(DL1+ŠR1)+4*0,5)</t>
  </si>
  <si>
    <t>JNB1*(2*(DL4+ŠR4))</t>
  </si>
  <si>
    <t>So1*(2*(DL3+ŠR3))</t>
  </si>
  <si>
    <t>SJ2*(2*(DL1+ŠR1)+4*0,5)</t>
  </si>
  <si>
    <t>Prop1*(2*(2+2))</t>
  </si>
  <si>
    <t>SJP2*(2*(DL2+ŠR2))</t>
  </si>
  <si>
    <t>JNB2*(2*(DL4+ŠR4))</t>
  </si>
  <si>
    <t>So2*(2*(DL3+ŠR3))</t>
  </si>
  <si>
    <t>134</t>
  </si>
  <si>
    <t>938909311</t>
  </si>
  <si>
    <t>Čištění vozovek metením strojně podkladu nebo krytu betonového nebo živičného</t>
  </si>
  <si>
    <t>1981779842</t>
  </si>
  <si>
    <t>135</t>
  </si>
  <si>
    <t>979051111</t>
  </si>
  <si>
    <t>Očištění desek nebo dlaždic se spárováním z kameniva těženého při překopech inženýrských sítí</t>
  </si>
  <si>
    <t>1217142368</t>
  </si>
  <si>
    <t>997</t>
  </si>
  <si>
    <t>Přesun sutě</t>
  </si>
  <si>
    <t>136</t>
  </si>
  <si>
    <t>997221551</t>
  </si>
  <si>
    <t>Vodorovná doprava suti ze sypkých materiálů do 1 km</t>
  </si>
  <si>
    <t>1419999025</t>
  </si>
  <si>
    <t>odvoz na meziskládku do 1,5 km</t>
  </si>
  <si>
    <t>ŠTĚRK</t>
  </si>
  <si>
    <t>krajská komunikace</t>
  </si>
  <si>
    <t>((ŠD1+ŠD2)*0,2)*1,8</t>
  </si>
  <si>
    <t>(ŠD3)*0,15*1,8</t>
  </si>
  <si>
    <t>(ŠD4j+ŠD4s)*0,1*1,8</t>
  </si>
  <si>
    <t>(ŠD5j+ŠD5s)*0,1*1,8</t>
  </si>
  <si>
    <t>PO_KK*0,1*1,8</t>
  </si>
  <si>
    <t>"odpočet použití pro výměnu materiálu" A62*1,8</t>
  </si>
  <si>
    <t>ASFALT - RECYKLÁT</t>
  </si>
  <si>
    <t>krajské komunikace - homogenizace 1 jízdního pruhu</t>
  </si>
  <si>
    <t>KK_hom*0,05*2,33</t>
  </si>
  <si>
    <t>997221559</t>
  </si>
  <si>
    <t>Příplatek ZKD 1 km u vodorovné dopravy suti ze sypkých materiálů</t>
  </si>
  <si>
    <t>1750745461</t>
  </si>
  <si>
    <t>S1*1</t>
  </si>
  <si>
    <t>S1a*9</t>
  </si>
  <si>
    <t>S2*9</t>
  </si>
  <si>
    <t>138</t>
  </si>
  <si>
    <t>997221561</t>
  </si>
  <si>
    <t>Vodorovná doprava suti z kusových materiálů do 1 km</t>
  </si>
  <si>
    <t>-762551516</t>
  </si>
  <si>
    <t>ASFALT - KRY</t>
  </si>
  <si>
    <t>(AS11j+AS11s)*0,15*2,33</t>
  </si>
  <si>
    <t>(AS12j+AS12s)*0,05*2,33</t>
  </si>
  <si>
    <t>(AS21j+AS21s)*0,15*2,33</t>
  </si>
  <si>
    <t>(AS22j+AS22s)*0,05*2,33</t>
  </si>
  <si>
    <t>(AS31j+AS31s)*0,15*2,33</t>
  </si>
  <si>
    <t>(AS32j+AS32s)*0,05*2,33</t>
  </si>
  <si>
    <t>139</t>
  </si>
  <si>
    <t>997221569</t>
  </si>
  <si>
    <t>Příplatek ZKD 1 km u vodorovné dopravy suti z kusových materiálů</t>
  </si>
  <si>
    <t>1022489741</t>
  </si>
  <si>
    <t>S3*1</t>
  </si>
  <si>
    <t>140</t>
  </si>
  <si>
    <t>997221611</t>
  </si>
  <si>
    <t>Nakládání suti na dopravní prostředky pro vodorovnou dopravu</t>
  </si>
  <si>
    <t>-514593722</t>
  </si>
  <si>
    <t>141</t>
  </si>
  <si>
    <t>997006551</t>
  </si>
  <si>
    <t>Hrubé urovnání suti na skládce bez zhutnění</t>
  </si>
  <si>
    <t>570296233</t>
  </si>
  <si>
    <t>142</t>
  </si>
  <si>
    <t>997221873</t>
  </si>
  <si>
    <t>Poplatek za uložení stavebního odpadu na recyklační skládce (skládkovné) zeminy a kamení zatříděného do Katalogu odpadů pod kódem 17 05 04</t>
  </si>
  <si>
    <t>1760827183</t>
  </si>
  <si>
    <t>143</t>
  </si>
  <si>
    <t>997221875</t>
  </si>
  <si>
    <t>Poplatek za uložení stavebního odpadu na recyklační skládce (skládkovné) asfaltového bez obsahu dehtu zatříděného do Katalogu odpadů pod kódem 17 03 02</t>
  </si>
  <si>
    <t>573043156</t>
  </si>
  <si>
    <t>998</t>
  </si>
  <si>
    <t>Přesun hmot</t>
  </si>
  <si>
    <t>144</t>
  </si>
  <si>
    <t>998276101</t>
  </si>
  <si>
    <t>Přesun hmot pro trubní vedení z trub z plastických hmot otevřený výkop</t>
  </si>
  <si>
    <t>-879625963</t>
  </si>
  <si>
    <t>Práce a dodávky M</t>
  </si>
  <si>
    <t>23-M</t>
  </si>
  <si>
    <t>Montáže potrubí</t>
  </si>
  <si>
    <t>145</t>
  </si>
  <si>
    <t>230200117</t>
  </si>
  <si>
    <t>Nasunutí potrubní sekce do ocelové chráničky DN 80</t>
  </si>
  <si>
    <t>-2034436302</t>
  </si>
  <si>
    <t>146</t>
  </si>
  <si>
    <t>230201031</t>
  </si>
  <si>
    <t>Montáž potrubí D 168,1 mm tl stěny 10,0 mm</t>
  </si>
  <si>
    <t>227118944</t>
  </si>
  <si>
    <t>hloubení nepažených jam do 20 m3 celkem</t>
  </si>
  <si>
    <t>5,256</t>
  </si>
  <si>
    <t>hloubení nepažených jam do 20 m3 ve tř. 3</t>
  </si>
  <si>
    <t>2,628</t>
  </si>
  <si>
    <t>hloubení nepažených jam do 20 m3 ve tř. 4</t>
  </si>
  <si>
    <t>hloubení nepažených jam do 500 m3 celkem</t>
  </si>
  <si>
    <t>212,128</t>
  </si>
  <si>
    <t>hloubení nepažených jam do 500 m3 ve tř. 3</t>
  </si>
  <si>
    <t>106,064</t>
  </si>
  <si>
    <t>hloubení nepažených jam do 500 m3 ve tř. 4</t>
  </si>
  <si>
    <t>polštáře pod základy</t>
  </si>
  <si>
    <t>16,202</t>
  </si>
  <si>
    <t>002 - SO-02 ATS Lstiboř</t>
  </si>
  <si>
    <t>zásyp</t>
  </si>
  <si>
    <t>130,202</t>
  </si>
  <si>
    <t>Soupis:</t>
  </si>
  <si>
    <t>zásyp ŠD</t>
  </si>
  <si>
    <t>9,461</t>
  </si>
  <si>
    <t>002-1 - SO-02.1 ATS - stavební část</t>
  </si>
  <si>
    <t>43,591</t>
  </si>
  <si>
    <t>BET1</t>
  </si>
  <si>
    <t>beton kompletních konstrukcí - základové desky</t>
  </si>
  <si>
    <t>14,076</t>
  </si>
  <si>
    <t>BET2</t>
  </si>
  <si>
    <t>beton kompletních konstrukcí - stěny</t>
  </si>
  <si>
    <t>15,76</t>
  </si>
  <si>
    <t>BET3</t>
  </si>
  <si>
    <t>beton kompletních konstrukcí - stropy</t>
  </si>
  <si>
    <t>10,216</t>
  </si>
  <si>
    <t>ČV1</t>
  </si>
  <si>
    <t>čerpání vody</t>
  </si>
  <si>
    <t>D1</t>
  </si>
  <si>
    <t>bednění kompletních konstrukcí</t>
  </si>
  <si>
    <t>125,79</t>
  </si>
  <si>
    <t>D2</t>
  </si>
  <si>
    <t>bednění věnců</t>
  </si>
  <si>
    <t>15,824</t>
  </si>
  <si>
    <t>D3</t>
  </si>
  <si>
    <t>bednění schodišťových stupňů</t>
  </si>
  <si>
    <t>4,6</t>
  </si>
  <si>
    <t>FOL1</t>
  </si>
  <si>
    <t>difuzní folie střechy - latě</t>
  </si>
  <si>
    <t>51,025</t>
  </si>
  <si>
    <t>GEO1</t>
  </si>
  <si>
    <t>geotextílie</t>
  </si>
  <si>
    <t>4,84</t>
  </si>
  <si>
    <t>hloubka výkopu</t>
  </si>
  <si>
    <t>2,8</t>
  </si>
  <si>
    <t>IZ1</t>
  </si>
  <si>
    <t>vodorovná hydroizolace</t>
  </si>
  <si>
    <t>24,82</t>
  </si>
  <si>
    <t>IZ2</t>
  </si>
  <si>
    <t>vodorovná ochranná geotextílie</t>
  </si>
  <si>
    <t>21,199</t>
  </si>
  <si>
    <t>IZ3</t>
  </si>
  <si>
    <t>vodorovná hydoizolace nasucho</t>
  </si>
  <si>
    <t>5,206</t>
  </si>
  <si>
    <t>KD1</t>
  </si>
  <si>
    <t>plocha potěru, keramické dlažby</t>
  </si>
  <si>
    <t>16,82</t>
  </si>
  <si>
    <t>KD2</t>
  </si>
  <si>
    <t>soklík z keramické dlažby</t>
  </si>
  <si>
    <t>10,2</t>
  </si>
  <si>
    <t>KO1</t>
  </si>
  <si>
    <t>keramický obklad - interiér</t>
  </si>
  <si>
    <t>KO2</t>
  </si>
  <si>
    <t>keramický obklad - sokl</t>
  </si>
  <si>
    <t>11,82</t>
  </si>
  <si>
    <t>KR1</t>
  </si>
  <si>
    <t>krytina</t>
  </si>
  <si>
    <t>47,1</t>
  </si>
  <si>
    <t>LAT1</t>
  </si>
  <si>
    <t>laťování - vodorovné</t>
  </si>
  <si>
    <t>LAT2</t>
  </si>
  <si>
    <t>laťování - kontralatě</t>
  </si>
  <si>
    <t>83,55</t>
  </si>
  <si>
    <t>MA1</t>
  </si>
  <si>
    <t>penetace vnitřních povrchů</t>
  </si>
  <si>
    <t>62,07</t>
  </si>
  <si>
    <t>MAZ1</t>
  </si>
  <si>
    <t>mazanina - akumulace</t>
  </si>
  <si>
    <t>1,18</t>
  </si>
  <si>
    <t>OB1</t>
  </si>
  <si>
    <t>obrubník parkový</t>
  </si>
  <si>
    <t>11,85</t>
  </si>
  <si>
    <t>OCH1</t>
  </si>
  <si>
    <t>okapový chodník</t>
  </si>
  <si>
    <t>7,725</t>
  </si>
  <si>
    <t>OM1</t>
  </si>
  <si>
    <t>plocha vnitřních omítek celkem</t>
  </si>
  <si>
    <t>68,37</t>
  </si>
  <si>
    <t>OM2</t>
  </si>
  <si>
    <t>jádrová omítka vnitřních stěn</t>
  </si>
  <si>
    <t>OM3</t>
  </si>
  <si>
    <t>štuková omítka vnitřních stěn</t>
  </si>
  <si>
    <t>44,37</t>
  </si>
  <si>
    <t>OM4</t>
  </si>
  <si>
    <t>plocha vnějších omítek celkem</t>
  </si>
  <si>
    <t>55,256</t>
  </si>
  <si>
    <t>OM5</t>
  </si>
  <si>
    <t>jádrová omítka vnějších stěn</t>
  </si>
  <si>
    <t>OM6</t>
  </si>
  <si>
    <t>štuková omítka vnějších stěn</t>
  </si>
  <si>
    <t>43,436</t>
  </si>
  <si>
    <t>podkladní beton</t>
  </si>
  <si>
    <t>3,896</t>
  </si>
  <si>
    <t>PK1</t>
  </si>
  <si>
    <t>podpěrná konstrukce bednění stropů</t>
  </si>
  <si>
    <t>18,15</t>
  </si>
  <si>
    <t>Podhl1</t>
  </si>
  <si>
    <t>vnější podhled - rošt</t>
  </si>
  <si>
    <t>90,4</t>
  </si>
  <si>
    <t>Podhl2</t>
  </si>
  <si>
    <t>vnější podhled</t>
  </si>
  <si>
    <t>16,99</t>
  </si>
  <si>
    <t>Podhl3</t>
  </si>
  <si>
    <t>SDK podhled</t>
  </si>
  <si>
    <t>17,7</t>
  </si>
  <si>
    <t>PoKan1</t>
  </si>
  <si>
    <t>potrubí kanalizační DN 75</t>
  </si>
  <si>
    <t>PoKan2</t>
  </si>
  <si>
    <t>PROF1</t>
  </si>
  <si>
    <t>profil - omítník vnitřní</t>
  </si>
  <si>
    <t>PROF2</t>
  </si>
  <si>
    <t>profil - omítník vnější</t>
  </si>
  <si>
    <t>PROF3</t>
  </si>
  <si>
    <t>profil rohový vnitřní</t>
  </si>
  <si>
    <t>10,6</t>
  </si>
  <si>
    <t>PROF4</t>
  </si>
  <si>
    <t>profil rohový vnější</t>
  </si>
  <si>
    <t>24,6</t>
  </si>
  <si>
    <t>PROF5</t>
  </si>
  <si>
    <t>profil - soklový</t>
  </si>
  <si>
    <t>19,7</t>
  </si>
  <si>
    <t>PROF6</t>
  </si>
  <si>
    <t>profil - začisťovací</t>
  </si>
  <si>
    <t>21,2</t>
  </si>
  <si>
    <t>PřV1</t>
  </si>
  <si>
    <t>příhradový vazník</t>
  </si>
  <si>
    <t>38,4</t>
  </si>
  <si>
    <t>ŘEZ2</t>
  </si>
  <si>
    <t>řezivo - latě</t>
  </si>
  <si>
    <t>0,725</t>
  </si>
  <si>
    <t>TI1</t>
  </si>
  <si>
    <t>tepelná izolace věnců tl. 60 mm</t>
  </si>
  <si>
    <t>4,26</t>
  </si>
  <si>
    <t>TI2a</t>
  </si>
  <si>
    <t>tepelná izolace podhledu tl. 12 cm</t>
  </si>
  <si>
    <t>TPS1</t>
  </si>
  <si>
    <t>těsnění prac. spáry - dno</t>
  </si>
  <si>
    <t>V</t>
  </si>
  <si>
    <t>ventilátor</t>
  </si>
  <si>
    <t>VM</t>
  </si>
  <si>
    <t>větrací mřížka VM</t>
  </si>
  <si>
    <t>ZK1</t>
  </si>
  <si>
    <t>zkouška vodotěsnosti</t>
  </si>
  <si>
    <t>35,12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</si>
  <si>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</si>
  <si>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</si>
  <si>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</si>
  <si>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</si>
  <si>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</si>
  <si>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725 - Zdravotechnika - zařizovací předměty</t>
  </si>
  <si>
    <t xml:space="preserve">    741 - Elektroinstalace - silnoproud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</si>
  <si>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</si>
  <si>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</si>
  <si>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</si>
  <si>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</si>
  <si>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</si>
  <si>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</si>
  <si>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</si>
  <si>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</si>
  <si>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</si>
  <si>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</si>
  <si>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</si>
  <si>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326646577</t>
  </si>
  <si>
    <t>-1270965049</t>
  </si>
  <si>
    <t>ČV1*5</t>
  </si>
  <si>
    <t>354974071</t>
  </si>
  <si>
    <t>30+5</t>
  </si>
  <si>
    <t>115101R</t>
  </si>
  <si>
    <t>Čerpací jímka provedená ve dně jámy DN 500 mm vč. zemních prací a vč. odstranění</t>
  </si>
  <si>
    <t>-480540061</t>
  </si>
  <si>
    <t>131251100</t>
  </si>
  <si>
    <t>Hloubení jam nezapažených v hornině třídy těžitelnosti I skupiny 3 objem do 20 m3 strojně</t>
  </si>
  <si>
    <t>1469404919</t>
  </si>
  <si>
    <t>vsak hl. 2 m, bez ornice 1,8 m</t>
  </si>
  <si>
    <t>(1*1+(1+2*1,8/3)*(1+2*1,8/3))/2*1,8</t>
  </si>
  <si>
    <t>131251104</t>
  </si>
  <si>
    <t>Hloubení jam nezapažených v hornině třídy těžitelnosti I skupiny 3 objem do 500 m3 strojně</t>
  </si>
  <si>
    <t>-412069377</t>
  </si>
  <si>
    <t>"hloubka výkopu" 2,6+0,1"podkl. beton"+0,3"štěrk"-0,2"ornice"</t>
  </si>
  <si>
    <t>((7,65+2*0,6)*(4,6+2*0,6)+(7,65+2*0,6+2*HL1/2)*(4,6+2*0,6+2*HL1/2))/2*HL1</t>
  </si>
  <si>
    <t>131351100</t>
  </si>
  <si>
    <t>Hloubení jam nezapažených v hornině třídy těžitelnosti II skupiny 4 objem do 20 m3 strojně</t>
  </si>
  <si>
    <t>880806369</t>
  </si>
  <si>
    <t>131351104</t>
  </si>
  <si>
    <t>Hloubení jam nezapažených v hornině třídy těžitelnosti II skupiny 4 objem do 500 m3 strojně</t>
  </si>
  <si>
    <t>373502171</t>
  </si>
  <si>
    <t>-1261600931</t>
  </si>
  <si>
    <t>dovoz štěrku, zeminy</t>
  </si>
  <si>
    <t>A4 "polštáře"</t>
  </si>
  <si>
    <t>A6*0,5 "zemina - zásyp"</t>
  </si>
  <si>
    <t>-1813686997</t>
  </si>
  <si>
    <t>dovoz zeminy, štěrků na zásyp</t>
  </si>
  <si>
    <t>A6*0,5</t>
  </si>
  <si>
    <t>167151101</t>
  </si>
  <si>
    <t>Nakládání výkopku z hornin třídy těžitelnosti I skupiny 1 až 3 do 100 m3</t>
  </si>
  <si>
    <t>-1719275072</t>
  </si>
  <si>
    <t>dovoz zeminy, štěrků</t>
  </si>
  <si>
    <t>167151102</t>
  </si>
  <si>
    <t>Nakládání výkopku z hornin třídy těžitelnosti II skupiny 4 a 5 do 100 m3</t>
  </si>
  <si>
    <t>1836732771</t>
  </si>
  <si>
    <t>dovoz zeminy</t>
  </si>
  <si>
    <t>790135377</t>
  </si>
  <si>
    <t>A13+A14</t>
  </si>
  <si>
    <t>A23+A24</t>
  </si>
  <si>
    <t>1402724013</t>
  </si>
  <si>
    <t>ATS</t>
  </si>
  <si>
    <t>odpočet podkladního betonu</t>
  </si>
  <si>
    <t>odpočet podkladního štěrku</t>
  </si>
  <si>
    <t>-A4</t>
  </si>
  <si>
    <t>odpočet kubatury ATS</t>
  </si>
  <si>
    <t>-7,6*4,6*0,4 "deska"</t>
  </si>
  <si>
    <t>-6,85*3,8*(2,6-0,2"orn."-0,4"deska") "zbytek podzemní části ATS"</t>
  </si>
  <si>
    <t>odpočet kubatury schod. stupňů</t>
  </si>
  <si>
    <t>-2*(1,3*0,5)*0,8</t>
  </si>
  <si>
    <t>vsak - zásyp ŠD</t>
  </si>
  <si>
    <t>58333688</t>
  </si>
  <si>
    <t>kamenivo těžené hrubé frakce 32/63</t>
  </si>
  <si>
    <t>-1528245639</t>
  </si>
  <si>
    <t>zásyp vsaku</t>
  </si>
  <si>
    <t>A1*1,8</t>
  </si>
  <si>
    <t>1501931811</t>
  </si>
  <si>
    <t>A23-(A6-A61/1,8)*0,5</t>
  </si>
  <si>
    <t>-717509830</t>
  </si>
  <si>
    <t>A24-(A6-A61/1,8)*0,5</t>
  </si>
  <si>
    <t>-1418276004</t>
  </si>
  <si>
    <t>181951114</t>
  </si>
  <si>
    <t>Úprava pláně v hornině třídy těžitelnosti II skupiny 4 a 5 se zhutněním strojně</t>
  </si>
  <si>
    <t>-1272562646</t>
  </si>
  <si>
    <t>(7,65+2*0,6)*(4,6+2*0,6)</t>
  </si>
  <si>
    <t>212750101</t>
  </si>
  <si>
    <t>Trativod z drenážních trubek PVC-U SN 4 perforace 360° včetně lože otevřený výkop DN 100 pro budovy plocha pro vtékání vody min. 80 cm2/m</t>
  </si>
  <si>
    <t>-639161735</t>
  </si>
  <si>
    <t>2*((7,65+2*0,4)+(4,6+2*0,4))</t>
  </si>
  <si>
    <t>213141111</t>
  </si>
  <si>
    <t>Zřízení vrstvy z geotextilie v rovině nebo ve sklonu do 1:5 š do 3 m</t>
  </si>
  <si>
    <t>-1741259868</t>
  </si>
  <si>
    <t>zakrytí vsaku</t>
  </si>
  <si>
    <t>(1+2*1,8/3)*(1+2*1,8/3)</t>
  </si>
  <si>
    <t>69311081</t>
  </si>
  <si>
    <t>geotextilie netkaná separační, ochranná, filtrační, drenážní PES 300g/m2</t>
  </si>
  <si>
    <t>-135952030</t>
  </si>
  <si>
    <t>GEO1*1,2</t>
  </si>
  <si>
    <t>1499761912</t>
  </si>
  <si>
    <t>((7,65+2*0,6)*(4,6+2*0,6)+(7,65+2*0,6+2*0,3/2)*(4,6+2*0,6+2*0,3/2))/2*0,3</t>
  </si>
  <si>
    <t>schod. stupně</t>
  </si>
  <si>
    <t>2*(1,3*0,5)*0,1</t>
  </si>
  <si>
    <t>311101211</t>
  </si>
  <si>
    <t>Vytvoření prostupů do 0,02 m2 ve zdech nosných osazením vložek z trub, dílců, tvarovek</t>
  </si>
  <si>
    <t>247704804</t>
  </si>
  <si>
    <t>pro větrací mřížku VM</t>
  </si>
  <si>
    <t>VM*0,4</t>
  </si>
  <si>
    <t>28611112</t>
  </si>
  <si>
    <t>trubka kanalizační PVC DN 110x500mm SN4</t>
  </si>
  <si>
    <t>-375607635</t>
  </si>
  <si>
    <t>VM*0,5</t>
  </si>
  <si>
    <t>311101213</t>
  </si>
  <si>
    <t>Vytvoření prostupů přes 0,05 do 0,10 m2 ve zdech nosných osazením vložek z trub, dílců, tvarovek</t>
  </si>
  <si>
    <t>-1313051016</t>
  </si>
  <si>
    <t>pro ventilátor V</t>
  </si>
  <si>
    <t>V*0,4</t>
  </si>
  <si>
    <t>28611156</t>
  </si>
  <si>
    <t>trubka kanalizační PVC DN 315x2000mm SN8</t>
  </si>
  <si>
    <t>800629342</t>
  </si>
  <si>
    <t>311234431</t>
  </si>
  <si>
    <t>Zdivo jednovrstvé z cihel děrovaných do P10 na tepelněizolační maltu M5 tl 240 mm</t>
  </si>
  <si>
    <t>23590784</t>
  </si>
  <si>
    <t>štíty</t>
  </si>
  <si>
    <t>2*(3,8*0,5)</t>
  </si>
  <si>
    <t>2*(3,8*1,2)/2</t>
  </si>
  <si>
    <t>311234481</t>
  </si>
  <si>
    <t>Zdivo jednovrstvé z cihel děrovaných do P10 na tepelněizolační maltu M5 tl 380 mm</t>
  </si>
  <si>
    <t>-1738180861</t>
  </si>
  <si>
    <t>po obv. věnec</t>
  </si>
  <si>
    <t>2*6,85*2,8</t>
  </si>
  <si>
    <t>2*(3,8-2*0,38)*2,8</t>
  </si>
  <si>
    <t>odpočet otvorů</t>
  </si>
  <si>
    <t>-2*(1,1*2,1) "dveře"</t>
  </si>
  <si>
    <t>odpočet prefa překladů</t>
  </si>
  <si>
    <t>-2*(1,5*0,238)</t>
  </si>
  <si>
    <t>317168053</t>
  </si>
  <si>
    <t>Překlad keramický vysoký v 238 mm dl 1500 mm</t>
  </si>
  <si>
    <t>-903315414</t>
  </si>
  <si>
    <t>2*5</t>
  </si>
  <si>
    <t>342244111</t>
  </si>
  <si>
    <t>Příčka z cihel děrovaných do P10 na maltu M5 tloušťky 115 mm</t>
  </si>
  <si>
    <t>315611374</t>
  </si>
  <si>
    <t>3*(2,8+0,2)</t>
  </si>
  <si>
    <t>342291121</t>
  </si>
  <si>
    <t>Ukotvení příček k cihelným konstrukcím plochými kotvami</t>
  </si>
  <si>
    <t>1838985075</t>
  </si>
  <si>
    <t>2*2,8</t>
  </si>
  <si>
    <t>342291131</t>
  </si>
  <si>
    <t>Ukotvení příček k betonovým konstrukcím plochými kotvami</t>
  </si>
  <si>
    <t>1263059679</t>
  </si>
  <si>
    <t>2*0,2</t>
  </si>
  <si>
    <t>380326342</t>
  </si>
  <si>
    <t>Kompletní konstrukce ČOV, nádrží, vodojemů, žlabů ze ŽB pro konstrukce bílých van tř. C 30/37 tl přes 150 do 300 mm</t>
  </si>
  <si>
    <t>-2022066829</t>
  </si>
  <si>
    <t>komínek pro poklop</t>
  </si>
  <si>
    <t>((0,7+2*0,2)*(0,7+2*0,2)-0,7*0,7)*0,2</t>
  </si>
  <si>
    <t>380326343</t>
  </si>
  <si>
    <t>Kompletní konstrukce ČOV, nádrží, vodojemů, žlabů ze ŽB pro konstrukce bílých van tř. C 30/37 tl přes 300 mm</t>
  </si>
  <si>
    <t>1952271245</t>
  </si>
  <si>
    <t>zákl. deska</t>
  </si>
  <si>
    <t>7,65*4,6*0,4</t>
  </si>
  <si>
    <t>stěny</t>
  </si>
  <si>
    <t>(6,85*3,8-6,05*3)*2</t>
  </si>
  <si>
    <t>strop</t>
  </si>
  <si>
    <t>6,85*3,8*0,4</t>
  </si>
  <si>
    <t>-0,7*0,7*0,4 "otvor pro poklop"</t>
  </si>
  <si>
    <t>380356231</t>
  </si>
  <si>
    <t>Bednění kompletních konstrukcí ČOV, nádrží nebo vodojemů neomítaných ploch rovinných zřízení</t>
  </si>
  <si>
    <t>1075563540</t>
  </si>
  <si>
    <t>2*(7,65+4,6)*0,4</t>
  </si>
  <si>
    <t>2*(6,85+3,8)*2</t>
  </si>
  <si>
    <t>2*(6,05+3)*2</t>
  </si>
  <si>
    <t>"obvod" 2*(6,85+3,8)*(0,4+0,4)</t>
  </si>
  <si>
    <t>"vodor. část" 6,05*3</t>
  </si>
  <si>
    <t>"otvor pro poklop - boky" (4*0,7)*0,4</t>
  </si>
  <si>
    <t>4*(0,7+2*0,2)*0,2</t>
  </si>
  <si>
    <t>380356232</t>
  </si>
  <si>
    <t>Bednění kompletních konstrukcí ČOV, nádrží nebo vodojemů neomítaných ploch rovinných odstranění</t>
  </si>
  <si>
    <t>-225432815</t>
  </si>
  <si>
    <t>380361006</t>
  </si>
  <si>
    <t>Výztuž kompletních konstrukcí ČOV, nádrží nebo vodojemů z betonářské oceli 10 505</t>
  </si>
  <si>
    <t>1013562854</t>
  </si>
  <si>
    <t xml:space="preserve">základové desky </t>
  </si>
  <si>
    <t>BET1*0,1</t>
  </si>
  <si>
    <t>BET2*0,1</t>
  </si>
  <si>
    <t>stropy</t>
  </si>
  <si>
    <t>BET3*0,12</t>
  </si>
  <si>
    <t>411354313</t>
  </si>
  <si>
    <t>Zřízení podpěrné konstrukce stropů výšky do 4 m tl přes 15 do 25 cm</t>
  </si>
  <si>
    <t>1451385851</t>
  </si>
  <si>
    <t>6,05*3</t>
  </si>
  <si>
    <t>411354314</t>
  </si>
  <si>
    <t>Odstranění podpěrné konstrukce stropů výšky do 4 m tl přes 15 do 25 cm</t>
  </si>
  <si>
    <t>647612395</t>
  </si>
  <si>
    <t>417321616</t>
  </si>
  <si>
    <t>Ztužující pásy a věnce ze ŽB tř. C 30/37</t>
  </si>
  <si>
    <t>33364791</t>
  </si>
  <si>
    <t>2*6,85*(0,2*(0,38-0,06))</t>
  </si>
  <si>
    <t>2*(3,8-2*0,38)*(0,2*(0,3-0,06))</t>
  </si>
  <si>
    <t>417351115</t>
  </si>
  <si>
    <t>Zřízení bednění ztužujících věnců</t>
  </si>
  <si>
    <t>1022689133</t>
  </si>
  <si>
    <t>2*(6,85+3,8)*(0,2+0,2)</t>
  </si>
  <si>
    <t>2*((6,85-2*0,38)+(3,8-2*0,38))*(0,2+0,2)</t>
  </si>
  <si>
    <t>417351116</t>
  </si>
  <si>
    <t>Odstranění bednění ztužujících věnců</t>
  </si>
  <si>
    <t>2006017050</t>
  </si>
  <si>
    <t>417361821</t>
  </si>
  <si>
    <t>Výztuž ztužujících pásů a věnců betonářskou ocelí 10 505</t>
  </si>
  <si>
    <t>-1957658491</t>
  </si>
  <si>
    <t>4xR12</t>
  </si>
  <si>
    <t>2*(6,85+3,8)*(4*0,98)*1,1*0,001</t>
  </si>
  <si>
    <t>třmeny</t>
  </si>
  <si>
    <t>((2*(6,85+3,8))/0,2*(2*(0,32+0,2))*0,222)*1,1*0,001</t>
  </si>
  <si>
    <t>430321313</t>
  </si>
  <si>
    <t>Schodišťová konstrukce a rampa ze ŽB tř. C 16/20</t>
  </si>
  <si>
    <t>-1914158637</t>
  </si>
  <si>
    <t>2*(1,3*0,5)*(0,2+0,8)</t>
  </si>
  <si>
    <t>434351141</t>
  </si>
  <si>
    <t>Zřízení bednění stupňů přímočarých schodišť</t>
  </si>
  <si>
    <t>1564168247</t>
  </si>
  <si>
    <t>2*(2*0,5+1,3)*(0,2+0,8)</t>
  </si>
  <si>
    <t>434351142</t>
  </si>
  <si>
    <t>Odstranění bednění stupňů přímočarých schodišť</t>
  </si>
  <si>
    <t>-282146492</t>
  </si>
  <si>
    <t>452311131</t>
  </si>
  <si>
    <t>Podkladní desky z betonu prostého tř. C 12/15 otevřený výkop</t>
  </si>
  <si>
    <t>523038816</t>
  </si>
  <si>
    <t>(7,65+2*0,15)*(4,6+2*0,15)*0,1</t>
  </si>
  <si>
    <t>452351101</t>
  </si>
  <si>
    <t>Bednění podkladních desek nebo bloků nebo sedlového lože otevřený výkop</t>
  </si>
  <si>
    <t>-1991307873</t>
  </si>
  <si>
    <t>2*((7,65+2*0,15)+(4,6+2*0,15))*0,1</t>
  </si>
  <si>
    <t>Úpravy povrchů, podlahy a osazování výplní</t>
  </si>
  <si>
    <t>612142001</t>
  </si>
  <si>
    <t>Potažení vnitřních stěn sklovláknitým pletivem vtlačeným do tenkovrstvé hmoty</t>
  </si>
  <si>
    <t>-1767915748</t>
  </si>
  <si>
    <t>spoj zdivo a věnec</t>
  </si>
  <si>
    <t>2*(6,05+3)*(0,2+0,3)</t>
  </si>
  <si>
    <t>612131301</t>
  </si>
  <si>
    <t>Cementový postřik vnitřních stěn nanášený celoplošně strojně</t>
  </si>
  <si>
    <t>-1528723875</t>
  </si>
  <si>
    <t>01 vstup+čerpadla+chlorovna</t>
  </si>
  <si>
    <t>2*(3,4+3)*(2,8+0,2)</t>
  </si>
  <si>
    <t>-1,1*2,1 "dveře"</t>
  </si>
  <si>
    <t>(2*2,1+1,1)*0,15 "ostění"</t>
  </si>
  <si>
    <t>02 strojovna náhradního zdroje</t>
  </si>
  <si>
    <t>2*(2,5+3)*(2,8+0,2)</t>
  </si>
  <si>
    <t>-1,1*2,1 "dveŕe"</t>
  </si>
  <si>
    <t>612321311</t>
  </si>
  <si>
    <t>Vápenocementová omítka hrubá jednovrstvá zatřená vnitřních stěn nanášená strojně</t>
  </si>
  <si>
    <t>-405489233</t>
  </si>
  <si>
    <t>pod keramický obklad</t>
  </si>
  <si>
    <t>612321321</t>
  </si>
  <si>
    <t>Vápenocementová omítka hladká jednovrstvá vnitřních stěn nanášená strojně</t>
  </si>
  <si>
    <t>-1875670755</t>
  </si>
  <si>
    <t xml:space="preserve">celkem </t>
  </si>
  <si>
    <t>odpočet plochy keramického obkladu</t>
  </si>
  <si>
    <t>-OM2</t>
  </si>
  <si>
    <t>622142001</t>
  </si>
  <si>
    <t>Potažení vnějších stěn sklovláknitým pletivem vtlačeným do tenkovrstvé hmoty</t>
  </si>
  <si>
    <t>785025248</t>
  </si>
  <si>
    <t>2*(6,85+3,8)*(0,2+0,3)</t>
  </si>
  <si>
    <t>spoj zdivo a nádrže</t>
  </si>
  <si>
    <t>2*(6,85+3,8)*0,5</t>
  </si>
  <si>
    <t>-2*1,1*0,5 "dveře"</t>
  </si>
  <si>
    <t>622131301</t>
  </si>
  <si>
    <t>Cementový postřik vnějších stěn nanášený celoplošně strojně</t>
  </si>
  <si>
    <t>36456441</t>
  </si>
  <si>
    <t>2*(3,85+3,8)*3,5</t>
  </si>
  <si>
    <t>2*(3,8*1,3)/2 "štíty"</t>
  </si>
  <si>
    <t>-2*(2,1*1,1) "dveře"</t>
  </si>
  <si>
    <t>2*(2*2,1*1,1)*0,15 "ostění"</t>
  </si>
  <si>
    <t>622322311</t>
  </si>
  <si>
    <t>Vápenocementová lehčená omítka hrubá jednovrstvá zatřená vnějších stěn nanášená strojně</t>
  </si>
  <si>
    <t>1103645254</t>
  </si>
  <si>
    <t>622322341</t>
  </si>
  <si>
    <t>Vápenocementová lehčená omítka štuková dvouvrstvá vnějších stěn nanášená strojně</t>
  </si>
  <si>
    <t>1944979811</t>
  </si>
  <si>
    <t>-OM5</t>
  </si>
  <si>
    <t>622531022</t>
  </si>
  <si>
    <t>Tenkovrstvá silikonová zrnitá omítka zrnitost 2,0 mm vnějších stěn</t>
  </si>
  <si>
    <t>-657221121</t>
  </si>
  <si>
    <t>622143001</t>
  </si>
  <si>
    <t>Montáž omítkových plastových nebo pozinkovaných soklových profilů</t>
  </si>
  <si>
    <t>1005037905</t>
  </si>
  <si>
    <t>2*(6,85+3,8)</t>
  </si>
  <si>
    <t>-2*1,1</t>
  </si>
  <si>
    <t>2*(2*0,15)</t>
  </si>
  <si>
    <t>55343012</t>
  </si>
  <si>
    <t>profil soklový Pz+PVC pro vnější omítky tl 20mm</t>
  </si>
  <si>
    <t>-291016881</t>
  </si>
  <si>
    <t>PROF5*1,1</t>
  </si>
  <si>
    <t>622143003</t>
  </si>
  <si>
    <t>Montáž omítkových plastových nebo pozinkovaných rohových profilů s tkaninou</t>
  </si>
  <si>
    <t>81089798</t>
  </si>
  <si>
    <t>interiér</t>
  </si>
  <si>
    <t>2*(2*2,1+1,1) "dveře"</t>
  </si>
  <si>
    <t>exteriér</t>
  </si>
  <si>
    <t>4*3,5 "rohy fasády"</t>
  </si>
  <si>
    <t>55343025</t>
  </si>
  <si>
    <t>profil rohový Pz+PVC pro vnější omítky tl 7mm</t>
  </si>
  <si>
    <t>-227266143</t>
  </si>
  <si>
    <t>PROF3*1,1</t>
  </si>
  <si>
    <t>55343026</t>
  </si>
  <si>
    <t>profil rohový Pz+PVC pro vnější omítky tl 15mm</t>
  </si>
  <si>
    <t>1138603888</t>
  </si>
  <si>
    <t>PROF4*1,1</t>
  </si>
  <si>
    <t>622143004</t>
  </si>
  <si>
    <t>Montáž omítkových samolepících začišťovacích profilů pro spojení s okenním rámem</t>
  </si>
  <si>
    <t>277470214</t>
  </si>
  <si>
    <t>59051476</t>
  </si>
  <si>
    <t>profil začišťovací PVC 9mm s výztužnou tkaninou pro ostění ETICS</t>
  </si>
  <si>
    <t>-1645174190</t>
  </si>
  <si>
    <t>PROF6*1,1</t>
  </si>
  <si>
    <t>622143005</t>
  </si>
  <si>
    <t>Montáž omítníků plastových nebo pozinkovaných</t>
  </si>
  <si>
    <t>-777698504</t>
  </si>
  <si>
    <t>OM1*1</t>
  </si>
  <si>
    <t>OM4*1</t>
  </si>
  <si>
    <t>56284232</t>
  </si>
  <si>
    <t>omítník PVC tl omítky tl 8mm</t>
  </si>
  <si>
    <t>-1704458838</t>
  </si>
  <si>
    <t>PROF1*1,1</t>
  </si>
  <si>
    <t>55343032</t>
  </si>
  <si>
    <t>omítník PVC tl omítky tl 13mm</t>
  </si>
  <si>
    <t>31242370</t>
  </si>
  <si>
    <t>PROF2*1,1</t>
  </si>
  <si>
    <t>629991011</t>
  </si>
  <si>
    <t>Zakrytí výplní otvorů a svislých ploch fólií přilepenou lepící páskou</t>
  </si>
  <si>
    <t>-1772405538</t>
  </si>
  <si>
    <t>omítky</t>
  </si>
  <si>
    <t>2*(2*(2,1*1,1)) "dveře"</t>
  </si>
  <si>
    <t>malby detto</t>
  </si>
  <si>
    <t>9,24</t>
  </si>
  <si>
    <t>631311117</t>
  </si>
  <si>
    <t>Mazanina tl přes 50 do 80 mm z betonu prostého bez zvýšených nároků na prostředí tř. C 30/37</t>
  </si>
  <si>
    <t>1241277439</t>
  </si>
  <si>
    <t>6,05*3*(0,03+0,1)/2</t>
  </si>
  <si>
    <t>631319021</t>
  </si>
  <si>
    <t>Příplatek k mazanině tl přes 50 do 80 mm za přehlazení s poprášením cementem</t>
  </si>
  <si>
    <t>-542244522</t>
  </si>
  <si>
    <t>632450134</t>
  </si>
  <si>
    <t>Vyrovnávací cementový potěr tl přes 40 do 50 mm ze suchých směsí provedený v ploše</t>
  </si>
  <si>
    <t>-2136182218</t>
  </si>
  <si>
    <t>(3,4+2,5)*3</t>
  </si>
  <si>
    <t>-(0,7+2*0,2)*(0,7+2*0,2) "otvor pro poklop"</t>
  </si>
  <si>
    <t>2*(1,1*0,15) "ve dveřích"</t>
  </si>
  <si>
    <t>637121113</t>
  </si>
  <si>
    <t>Okapový chodník z kačírku tl 200 mm s udusáním</t>
  </si>
  <si>
    <t>139167745</t>
  </si>
  <si>
    <t>(6,85+2*0,5)*0,5</t>
  </si>
  <si>
    <t>2*3,8*0,5</t>
  </si>
  <si>
    <t>tloušťka dle C.5 40 cm</t>
  </si>
  <si>
    <t>2*OCH1</t>
  </si>
  <si>
    <t>916231213</t>
  </si>
  <si>
    <t>Osazení chodníkového obrubníku betonového stojatého s boční opěrou do lože z betonu prostého</t>
  </si>
  <si>
    <t>1623448755</t>
  </si>
  <si>
    <t>6,85+2*0,5</t>
  </si>
  <si>
    <t>2*(3+0,5)</t>
  </si>
  <si>
    <t>2*0,5</t>
  </si>
  <si>
    <t>odpočet napojení na příjezdovou komunikaci</t>
  </si>
  <si>
    <t>-(3+0,5)</t>
  </si>
  <si>
    <t>odpočet napojení na chodník</t>
  </si>
  <si>
    <t>-0,5</t>
  </si>
  <si>
    <t>59217003</t>
  </si>
  <si>
    <t>obrubník betonový zahradní 500x50x250mm</t>
  </si>
  <si>
    <t>1689774068</t>
  </si>
  <si>
    <t>OB1*1,1</t>
  </si>
  <si>
    <t>916991121</t>
  </si>
  <si>
    <t>Lože pod obrubníky, krajníky nebo obruby z dlažebních kostek z betonu prostého</t>
  </si>
  <si>
    <t>1734588608</t>
  </si>
  <si>
    <t>zahradní</t>
  </si>
  <si>
    <t>OB1*0,015</t>
  </si>
  <si>
    <t>933901111</t>
  </si>
  <si>
    <t>Provedení zkoušky vodotěsnosti nádrže do 1000 m3</t>
  </si>
  <si>
    <t>2121958508</t>
  </si>
  <si>
    <t>6,05*3*(2-(0,03+0,1)/2 "spád. beton")</t>
  </si>
  <si>
    <t>933901311</t>
  </si>
  <si>
    <t>Naplnění a vyprázdnění nádrže pro propláchnutí do 1000 m3</t>
  </si>
  <si>
    <t>1522237667</t>
  </si>
  <si>
    <t>08211321</t>
  </si>
  <si>
    <t>voda pitná pro ostatní odběratele</t>
  </si>
  <si>
    <t>1621699021</t>
  </si>
  <si>
    <t>62,743</t>
  </si>
  <si>
    <t>935932113</t>
  </si>
  <si>
    <t>Odvodňovací plastový žlab pro zatížení A15 vnitřní š 100 mm s roštem můstkovým z Pz oceli</t>
  </si>
  <si>
    <t>275404438</t>
  </si>
  <si>
    <t>prodloužení okapového žlabu přes chodník</t>
  </si>
  <si>
    <t>OŽ1</t>
  </si>
  <si>
    <t>938901411</t>
  </si>
  <si>
    <t>Dezinfekce nádrže roztokem chlornanu sodného</t>
  </si>
  <si>
    <t>2073516324</t>
  </si>
  <si>
    <t>939941112</t>
  </si>
  <si>
    <t>Zřízení těsnění pracovní spáry ocelovým plechem mezi dnem a stěnou</t>
  </si>
  <si>
    <t>-1410227823</t>
  </si>
  <si>
    <t>2*(6,05+2*0,4/2)</t>
  </si>
  <si>
    <t>2*(3+2*0,4/2)</t>
  </si>
  <si>
    <t>56284705</t>
  </si>
  <si>
    <t>plech těsnící s oboustranným bitumenem do pracovních spár betonových konstrukcí ve svitku š 150mm</t>
  </si>
  <si>
    <t>-454660622</t>
  </si>
  <si>
    <t>TPS1*1,1</t>
  </si>
  <si>
    <t>949101111</t>
  </si>
  <si>
    <t>Lešení pomocné pro objekty pozemních staveb s lešeňovou podlahou v do 1,9 m zatížení do 150 kg/m2</t>
  </si>
  <si>
    <t>1537447337</t>
  </si>
  <si>
    <t>akumulace - kompletní konstrukce</t>
  </si>
  <si>
    <t>2*(6,05-2*0,1)*1</t>
  </si>
  <si>
    <t>2*(3-2*1-2*0,1)*1</t>
  </si>
  <si>
    <t>obvodové zdivo vč. věnců</t>
  </si>
  <si>
    <t>(2*(6,05-2*0,1)*1)*2</t>
  </si>
  <si>
    <t>(2*(3-2*1-2*0,1)*1)*2</t>
  </si>
  <si>
    <t>zdivo příček</t>
  </si>
  <si>
    <t>(3-2*0,1)*1</t>
  </si>
  <si>
    <t>vnitřní SDK podhled</t>
  </si>
  <si>
    <t>((3,4-2*0,1)+(2,5-2*0,1))*(3-2*0,1)</t>
  </si>
  <si>
    <t>vnější podhled - okapy</t>
  </si>
  <si>
    <t>2*7,85*1</t>
  </si>
  <si>
    <t>vnitřní omítky</t>
  </si>
  <si>
    <t>2*((3,4-2*0,1)+(2,5-2*0,1))*1</t>
  </si>
  <si>
    <t>4*(3-2*0,1-2*1)*1</t>
  </si>
  <si>
    <t>vnitřní malby</t>
  </si>
  <si>
    <t>(3,4+2,5-4*0,1)*(3-2*0,1)</t>
  </si>
  <si>
    <t>949101112</t>
  </si>
  <si>
    <t>Lešení pomocné pro objekty pozemních staveb s lešeňovou podlahou v přes 1,9 do 3,5 m zatížení do 150 kg/m2</t>
  </si>
  <si>
    <t>611452106</t>
  </si>
  <si>
    <t>zdivo štítů</t>
  </si>
  <si>
    <t>(2*(3-2*0,1)*1)*2</t>
  </si>
  <si>
    <t>vnější podhled - štíty</t>
  </si>
  <si>
    <t>2*(3,8+2*0,5)*1</t>
  </si>
  <si>
    <t>vnější omítky</t>
  </si>
  <si>
    <t>2*((3,85+2*0,1+2*1)+(3,8+2*0,1))*1</t>
  </si>
  <si>
    <t>vnější nátěry</t>
  </si>
  <si>
    <t>vnější fasádní om.</t>
  </si>
  <si>
    <t>952903112</t>
  </si>
  <si>
    <t>Vyčištění objektů ČOV, nádrží, žlabů a kanálů při v do 3,5 m</t>
  </si>
  <si>
    <t>211941713</t>
  </si>
  <si>
    <t>HSV práce</t>
  </si>
  <si>
    <t>akumulace</t>
  </si>
  <si>
    <t>nadzemní část</t>
  </si>
  <si>
    <t>PSV práce</t>
  </si>
  <si>
    <t>fasáda</t>
  </si>
  <si>
    <t>2*(6,85+2*2)*2</t>
  </si>
  <si>
    <t>2*(3,8*2)</t>
  </si>
  <si>
    <t>953171022</t>
  </si>
  <si>
    <t>Osazování poklopů litinových nebo ocelových hm přes 50 do 100 kg - nádrže</t>
  </si>
  <si>
    <t>1426793056</t>
  </si>
  <si>
    <t>63126044</t>
  </si>
  <si>
    <t>poklop kompozitní pochůzný hranatý včetně rámů a příslušenství 700/700mm A15</t>
  </si>
  <si>
    <t>-896352822</t>
  </si>
  <si>
    <t>953312122</t>
  </si>
  <si>
    <t>Vložky do svislých dilatačních spár z extrudovaných polystyrénových desek tl. přes 10 do 20 mm</t>
  </si>
  <si>
    <t>668972146</t>
  </si>
  <si>
    <t>2*(1,3*(0,2+0,8))</t>
  </si>
  <si>
    <t>953334212</t>
  </si>
  <si>
    <t>Bobtnavý pásek do pracovních spar betonových kcí akrylový 20 x 10 mm</t>
  </si>
  <si>
    <t>954403280</t>
  </si>
  <si>
    <t>2x pro nerezový prostup DN 106x3 mm</t>
  </si>
  <si>
    <t>2*(4*(PI*0,106))</t>
  </si>
  <si>
    <t>974031142</t>
  </si>
  <si>
    <t>Vysekání rýh ve zdivu cihelném hl do 70 mm š do 70 mm</t>
  </si>
  <si>
    <t>-99091126</t>
  </si>
  <si>
    <t>974031153</t>
  </si>
  <si>
    <t>Vysekání rýh ve zdivu cihelném hl do 100 mm š do 100 mm</t>
  </si>
  <si>
    <t>-1606349512</t>
  </si>
  <si>
    <t>977151125</t>
  </si>
  <si>
    <t>Jádrové vrty diamantovými korunkami do stavebních materiálů D přes 180 do 200 mm</t>
  </si>
  <si>
    <t>1673749986</t>
  </si>
  <si>
    <t>"strop akumulace" 2*0,4</t>
  </si>
  <si>
    <t>R-899.001</t>
  </si>
  <si>
    <t>Utěsnění prostupu segmentové pro PE d90 mm     D+M</t>
  </si>
  <si>
    <t>389858932</t>
  </si>
  <si>
    <t>"strop - akumulace" 2</t>
  </si>
  <si>
    <t>R-899.002</t>
  </si>
  <si>
    <t>Odpadní potrubí z PVC SN4 DN 100 mm vč. zemních prací     D+M</t>
  </si>
  <si>
    <t>876720525</t>
  </si>
  <si>
    <t>998142251</t>
  </si>
  <si>
    <t>Přesun hmot pro nádrže, jímky, zásobníky a jámy betonové monolitické v do 25 m</t>
  </si>
  <si>
    <t>227762477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</si>
  <si>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</si>
  <si>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</si>
  <si>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</si>
  <si>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</si>
  <si>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</si>
  <si>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</si>
  <si>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-1223558938</t>
  </si>
  <si>
    <t>pod krov</t>
  </si>
  <si>
    <t>2*6,85*0,38</t>
  </si>
  <si>
    <t>62821109</t>
  </si>
  <si>
    <t>asfaltový pás separační s krycí vrstvou tl do 1,0mm, typu R</t>
  </si>
  <si>
    <t>1347762153</t>
  </si>
  <si>
    <t>IZ3*1,2</t>
  </si>
  <si>
    <t>711111001</t>
  </si>
  <si>
    <t>Provedení izolace proti zemní vlhkosti vodorovné za studena nátěrem penetračním</t>
  </si>
  <si>
    <t>1155192882</t>
  </si>
  <si>
    <t>strop akumulace</t>
  </si>
  <si>
    <t>6,85*3,8</t>
  </si>
  <si>
    <t>dle PD 3 vrstvy</t>
  </si>
  <si>
    <t>3*IZ1</t>
  </si>
  <si>
    <t>11163150</t>
  </si>
  <si>
    <t>lak penetrační asfaltový</t>
  </si>
  <si>
    <t>1205524685</t>
  </si>
  <si>
    <t>3*IZ1*0,0004</t>
  </si>
  <si>
    <t>711141559</t>
  </si>
  <si>
    <t>Provedení izolace proti zemní vlhkosti pásy přitavením vodorovné NAIP</t>
  </si>
  <si>
    <t>-1636585859</t>
  </si>
  <si>
    <t>62853004</t>
  </si>
  <si>
    <t>pás asfaltový natavitelný modifikovaný SBS tl 4,0mm s vložkou ze skleněné tkaniny a spalitelnou PE fólií nebo jemnozrnným minerálním posypem na horním povrchu</t>
  </si>
  <si>
    <t>-215479726</t>
  </si>
  <si>
    <t>IZ1*1,2</t>
  </si>
  <si>
    <t>711491172</t>
  </si>
  <si>
    <t>Provedení doplňků izolace proti vodě na vodorovné ploše z textilií vrstva ochranná</t>
  </si>
  <si>
    <t>-998665392</t>
  </si>
  <si>
    <t>plocha hydroizolace</t>
  </si>
  <si>
    <t>odpočet zdiva</t>
  </si>
  <si>
    <t>-6,85*0,365</t>
  </si>
  <si>
    <t>-(3,8-2*0,365)*0,365</t>
  </si>
  <si>
    <t>-786531846</t>
  </si>
  <si>
    <t>IZ2*1,2</t>
  </si>
  <si>
    <t>998711101</t>
  </si>
  <si>
    <t>Přesun hmot tonážní pro izolace proti vodě, vlhkosti a plynům v objektech v do 6 m</t>
  </si>
  <si>
    <t>1691112430</t>
  </si>
  <si>
    <t>713</t>
  </si>
  <si>
    <t>Izolace tepelné</t>
  </si>
  <si>
    <t>713111131</t>
  </si>
  <si>
    <t>Montáž izolace tepelné spodem stropů žebrových s úpravou drátem rohoží, pásů, dílců, desek</t>
  </si>
  <si>
    <t>1111655002</t>
  </si>
  <si>
    <t>tl. 12 mm</t>
  </si>
  <si>
    <t>63152100</t>
  </si>
  <si>
    <t>pás tepelně izolační univerzální λ=0,032-0,033 tl 120mm</t>
  </si>
  <si>
    <t>754688484</t>
  </si>
  <si>
    <t>TI2a*1,15</t>
  </si>
  <si>
    <t>713131121</t>
  </si>
  <si>
    <t>Montáž izolace tepelné stěn přichycením dráty rohoží, pásů, dílců, desek</t>
  </si>
  <si>
    <t>-957195491</t>
  </si>
  <si>
    <t>věnce</t>
  </si>
  <si>
    <t>2*6,85*0,2</t>
  </si>
  <si>
    <t>2*3,8*0,2</t>
  </si>
  <si>
    <t>28376441</t>
  </si>
  <si>
    <t>deska z polystyrénu XPS, hrana rovná a strukturovaný povrch 300kPa tl 60mm</t>
  </si>
  <si>
    <t>776311594</t>
  </si>
  <si>
    <t>TI1*1,15</t>
  </si>
  <si>
    <t>998713101</t>
  </si>
  <si>
    <t>Přesun hmot tonážní pro izolace tepelné v objektech v do 6 m</t>
  </si>
  <si>
    <t>1890722729</t>
  </si>
  <si>
    <t>721</t>
  </si>
  <si>
    <t>Zdravotechnika - vnitřní kanalizace</t>
  </si>
  <si>
    <t>721174024</t>
  </si>
  <si>
    <t>Potrubí kanalizační z PP odpadní DN 75</t>
  </si>
  <si>
    <t>312873726</t>
  </si>
  <si>
    <t>721174043</t>
  </si>
  <si>
    <t>Potrubí kanalizační z PP připojovací DN 50</t>
  </si>
  <si>
    <t>1494841492</t>
  </si>
  <si>
    <t>721211401</t>
  </si>
  <si>
    <t>Vpusť podlahová s vodorovným odtokem DN 40/50</t>
  </si>
  <si>
    <t>-698664120</t>
  </si>
  <si>
    <t>998721101</t>
  </si>
  <si>
    <t>Přesun hmot tonážní pro vnitřní kanalizace v objektech v do 6 m</t>
  </si>
  <si>
    <t>895019388</t>
  </si>
  <si>
    <t>725</t>
  </si>
  <si>
    <t>Zdravotechnika - zařizovací předměty</t>
  </si>
  <si>
    <t>725211603</t>
  </si>
  <si>
    <t>Umyvadlo keramické bílé šířky 600 mm bez krytu na sifon připevněné na stěnu šrouby</t>
  </si>
  <si>
    <t>soubor</t>
  </si>
  <si>
    <t>1088478306</t>
  </si>
  <si>
    <t>725822611</t>
  </si>
  <si>
    <t>Baterie umyvadlová stojánková páková bez výpusti</t>
  </si>
  <si>
    <t>-550971943</t>
  </si>
  <si>
    <t>998725101</t>
  </si>
  <si>
    <t>Přesun hmot tonážní pro zařizovací předměty v objektech v do 6 m</t>
  </si>
  <si>
    <t>235335597</t>
  </si>
  <si>
    <t>741</t>
  </si>
  <si>
    <t>Elektroinstalace - silnoproud</t>
  </si>
  <si>
    <t>EL001</t>
  </si>
  <si>
    <t>Stavební elektroinstalace vč. revize</t>
  </si>
  <si>
    <t>kpl.</t>
  </si>
  <si>
    <t>-1973692593</t>
  </si>
  <si>
    <t>zářivkové svítidlo 3x36W - 9ks</t>
  </si>
  <si>
    <t>žárovkové svítidlo vnitřní 75W - 3ks</t>
  </si>
  <si>
    <t>žárovkové svítidlo venkovní 100W - 2ks</t>
  </si>
  <si>
    <t>spínač jednopólový 3558N-C01510S - 3ks</t>
  </si>
  <si>
    <t>spínač střídavý 3558N-C06510S - 2ks</t>
  </si>
  <si>
    <t>zásuvka nástěnná 230V AC - 3ks</t>
  </si>
  <si>
    <t>zásuvka nástěnná 400V AC - 1ks</t>
  </si>
  <si>
    <t>přímotopný konvektor 2000W - místnost s WC - 1ks</t>
  </si>
  <si>
    <t>ventilátor - 50W - 2ks, včetně dodávky teplotního a vlhkostního čidla</t>
  </si>
  <si>
    <t>zemnící pásek 30x4 + připojovací svorky - 35m</t>
  </si>
  <si>
    <t>trubka UPRM 20 - univolt - 26m</t>
  </si>
  <si>
    <t>spojka pro trubku UPRM20 - 4ks</t>
  </si>
  <si>
    <t>kabelové drátěné žlaby 50/50/2,5 - 30m</t>
  </si>
  <si>
    <t>rozbočovací krabice - 8ks</t>
  </si>
  <si>
    <t>CYKY- J3x1,5mm2 - 96m</t>
  </si>
  <si>
    <t>CYKY- J5x1,5mm2 - 96m</t>
  </si>
  <si>
    <t>CYKY- J5x2,5mm2 - 12m</t>
  </si>
  <si>
    <t>CYKY- J5x10mm2+FeZn - 25m</t>
  </si>
  <si>
    <t>Výstražná folie - 18,9m</t>
  </si>
  <si>
    <t>Odporový topný kabel s termostatem - 11m</t>
  </si>
  <si>
    <t>EL002</t>
  </si>
  <si>
    <t>Hromosvod vč. uzemnění a revize</t>
  </si>
  <si>
    <t>-257479557</t>
  </si>
  <si>
    <t>výkres D1.2.14</t>
  </si>
  <si>
    <t>751</t>
  </si>
  <si>
    <t>Vzduchotechnika</t>
  </si>
  <si>
    <t>751111013</t>
  </si>
  <si>
    <t>Montáž ventilátoru axiálního nízkotlakého nástěnného základního D přes 200 do 300 mm</t>
  </si>
  <si>
    <t>1210220829</t>
  </si>
  <si>
    <t>42914151</t>
  </si>
  <si>
    <t>ventilátor axiální stěnový skříň z ocelového plechu 4 póly IP44 78W D 300mm</t>
  </si>
  <si>
    <t>-72020416</t>
  </si>
  <si>
    <t>998751101</t>
  </si>
  <si>
    <t>Přesun hmot tonážní pro vzduchotechniku v objektech výšky do 12 m</t>
  </si>
  <si>
    <t>-2025500559</t>
  </si>
  <si>
    <t>762</t>
  </si>
  <si>
    <t>Konstrukce tesařské</t>
  </si>
  <si>
    <t>762342214</t>
  </si>
  <si>
    <t>Montáž laťování na střechách jednoduchých sklonu do 60° osové vzdálenosti do 360 mm</t>
  </si>
  <si>
    <t>-1103559508</t>
  </si>
  <si>
    <t>762342441</t>
  </si>
  <si>
    <t>Montáž lišt trojúhelníkových nebo kontralatí na střechách sklonu do 60°</t>
  </si>
  <si>
    <t>1896439975</t>
  </si>
  <si>
    <t>kontralatě</t>
  </si>
  <si>
    <t>8*(2*3)</t>
  </si>
  <si>
    <t xml:space="preserve">hřebenová lať </t>
  </si>
  <si>
    <t>7,85</t>
  </si>
  <si>
    <t>okapová lať - zdvojení</t>
  </si>
  <si>
    <t>2*7,85</t>
  </si>
  <si>
    <t>latě na štítových zdech</t>
  </si>
  <si>
    <t>2*(2*3)</t>
  </si>
  <si>
    <t>60514114</t>
  </si>
  <si>
    <t>řezivo jehličnaté lať impregnovaná dl 4 m</t>
  </si>
  <si>
    <t>2031666892</t>
  </si>
  <si>
    <t>vodorovné laťování</t>
  </si>
  <si>
    <t>(LAT1*3)*(0,04*0,05)*1,15</t>
  </si>
  <si>
    <t>LAT2*(0,04*0,05)*1,15</t>
  </si>
  <si>
    <t>Podhl1*(0,04*0,05)*1,15</t>
  </si>
  <si>
    <t>762395000</t>
  </si>
  <si>
    <t>Spojovací prostředky krovů, bednění, laťování, nadstřešních konstrukcí</t>
  </si>
  <si>
    <t>-2108553049</t>
  </si>
  <si>
    <t>PŘÍHRADOVÉ VAZNÍKY</t>
  </si>
  <si>
    <t>spodní pásnice</t>
  </si>
  <si>
    <t>8*(2*(4,8*(0,15*0,05)))</t>
  </si>
  <si>
    <t>horní pásnice</t>
  </si>
  <si>
    <t>8*(2*(2*3)*(0,15*0,05))</t>
  </si>
  <si>
    <t>diagonály</t>
  </si>
  <si>
    <t>8*(2*0,6+2*0,7+4*1,15+2*1,8)*(0,15*0,05)</t>
  </si>
  <si>
    <t>latě vč. roštu podhledu</t>
  </si>
  <si>
    <t>Podhl2*0,019</t>
  </si>
  <si>
    <t>998762101</t>
  </si>
  <si>
    <t>Přesun hmot tonážní pro kce tesařské v objektech v do 6 m</t>
  </si>
  <si>
    <t>-837182389</t>
  </si>
  <si>
    <t>763</t>
  </si>
  <si>
    <t>Konstrukce suché výstavby</t>
  </si>
  <si>
    <t>763131531</t>
  </si>
  <si>
    <t>SDK podhled deska 1xDF 12,5 bez izolace jednovrstvá spodní kce profil CD+UD EI 15</t>
  </si>
  <si>
    <t>-598248642</t>
  </si>
  <si>
    <t>763131751</t>
  </si>
  <si>
    <t>Montáž parotěsné zábrany do SDK podhledu</t>
  </si>
  <si>
    <t>1081569213</t>
  </si>
  <si>
    <t>28329011</t>
  </si>
  <si>
    <t>fólie PE vyztužená pro parotěsnou vrstvu (reakce na oheň - třída F) 110g/m2</t>
  </si>
  <si>
    <t>74168037</t>
  </si>
  <si>
    <t>Podhl3*1,2</t>
  </si>
  <si>
    <t>763732113</t>
  </si>
  <si>
    <t>Montáž střešní konstrukce v do 10 m z příhradových vazníků konstrukční dl do 9 m</t>
  </si>
  <si>
    <t>-1392323996</t>
  </si>
  <si>
    <t>8*(3,8+2*0,5)</t>
  </si>
  <si>
    <t>60512200</t>
  </si>
  <si>
    <t>příhradový vazník sedlový sušený neimpregnovaný dl do 9m</t>
  </si>
  <si>
    <t>938355466</t>
  </si>
  <si>
    <t>998763100</t>
  </si>
  <si>
    <t>Přesun hmot tonážní pro dřevostavby v objektech v do 6 m</t>
  </si>
  <si>
    <t>-178189996</t>
  </si>
  <si>
    <t>764</t>
  </si>
  <si>
    <t>Konstrukce klempířské</t>
  </si>
  <si>
    <t>764212660</t>
  </si>
  <si>
    <t>Oplechování rovné okapové hrany z Pz s povrchovou úpravou rš 100 mm</t>
  </si>
  <si>
    <t>4893771</t>
  </si>
  <si>
    <t>764511602</t>
  </si>
  <si>
    <t>Žlab podokapní půlkruhový z Pz s povrchovou úpravou rš 330 mm</t>
  </si>
  <si>
    <t>-2043459832</t>
  </si>
  <si>
    <t>764511642</t>
  </si>
  <si>
    <t>Kotlík oválný (trychtýřový) pro podokapní žlaby z Pz s povrchovou úpravou 330/100 mm</t>
  </si>
  <si>
    <t>-650288105</t>
  </si>
  <si>
    <t>764518622</t>
  </si>
  <si>
    <t>Svody kruhové včetně objímek, kolen, odskoků z Pz s povrchovou úpravou průměru 100 mm</t>
  </si>
  <si>
    <t>1014924565</t>
  </si>
  <si>
    <t>2*(0,4+0,45+2,35+0,15)</t>
  </si>
  <si>
    <t>998764101</t>
  </si>
  <si>
    <t>Přesun hmot tonážní pro konstrukce klempířské v objektech v do 6 m</t>
  </si>
  <si>
    <t>2013238379</t>
  </si>
  <si>
    <t>765</t>
  </si>
  <si>
    <t>Krytina skládaná</t>
  </si>
  <si>
    <t>765123012</t>
  </si>
  <si>
    <t>Krytina betonová drážková s povrchovou úpravou skládaná na sucho sklonu do 30°</t>
  </si>
  <si>
    <t>375923706</t>
  </si>
  <si>
    <t>2*(7,85*3)</t>
  </si>
  <si>
    <t>765123911</t>
  </si>
  <si>
    <t>Příplatek ke krytině betonové za sklon přes 30° do 40°</t>
  </si>
  <si>
    <t>-1169066935</t>
  </si>
  <si>
    <t>765123111</t>
  </si>
  <si>
    <t>Krytina betonová ochranný a větrávací pás okapové hrany</t>
  </si>
  <si>
    <t>137449172</t>
  </si>
  <si>
    <t>765123121</t>
  </si>
  <si>
    <t>Krytina betonová ochranná a větrávací mřížka okapové hrany</t>
  </si>
  <si>
    <t>74745628</t>
  </si>
  <si>
    <t>765123312</t>
  </si>
  <si>
    <t>Krytina betonová drážková hřeben provětrávaný z hřebenáčů s povrchovou úpravou</t>
  </si>
  <si>
    <t>831924052</t>
  </si>
  <si>
    <t>765123512</t>
  </si>
  <si>
    <t>Krytina betonová drážková štítová hrana z tašek okrajových s povrchovou úpravou</t>
  </si>
  <si>
    <t>-1695330807</t>
  </si>
  <si>
    <t>765125011</t>
  </si>
  <si>
    <t>Montáž betonové speciální tašky (větrací, protisněhové, prostupové) drážkové na sucho</t>
  </si>
  <si>
    <t>-709126076</t>
  </si>
  <si>
    <t>59244057</t>
  </si>
  <si>
    <t>taška betonová větrací velmi hladká s povrchovou úpravou se zvýšenou ochranou</t>
  </si>
  <si>
    <t>838879787</t>
  </si>
  <si>
    <t>147</t>
  </si>
  <si>
    <t>765125121</t>
  </si>
  <si>
    <t>Montáž uzávěry hřebene pro betonovou krytinu</t>
  </si>
  <si>
    <t>1879219857</t>
  </si>
  <si>
    <t>148</t>
  </si>
  <si>
    <t>59244032</t>
  </si>
  <si>
    <t>uzávěra hřebene PVC</t>
  </si>
  <si>
    <t>-332241605</t>
  </si>
  <si>
    <t>149</t>
  </si>
  <si>
    <t>765191011</t>
  </si>
  <si>
    <t>Montáž pojistné hydroizolační nebo parotěsné fólie kladené ve sklonu do 30° volně na krokve</t>
  </si>
  <si>
    <t>380816195</t>
  </si>
  <si>
    <t>střecha</t>
  </si>
  <si>
    <t>hřeben</t>
  </si>
  <si>
    <t>7,85*0,5</t>
  </si>
  <si>
    <t>150</t>
  </si>
  <si>
    <t>28329029</t>
  </si>
  <si>
    <t>fólie kontaktní difuzně propustná pro doplňkovou hydroizolační vrstvu, monolitická třívrstvá PES/PP 150-160g/m2</t>
  </si>
  <si>
    <t>1557375746</t>
  </si>
  <si>
    <t>FOL1*1,2</t>
  </si>
  <si>
    <t>151</t>
  </si>
  <si>
    <t>998765101</t>
  </si>
  <si>
    <t>Přesun hmot tonážní pro krytiny skládané v objektech v do 6 m</t>
  </si>
  <si>
    <t>2080457987</t>
  </si>
  <si>
    <t>766</t>
  </si>
  <si>
    <t>Konstrukce truhlářské</t>
  </si>
  <si>
    <t>152</t>
  </si>
  <si>
    <t>766427112</t>
  </si>
  <si>
    <t>Montáž obložení podhledů podkladového roštu</t>
  </si>
  <si>
    <t>-1720075344</t>
  </si>
  <si>
    <t>okapy</t>
  </si>
  <si>
    <t>2*(4*7,85)</t>
  </si>
  <si>
    <t>4*(2*3)</t>
  </si>
  <si>
    <t>4*(0,5+0,4) "u okapu"</t>
  </si>
  <si>
    <t>153</t>
  </si>
  <si>
    <t>766421214</t>
  </si>
  <si>
    <t>Montáž obložení podhledů jednoduchých palubkami z měkkého dřeva š přes 100 mm</t>
  </si>
  <si>
    <t>-1383493475</t>
  </si>
  <si>
    <t>2*(7,85*(0,5+0,2))</t>
  </si>
  <si>
    <t>4*((2,4+0,4)*0,5)</t>
  </si>
  <si>
    <t>4*(0,5*0,4)/2 "u okapu"</t>
  </si>
  <si>
    <t>154</t>
  </si>
  <si>
    <t>61191155</t>
  </si>
  <si>
    <t>palubky obkladové smrk profil klasický 19x116mm jakost A/B</t>
  </si>
  <si>
    <t>-1000550258</t>
  </si>
  <si>
    <t>Podhl2*1,2</t>
  </si>
  <si>
    <t>155</t>
  </si>
  <si>
    <t>766660411</t>
  </si>
  <si>
    <t>Montáž vchodových dveří jednokřídlových bez nadsvětlíku do zdiva</t>
  </si>
  <si>
    <t>1918722027</t>
  </si>
  <si>
    <t>156</t>
  </si>
  <si>
    <t>61140500</t>
  </si>
  <si>
    <t>dveře jednokřídlé plastové bílé plné max rozměru otvoru 2,42m2 bezpečnostní třídy RC2</t>
  </si>
  <si>
    <t>1465588991</t>
  </si>
  <si>
    <t>2*(1,1*2,1)</t>
  </si>
  <si>
    <t>157</t>
  </si>
  <si>
    <t>998766101</t>
  </si>
  <si>
    <t>Přesun hmot tonážní pro kce truhlářské v objektech v do 6 m</t>
  </si>
  <si>
    <t>-664433522</t>
  </si>
  <si>
    <t>767</t>
  </si>
  <si>
    <t>Konstrukce zámečnické</t>
  </si>
  <si>
    <t>158</t>
  </si>
  <si>
    <t>767810112</t>
  </si>
  <si>
    <t>Montáž mřížek větracích čtyřhranných průřezu přes 0,01 do 0,04 m2</t>
  </si>
  <si>
    <t>-537069583</t>
  </si>
  <si>
    <t>159</t>
  </si>
  <si>
    <t>55341427</t>
  </si>
  <si>
    <t>mřížka větrací nerezová se síťovinou 150x150mm</t>
  </si>
  <si>
    <t>-1068594266</t>
  </si>
  <si>
    <t>160</t>
  </si>
  <si>
    <t>767810113</t>
  </si>
  <si>
    <t>Montáž mřížek větracích čtyřhranných průřezu přes 0,04 do 0,09 m2</t>
  </si>
  <si>
    <t>1665624504</t>
  </si>
  <si>
    <t>161</t>
  </si>
  <si>
    <t>553414251</t>
  </si>
  <si>
    <t>mřížka větrací nerezová se síťovinou 350x350mm</t>
  </si>
  <si>
    <t>-1111810698</t>
  </si>
  <si>
    <t>162</t>
  </si>
  <si>
    <t>R-767.001</t>
  </si>
  <si>
    <t>Nerezový žebřík     D+M</t>
  </si>
  <si>
    <t>1074896579</t>
  </si>
  <si>
    <t>2,4</t>
  </si>
  <si>
    <t>163</t>
  </si>
  <si>
    <t>R-767.002</t>
  </si>
  <si>
    <t>Ocelová mříž na vstupní dveře     D+M</t>
  </si>
  <si>
    <t>-351954284</t>
  </si>
  <si>
    <t>164</t>
  </si>
  <si>
    <t>R-767.003</t>
  </si>
  <si>
    <t>Prostup přes strop z nerezového potrubí DN 106x3 mm, dl. 600 mm (zabetonované do stropu)     D+M</t>
  </si>
  <si>
    <t>2002382039</t>
  </si>
  <si>
    <t>165</t>
  </si>
  <si>
    <t>998767101</t>
  </si>
  <si>
    <t>Přesun hmot tonážní pro zámečnické konstrukce v objektech v do 6 m</t>
  </si>
  <si>
    <t>2129983399</t>
  </si>
  <si>
    <t>771</t>
  </si>
  <si>
    <t>Podlahy z dlaždic</t>
  </si>
  <si>
    <t>166</t>
  </si>
  <si>
    <t>771574225</t>
  </si>
  <si>
    <t>Montáž podlah keramických z dekorů lepených flexibilním lepidlem přes 19 do 22 ks/m2</t>
  </si>
  <si>
    <t>383309572</t>
  </si>
  <si>
    <t>167</t>
  </si>
  <si>
    <t>771474113</t>
  </si>
  <si>
    <t>Montáž soklů z dlaždic keramických rovných flexibilní lepidlo v přes 90 do 120 mm</t>
  </si>
  <si>
    <t>Patice 2 póly</t>
  </si>
  <si>
    <t>Svorkovnice řadová šroubová 6mm2, béžová</t>
  </si>
  <si>
    <t>Sada závěsů</t>
  </si>
  <si>
    <t>Přívodka nástěnná 3p+N+PE 32A, IP67</t>
  </si>
  <si>
    <t>2XC1</t>
  </si>
  <si>
    <t>ES1MS1</t>
  </si>
  <si>
    <t>EH4XC1, M2XC1</t>
  </si>
  <si>
    <t>Rozvaděče ats [ATS]</t>
  </si>
  <si>
    <t>Klimatizace prostor ups [EH3]</t>
  </si>
  <si>
    <t>Servo nátok do vdj [ES1]</t>
  </si>
  <si>
    <t>Dávkovací čerpadlo naclo [M2]</t>
  </si>
  <si>
    <t>Ventilátor prostor strojovna [M3]</t>
  </si>
  <si>
    <t>Zálohovaný zdroj ups [UPS1]</t>
  </si>
  <si>
    <t>Osvětlení vdj [2E1]</t>
  </si>
  <si>
    <t>Přepínač střídavý 1p, 10A, řaz. 6, IP54, povrch.montáž, bílý, Variant [2E1]</t>
  </si>
  <si>
    <t>Krabice svorková prázdná 93x93x55, IP65, UV, 4mm2 [2E1]</t>
  </si>
  <si>
    <t>Svítidlo zářivkové LED 230V/43W/840/IP66 [2E1]</t>
  </si>
  <si>
    <t>Svítidlo LED 230V/16W IP66 [2E1]</t>
  </si>
  <si>
    <t>Přímotop strojovna [EH2]</t>
  </si>
  <si>
    <t>Zásuvkové skříně [MXC1]</t>
  </si>
  <si>
    <t>Skříň zásuvková 32A 230/400V s proud. chr. 40 [MXC1.1]</t>
  </si>
  <si>
    <t>Skříň zásuvková 32A 230/400V s proud. chr. 40 [MXC1.2]</t>
  </si>
  <si>
    <t>- doprava, přesun materiálu</t>
  </si>
  <si>
    <t>Kabel datový slaněný 4x2x0,5 Cat5e</t>
  </si>
  <si>
    <t>Kabel sdělovací pevný 7x1 zž,čern</t>
  </si>
  <si>
    <t>Kabel silový pevný Cu 4x10</t>
  </si>
  <si>
    <t>Kabel silový pevný Cu 5x2,5</t>
  </si>
  <si>
    <t>Kabel silový pevný Cu 5x6</t>
  </si>
  <si>
    <t>Kabel silový pryžový slaněný Cu 5x6</t>
  </si>
  <si>
    <t>Kabel silový slaněný Cu 3Gx0,75</t>
  </si>
  <si>
    <t>Vodoměr nátok [FIQ1]</t>
  </si>
  <si>
    <t>Vodoměr průtok ats [FIQ2]</t>
  </si>
  <si>
    <t>Zabezpečení objektu [EZS1]</t>
  </si>
  <si>
    <t>Infračidlo PIR duální [EZS1ED1]</t>
  </si>
  <si>
    <t>Infračidlo PIR duální [EZS1ED2]</t>
  </si>
  <si>
    <t>Piezosiréna 12V [EZS1HA1]</t>
  </si>
  <si>
    <t>Snímač hladiny tenzometrický pro pitnou vodu 0-6m/4-20mA, 10m kabel [LIC1]</t>
  </si>
  <si>
    <t>Mezní měření hladiny [LZ1]</t>
  </si>
  <si>
    <t>Spínač plovákový 20m [LZ1.1]</t>
  </si>
  <si>
    <t>Spínač plovákový 20m [LZ1.2]</t>
  </si>
  <si>
    <t>Nízká hladina zásobníku [M2LZ1]</t>
  </si>
  <si>
    <t>Spínač plovákový 2xNC [M2LZ1]</t>
  </si>
  <si>
    <t>Měření tlaku přívodní potrubí [PIC1]</t>
  </si>
  <si>
    <t>Měření tlaku za ats [PIC2]</t>
  </si>
  <si>
    <t>Měření teploty a vlhkosti vdj [TIC1]</t>
  </si>
  <si>
    <t>Snímač teploty a relativní vlhkosti -30-80°C / 4-20mA, 0-100%RV / 4-20mA [TIC1]</t>
  </si>
  <si>
    <t>Panel grafický 7", barevný TFT, dotykový [OP]</t>
  </si>
  <si>
    <t>PLC jednotka ETH, 14xDI, 10xDO, 100 kB [PLC1]</t>
  </si>
  <si>
    <t>356246185</t>
  </si>
  <si>
    <t>02 strojovna náhradního el. zdroje</t>
  </si>
  <si>
    <t>2*(2,5+3)</t>
  </si>
  <si>
    <t>-1,1 "dveře"</t>
  </si>
  <si>
    <t>2*0,15 "ostění"</t>
  </si>
  <si>
    <t>168</t>
  </si>
  <si>
    <t>59761012</t>
  </si>
  <si>
    <t>dlažba keramická hutná reliéfní do interiéru přes 19 do 22ks/m2</t>
  </si>
  <si>
    <t>1326895468</t>
  </si>
  <si>
    <t>dlažba</t>
  </si>
  <si>
    <t>KD1*1,15</t>
  </si>
  <si>
    <t>soklík</t>
  </si>
  <si>
    <t>KD2*0,1*1,15</t>
  </si>
  <si>
    <t>169</t>
  </si>
  <si>
    <t>998771101</t>
  </si>
  <si>
    <t>Přesun hmot tonážní pro podlahy z dlaždic v objektech v do 6 m</t>
  </si>
  <si>
    <t>1153443826</t>
  </si>
  <si>
    <t>781</t>
  </si>
  <si>
    <t>Dokončovací práce - obklady</t>
  </si>
  <si>
    <t>170</t>
  </si>
  <si>
    <t>781121011</t>
  </si>
  <si>
    <t>Nátěr penetrační na stěnu</t>
  </si>
  <si>
    <t>-87397411</t>
  </si>
  <si>
    <t>KO1+KO2</t>
  </si>
  <si>
    <t>171</t>
  </si>
  <si>
    <t>781474112</t>
  </si>
  <si>
    <t>Montáž obkladů vnitřních keramických hladkých přes 9 do 12 ks/m2 lepených flexibilním lepidlem</t>
  </si>
  <si>
    <t>182740738</t>
  </si>
  <si>
    <t>01 vstup+čerpadlo+chlorovna, v. 2 m</t>
  </si>
  <si>
    <t>2*(3,4+3)*2</t>
  </si>
  <si>
    <t>-1,1*2 "odpočet dveří"</t>
  </si>
  <si>
    <t>2*(0,15*2) "ostění"</t>
  </si>
  <si>
    <t>172</t>
  </si>
  <si>
    <t>59761026</t>
  </si>
  <si>
    <t>obklad keramický hladký do 12ks/m2</t>
  </si>
  <si>
    <t>609885391</t>
  </si>
  <si>
    <t>KO1*1,15</t>
  </si>
  <si>
    <t>173</t>
  </si>
  <si>
    <t>781774120</t>
  </si>
  <si>
    <t>Montáž obkladů vnějších z dlaždic keramických hladkých přes 50 do 85 ks/m2 lepených flexibilním lepidlem</t>
  </si>
  <si>
    <t>1924369363</t>
  </si>
  <si>
    <t>sokl v. 60 cm</t>
  </si>
  <si>
    <t>2*(6,85+3,8)*0,6</t>
  </si>
  <si>
    <t>-2*1,1*0,6 "dveře"</t>
  </si>
  <si>
    <t>2*(2*0,15*0,6) "ostění"</t>
  </si>
  <si>
    <t>174</t>
  </si>
  <si>
    <t>59752823</t>
  </si>
  <si>
    <t>kabřinec glazovaný 250x65x15mm</t>
  </si>
  <si>
    <t>1841813603</t>
  </si>
  <si>
    <t>KO2/(0,255*0,07)*1,15</t>
  </si>
  <si>
    <t>175</t>
  </si>
  <si>
    <t>998781101</t>
  </si>
  <si>
    <t>Přesun hmot tonážní pro obklady keramické v objektech v do 6 m</t>
  </si>
  <si>
    <t>1388455837</t>
  </si>
  <si>
    <t>783</t>
  </si>
  <si>
    <t>Dokončovací práce - nátěry</t>
  </si>
  <si>
    <t>176</t>
  </si>
  <si>
    <t>783223021</t>
  </si>
  <si>
    <t>Napouštěcí dvojnásobný akrylátový biocidní nátěr tesařských prvků nezabudovaných do konstrukce</t>
  </si>
  <si>
    <t>-1669358996</t>
  </si>
  <si>
    <t>8*(2*(4,8*(2*(0,15+0,05))))</t>
  </si>
  <si>
    <t>Export Komplet</t>
  </si>
  <si>
    <t/>
  </si>
  <si>
    <t>2.0</t>
  </si>
  <si>
    <t>Modul digitálních vstupů 16, 24VDC [PLC1]</t>
  </si>
  <si>
    <t>Modul analogových vstupů 4xAI, 0-10V/4-20mA [PLC1]</t>
  </si>
  <si>
    <t>Switch [SWI]</t>
  </si>
  <si>
    <t>Zálohovaný zdroj ups [UPS2]</t>
  </si>
  <si>
    <t>Zdroj záložní 600VA [UPS2]</t>
  </si>
  <si>
    <t>Komunikační modul [LTE]</t>
  </si>
  <si>
    <t>Kulatina FeZn 10mm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</si>
  <si>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</si>
  <si>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</si>
  <si>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</si>
  <si>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</si>
  <si>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</si>
  <si>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</si>
  <si>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</si>
  <si>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</si>
  <si>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</si>
  <si>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</si>
  <si>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</si>
  <si>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</si>
  <si>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</si>
  <si>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</si>
  <si>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</si>
  <si>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</si>
  <si>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</si>
  <si>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</si>
  <si>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</si>
  <si>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</si>
  <si>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</si>
  <si>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</si>
  <si>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</si>
  <si>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</si>
  <si>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</si>
  <si>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</si>
  <si>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</si>
  <si>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</si>
  <si>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</si>
  <si>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</si>
  <si>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</si>
  <si>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</si>
  <si>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</si>
  <si>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</si>
  <si>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</si>
  <si>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</si>
  <si>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</si>
  <si>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</si>
  <si>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</si>
  <si>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</si>
  <si>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</si>
  <si>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</si>
  <si>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</si>
  <si>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</si>
  <si>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</si>
  <si>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</si>
  <si>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</si>
  <si>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</si>
  <si>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SO-01 Vodovodní řad Žhery</t>
  </si>
  <si>
    <t>STA</t>
  </si>
  <si>
    <t>1</t>
  </si>
  <si>
    <t>{7b46844b-2479-4948-823b-915ee214b6f5}</t>
  </si>
  <si>
    <t>2</t>
  </si>
  <si>
    <t>002</t>
  </si>
  <si>
    <t>SO-02 ATS Lstiboř</t>
  </si>
  <si>
    <t>{2b309b39-b415-48fe-a270-ce5b284bb6b7}</t>
  </si>
  <si>
    <t>002-1</t>
  </si>
  <si>
    <t>SO-02.1 ATS - stavební část</t>
  </si>
  <si>
    <t>Soupis</t>
  </si>
  <si>
    <t>{4f7a39c2-cb75-4890-b1b4-f73786b0f43b}</t>
  </si>
  <si>
    <t>002-2</t>
  </si>
  <si>
    <t>SO-02.2 ATS - zpevněné plochy, terénní a sadové úpravy</t>
  </si>
  <si>
    <t>{b7dc7d7b-0e37-402c-b61d-e625238b58de}</t>
  </si>
  <si>
    <t>003</t>
  </si>
  <si>
    <t>SO-03 Přípojka NN</t>
  </si>
  <si>
    <t>{bb718acf-1472-4e7f-9432-b0306ff9ab04}</t>
  </si>
  <si>
    <t>004</t>
  </si>
  <si>
    <t>SO-04 Vodovodní řad Skramníky</t>
  </si>
  <si>
    <t>{8f95a766-9fd5-4234-b632-390c865e2116}</t>
  </si>
  <si>
    <t>005</t>
  </si>
  <si>
    <t>PS_01 ATS</t>
  </si>
  <si>
    <t>{ce261886-ccee-488f-8527-a9bfcd5ff5b8}</t>
  </si>
  <si>
    <t>005.1</t>
  </si>
  <si>
    <t>PS-01 Strojní zařízení</t>
  </si>
  <si>
    <t>{c4541e01-6d82-4038-b129-3a56a53ca26b}</t>
  </si>
  <si>
    <t>005.2</t>
  </si>
  <si>
    <t>PS-01 Elektro zařízení</t>
  </si>
  <si>
    <t>{84a098c2-ea02-4085-9d49-fb07deab9184}</t>
  </si>
  <si>
    <t>VRN</t>
  </si>
  <si>
    <t>Vedlejší rozpočtové náklady</t>
  </si>
  <si>
    <t>{da78ca55-4b5a-4a55-a509-24700a5ce8df}</t>
  </si>
  <si>
    <t>A1</t>
  </si>
  <si>
    <t>hloubení jam do 20 m3 celkem</t>
  </si>
  <si>
    <t>m3</t>
  </si>
  <si>
    <t>435,487</t>
  </si>
  <si>
    <t>A13</t>
  </si>
  <si>
    <t>hloubení jam do 20 m3 ve tř. 3</t>
  </si>
  <si>
    <t>217,744</t>
  </si>
  <si>
    <t>KRYCÍ LIST SOUPISU PRACÍ</t>
  </si>
  <si>
    <t>A14</t>
  </si>
  <si>
    <t>hloubení jam do 20 m3 ve tř. 4</t>
  </si>
  <si>
    <t>A2</t>
  </si>
  <si>
    <t>hloubení jam ručně celkem</t>
  </si>
  <si>
    <t>21,725</t>
  </si>
  <si>
    <t>A23</t>
  </si>
  <si>
    <t>hloubení jam ručně ve tř. 3</t>
  </si>
  <si>
    <t>10,863</t>
  </si>
  <si>
    <t>A24</t>
  </si>
  <si>
    <t>hloubení jam ručně ve tř. 4</t>
  </si>
  <si>
    <t>Objekt:</t>
  </si>
  <si>
    <t>A4</t>
  </si>
  <si>
    <t>lože</t>
  </si>
  <si>
    <t>32,5</t>
  </si>
  <si>
    <t>001 - SO-01 Vodovodní řad Žhery</t>
  </si>
  <si>
    <t>A41</t>
  </si>
  <si>
    <t>podsyp - startovací jámy protlaků</t>
  </si>
  <si>
    <t>4,8</t>
  </si>
  <si>
    <t>A5</t>
  </si>
  <si>
    <t>obsyp</t>
  </si>
  <si>
    <t>124,911</t>
  </si>
  <si>
    <t>A6</t>
  </si>
  <si>
    <t>zásyp celkem</t>
  </si>
  <si>
    <t>242,927</t>
  </si>
  <si>
    <t>A6_kom</t>
  </si>
  <si>
    <t>kubatura zásypu v komunikacích</t>
  </si>
  <si>
    <t>226,131</t>
  </si>
  <si>
    <t>A61</t>
  </si>
  <si>
    <t>výměna zásypového materiálu - celkem</t>
  </si>
  <si>
    <t>A62</t>
  </si>
  <si>
    <t>výměna zásypového materiálu - použiítí z podkladů kom.</t>
  </si>
  <si>
    <t>-17,788</t>
  </si>
  <si>
    <t>A63</t>
  </si>
  <si>
    <t>výměna zásypového materiálu - nákup</t>
  </si>
  <si>
    <t>208,343</t>
  </si>
  <si>
    <t>A7</t>
  </si>
  <si>
    <t>odvoz na skládku - tř. 3</t>
  </si>
  <si>
    <t>211,811</t>
  </si>
  <si>
    <t>A8</t>
  </si>
  <si>
    <t>odvoz na skládku - tř. 4</t>
  </si>
  <si>
    <t>228,607</t>
  </si>
  <si>
    <t>AS1</t>
  </si>
  <si>
    <t>KK II - plocha krytu</t>
  </si>
  <si>
    <t>m2</t>
  </si>
  <si>
    <t>AS11j</t>
  </si>
  <si>
    <t>KK II - plocha asf. podkladu - jámy</t>
  </si>
  <si>
    <t>AS11s</t>
  </si>
  <si>
    <t>KK II - plocha asf. podkladu - sondy</t>
  </si>
  <si>
    <t>AS12j</t>
  </si>
  <si>
    <t>KK II - rozšíření krytu - jámy</t>
  </si>
  <si>
    <t>AS12s</t>
  </si>
  <si>
    <t>KK II - rozšíření krytu - sondy</t>
  </si>
  <si>
    <t>AS2</t>
  </si>
  <si>
    <t>KK III - plocha krytu</t>
  </si>
  <si>
    <t>137</t>
  </si>
  <si>
    <t>AS21j</t>
  </si>
  <si>
    <t>KK III - plocha asf. podkladu - jámy</t>
  </si>
  <si>
    <t>64,25</t>
  </si>
  <si>
    <t>AS21s</t>
  </si>
  <si>
    <t>KK III - plocha asf. podkladu - sondy</t>
  </si>
  <si>
    <t>6</t>
  </si>
  <si>
    <t>AS22j</t>
  </si>
  <si>
    <t>KK III - rozšíření krytu - jámy</t>
  </si>
  <si>
    <t>59,25</t>
  </si>
  <si>
    <t>AS22s</t>
  </si>
  <si>
    <t>KK III - rozšíření krytu - sondy</t>
  </si>
  <si>
    <t>7,5</t>
  </si>
  <si>
    <t>AS3</t>
  </si>
  <si>
    <t>MK - plocha krytu</t>
  </si>
  <si>
    <t>407</t>
  </si>
  <si>
    <t>AS31j</t>
  </si>
  <si>
    <t>MK - plocha asf. podkladu - jámy</t>
  </si>
  <si>
    <t>140,5</t>
  </si>
  <si>
    <t>AS31s</t>
  </si>
  <si>
    <t>MK - plocha asf. podkladu - sondy</t>
  </si>
  <si>
    <t>3</t>
  </si>
  <si>
    <t>AS32j</t>
  </si>
  <si>
    <t>MK - rozšíření krytu - jámy</t>
  </si>
  <si>
    <t>254,5</t>
  </si>
  <si>
    <t>AS32s</t>
  </si>
  <si>
    <t>MK - rozšíření krytu - sondy</t>
  </si>
  <si>
    <t>9</t>
  </si>
  <si>
    <t>ČV2</t>
  </si>
  <si>
    <t>čerpání vody - SJ vrtání</t>
  </si>
  <si>
    <t>den</t>
  </si>
  <si>
    <t>84</t>
  </si>
  <si>
    <t>ČV3</t>
  </si>
  <si>
    <t>čerpání vody - SJ protlaků</t>
  </si>
  <si>
    <t>8</t>
  </si>
  <si>
    <t>DL1</t>
  </si>
  <si>
    <t>délka startovací jámy - vrtání</t>
  </si>
  <si>
    <t>m</t>
  </si>
  <si>
    <t>DL2</t>
  </si>
  <si>
    <t>délka startovací jámy - protlak</t>
  </si>
  <si>
    <t>DL3</t>
  </si>
  <si>
    <t>délka jámy - sonda</t>
  </si>
  <si>
    <t>DL4</t>
  </si>
  <si>
    <t>délka jámy - napojovací body</t>
  </si>
  <si>
    <t>1,5</t>
  </si>
  <si>
    <t>DL5</t>
  </si>
  <si>
    <t>délka hloubených úseků</t>
  </si>
  <si>
    <t>ET2</t>
  </si>
  <si>
    <t>lemový nákružek d90</t>
  </si>
  <si>
    <t>ks</t>
  </si>
  <si>
    <t>47</t>
  </si>
  <si>
    <t>ET3</t>
  </si>
  <si>
    <t>oblouk d90/11 st.</t>
  </si>
  <si>
    <t>19</t>
  </si>
  <si>
    <t>HL1</t>
  </si>
  <si>
    <t>průměrná hloubka výkopu rýhy, SJ</t>
  </si>
  <si>
    <t>1,6</t>
  </si>
  <si>
    <t>HL2</t>
  </si>
  <si>
    <t>průměrná hloubka SJ protlaku</t>
  </si>
  <si>
    <t>2,1</t>
  </si>
  <si>
    <t>HL3</t>
  </si>
  <si>
    <t>hloubka výkopu sondy</t>
  </si>
  <si>
    <t>HN1</t>
  </si>
  <si>
    <t>hydrant nadzemní</t>
  </si>
  <si>
    <t>HP1</t>
  </si>
  <si>
    <t>hydrant podzemní</t>
  </si>
  <si>
    <t>10</t>
  </si>
  <si>
    <t>JNB1</t>
  </si>
  <si>
    <t>jáma pro nap. body - SÚS II. tř.</t>
  </si>
  <si>
    <t>JNB2</t>
  </si>
  <si>
    <t>jáma pro nap. body - SÚS III. tř.</t>
  </si>
  <si>
    <t>12</t>
  </si>
  <si>
    <t>JNB3</t>
  </si>
  <si>
    <t>jáma pro nap. body - MK asf.</t>
  </si>
  <si>
    <t>JNB4</t>
  </si>
  <si>
    <t>jáma pro nap. body - kamenná dlažba</t>
  </si>
  <si>
    <t>JNB5</t>
  </si>
  <si>
    <t>jáma pro nap. body - štěrková kom.</t>
  </si>
  <si>
    <t>5</t>
  </si>
  <si>
    <t>JNB6</t>
  </si>
  <si>
    <t>jáma pro nap. body - nezpevněný povrch</t>
  </si>
  <si>
    <t>4</t>
  </si>
  <si>
    <t>JNB7</t>
  </si>
  <si>
    <t>jáma pro nap. body - zelený pás</t>
  </si>
  <si>
    <t>KD4j</t>
  </si>
  <si>
    <t>kamenná dlažba - ploha krytu - jámy</t>
  </si>
  <si>
    <t>35,75</t>
  </si>
  <si>
    <t>KD4s</t>
  </si>
  <si>
    <t>kamenná dlažba - ploha krytu - sondy</t>
  </si>
  <si>
    <t>KK_hom</t>
  </si>
  <si>
    <t>KK - homogenizace</t>
  </si>
  <si>
    <t>1091,846</t>
  </si>
  <si>
    <t>kub_potr</t>
  </si>
  <si>
    <t>kubatura potrubí</t>
  </si>
  <si>
    <t>-1,919</t>
  </si>
  <si>
    <t>LT1</t>
  </si>
  <si>
    <t>LT tv. - TP 80/200</t>
  </si>
  <si>
    <t>LT2</t>
  </si>
  <si>
    <t>LT tv. - koleno přír. DN 80/45 st.</t>
  </si>
  <si>
    <t>LT3</t>
  </si>
  <si>
    <t>LT tv. - koleno přír. DN 80/90 st.</t>
  </si>
  <si>
    <t>LT4</t>
  </si>
  <si>
    <t>LT tv. - koleno patkové DN 80</t>
  </si>
  <si>
    <t>LT5</t>
  </si>
  <si>
    <t>LT tv. - spojka hrdlo/příruba DN 100</t>
  </si>
  <si>
    <t>LT6</t>
  </si>
  <si>
    <t>LT tv. - T DN 80/80</t>
  </si>
  <si>
    <t>LT8</t>
  </si>
  <si>
    <t>LT tv. - T DN 100/80</t>
  </si>
  <si>
    <t>NB1</t>
  </si>
  <si>
    <t>napojovací bod</t>
  </si>
  <si>
    <t>40</t>
  </si>
  <si>
    <t>OP1</t>
  </si>
  <si>
    <t>opěra - protlaky</t>
  </si>
  <si>
    <t>18</t>
  </si>
  <si>
    <t>OR7j</t>
  </si>
  <si>
    <t>odstranění ornice - zelený pás - jámy</t>
  </si>
  <si>
    <t>11</t>
  </si>
  <si>
    <t>OR7s</t>
  </si>
  <si>
    <t>odstranění ornice - zelený pás - sondy</t>
  </si>
  <si>
    <t>4,5</t>
  </si>
  <si>
    <t>OR8j</t>
  </si>
  <si>
    <t>odstranění ornice - louka/pole - jámy</t>
  </si>
  <si>
    <t>28,25</t>
  </si>
  <si>
    <t>OR8s</t>
  </si>
  <si>
    <t>odstranění ornice - louka/pole - sondy</t>
  </si>
  <si>
    <t>P1</t>
  </si>
  <si>
    <t>pažení příložné do 2 m</t>
  </si>
  <si>
    <t>971,2</t>
  </si>
  <si>
    <t>PB1</t>
  </si>
  <si>
    <t>podkladní bloky - tvarovky</t>
  </si>
  <si>
    <t>5,4</t>
  </si>
  <si>
    <t>PO_KK</t>
  </si>
  <si>
    <t>provizorní obnova KK</t>
  </si>
  <si>
    <t>70,25</t>
  </si>
  <si>
    <t>Pokl1</t>
  </si>
  <si>
    <t>poklop šoupátkový</t>
  </si>
  <si>
    <t>38</t>
  </si>
  <si>
    <t>Pokl2</t>
  </si>
  <si>
    <t>poklop hydrantový</t>
  </si>
  <si>
    <t>Potr1</t>
  </si>
  <si>
    <t>potrubí PE d32</t>
  </si>
  <si>
    <t>20</t>
  </si>
  <si>
    <t>Potr2</t>
  </si>
  <si>
    <t>potrubí PE d90 - CELKEM</t>
  </si>
  <si>
    <t>3393,36</t>
  </si>
  <si>
    <t>Potr2_hl</t>
  </si>
  <si>
    <t>potrubí PE d90 - hloubení</t>
  </si>
  <si>
    <t>24</t>
  </si>
  <si>
    <t>Prop1</t>
  </si>
  <si>
    <t>propoj</t>
  </si>
  <si>
    <t>Protl2</t>
  </si>
  <si>
    <t>protlak OCH DN 159 mm</t>
  </si>
  <si>
    <t>29</t>
  </si>
  <si>
    <t>R_KD</t>
  </si>
  <si>
    <t>rozšíření - kamenná dlažba</t>
  </si>
  <si>
    <t>0,5</t>
  </si>
  <si>
    <t>REKAPITULACE ČLENĚNÍ SOUPISU PRACÍ</t>
  </si>
  <si>
    <t>R_KK</t>
  </si>
  <si>
    <t>rozšíření - krajské kom.</t>
  </si>
  <si>
    <t>0,25</t>
  </si>
  <si>
    <t>R_MK</t>
  </si>
  <si>
    <t>rozšířemí - místní kom.</t>
  </si>
  <si>
    <t>RO1</t>
  </si>
  <si>
    <t>rozprostření ornice tl. 15 cm</t>
  </si>
  <si>
    <t>15,5</t>
  </si>
  <si>
    <t>RO2</t>
  </si>
  <si>
    <t>rozprostření ornice tl. 30 cm</t>
  </si>
  <si>
    <t>31,25</t>
  </si>
  <si>
    <t>ŘEZ_KK</t>
  </si>
  <si>
    <t>řezání krytu KK</t>
  </si>
  <si>
    <t>312</t>
  </si>
  <si>
    <t>ŘEZ_MK</t>
  </si>
  <si>
    <t>řezání krytu MK</t>
  </si>
  <si>
    <t>669</t>
  </si>
  <si>
    <t>S1</t>
  </si>
  <si>
    <t>suť - štěrk</t>
  </si>
  <si>
    <t>t</t>
  </si>
  <si>
    <t>77,49</t>
  </si>
  <si>
    <t>S1a</t>
  </si>
  <si>
    <t>suť - štěrk na skládku</t>
  </si>
  <si>
    <t>45,472</t>
  </si>
  <si>
    <t>S2</t>
  </si>
  <si>
    <t>suť - asfalt RECYKLÁT</t>
  </si>
  <si>
    <t>127,2</t>
  </si>
  <si>
    <t>S3</t>
  </si>
  <si>
    <t>suť - asfalt  KRY</t>
  </si>
  <si>
    <t>113,179</t>
  </si>
  <si>
    <t>SJ1</t>
  </si>
  <si>
    <t>SJ - SÚS II asf.</t>
  </si>
  <si>
    <t>SJ2</t>
  </si>
  <si>
    <t>SJ - SÚS III asf.</t>
  </si>
  <si>
    <t>13</t>
  </si>
  <si>
    <t>Kód dílu - Popis</t>
  </si>
  <si>
    <t>Cena celkem [CZK]</t>
  </si>
  <si>
    <t>SJ3</t>
  </si>
  <si>
    <t>SJ - MK asf.</t>
  </si>
  <si>
    <t>28</t>
  </si>
  <si>
    <t>SJ4</t>
  </si>
  <si>
    <t>SJ - kamenná dlažba</t>
  </si>
  <si>
    <t>Náklady ze soupisu prací</t>
  </si>
  <si>
    <t>-1</t>
  </si>
  <si>
    <t>SJ5</t>
  </si>
  <si>
    <t>SJ - štěrková kom.</t>
  </si>
  <si>
    <t>16</t>
  </si>
  <si>
    <t>HSV - Práce a dodávky HSV</t>
  </si>
  <si>
    <t>SJ6</t>
  </si>
  <si>
    <t>SJ - nezpevněný povrch</t>
  </si>
  <si>
    <t xml:space="preserve">    1 - Zemní práce</t>
  </si>
  <si>
    <t>SJ7</t>
  </si>
  <si>
    <t>SJ - zelený pás</t>
  </si>
  <si>
    <t xml:space="preserve">    2 - Zakládání</t>
  </si>
  <si>
    <t>SJ8</t>
  </si>
  <si>
    <t>SJ - pole/louka</t>
  </si>
  <si>
    <t xml:space="preserve">    3 - Svislé a kompletní konstrukce</t>
  </si>
  <si>
    <t>SJP2</t>
  </si>
  <si>
    <t>SJ protlaku - SÚS III. tř.</t>
  </si>
  <si>
    <t xml:space="preserve">    4 - Vodorovné konstrukce</t>
  </si>
  <si>
    <t>SJP3</t>
  </si>
  <si>
    <t>SJ protlaku - MK asf.</t>
  </si>
  <si>
    <t xml:space="preserve">    5 - Komunikace pozemní</t>
  </si>
  <si>
    <t>SJP7</t>
  </si>
  <si>
    <t>SJ protlaku - zelený pás</t>
  </si>
  <si>
    <t xml:space="preserve">    8 - Trubní vedení</t>
  </si>
  <si>
    <t>SJP8</t>
  </si>
  <si>
    <t>SJ protlaku - louka/pole</t>
  </si>
  <si>
    <t xml:space="preserve">    87 - Potrubí z trub plastických a skleněných - napojovací body</t>
  </si>
  <si>
    <t>SL1</t>
  </si>
  <si>
    <t>sloupek</t>
  </si>
  <si>
    <t xml:space="preserve">    9 - Ostatní konstrukce a práce, bourání</t>
  </si>
  <si>
    <t>So1</t>
  </si>
  <si>
    <t>sonda - SÚS II. tř.</t>
  </si>
  <si>
    <t xml:space="preserve">    997 - Přesun sutě</t>
  </si>
  <si>
    <t>So2</t>
  </si>
  <si>
    <t>sonda - SÚS III. tř.</t>
  </si>
  <si>
    <t xml:space="preserve">    998 - Přesun hmot</t>
  </si>
  <si>
    <t>So3</t>
  </si>
  <si>
    <t>sonda - MK asf.</t>
  </si>
  <si>
    <t>M - Práce a dodávky M</t>
  </si>
  <si>
    <t>So4</t>
  </si>
  <si>
    <t>sonda - kamenná dlažba</t>
  </si>
  <si>
    <t xml:space="preserve">    23-M - Montáže potrubí</t>
  </si>
  <si>
    <t>So5</t>
  </si>
  <si>
    <t>sonda - štěrková kom.</t>
  </si>
  <si>
    <t>So6</t>
  </si>
  <si>
    <t>sonda - nezpevněný povrch</t>
  </si>
  <si>
    <t>So7</t>
  </si>
  <si>
    <t>sonda - zelený pás</t>
  </si>
  <si>
    <t>So8</t>
  </si>
  <si>
    <t>sonda - pole/louka</t>
  </si>
  <si>
    <t>Š_hom</t>
  </si>
  <si>
    <t>šířka homogenizace</t>
  </si>
  <si>
    <t>2,75</t>
  </si>
  <si>
    <t>Š1</t>
  </si>
  <si>
    <t>šoupátko DN 80</t>
  </si>
  <si>
    <t>36</t>
  </si>
  <si>
    <t>Š2</t>
  </si>
  <si>
    <t>šoupátko DN 100</t>
  </si>
  <si>
    <t>SOUPIS PRACÍ</t>
  </si>
  <si>
    <t>ŠD1</t>
  </si>
  <si>
    <t>KK III - plocha podkladu ze ŠD</t>
  </si>
  <si>
    <t>ŠD2</t>
  </si>
  <si>
    <t>MK - plocha podkladu ze ŠD</t>
  </si>
  <si>
    <t>ŠD3</t>
  </si>
  <si>
    <t>143,5</t>
  </si>
  <si>
    <t>ŠD4j</t>
  </si>
  <si>
    <t>kamenná dlažba - ploha podkladu - jámy</t>
  </si>
  <si>
    <t>11,25</t>
  </si>
  <si>
    <t>ŠD4s</t>
  </si>
  <si>
    <t>kamenná dlažba - ploha podkladu - sondy</t>
  </si>
  <si>
    <t>ŠD5j</t>
  </si>
  <si>
    <t>štěrková kom. - plocha krytu - jámy</t>
  </si>
  <si>
    <t>59,5</t>
  </si>
  <si>
    <t>ŠD5s</t>
  </si>
  <si>
    <t>štěrková kom. - plocha krytu - sondy</t>
  </si>
  <si>
    <t>ŠR1</t>
  </si>
  <si>
    <t>šířka startovací jámy - vrtání</t>
  </si>
  <si>
    <t>ŠR2</t>
  </si>
  <si>
    <t>šířka startovací jámy - protlak</t>
  </si>
  <si>
    <t>ŠR3</t>
  </si>
  <si>
    <t>šířka jámy -  sonda</t>
  </si>
  <si>
    <t>ŠR4</t>
  </si>
  <si>
    <t>šířka jámy - napojovací body</t>
  </si>
  <si>
    <t>ŠR5</t>
  </si>
  <si>
    <t>šířky rýhy pro d90</t>
  </si>
  <si>
    <t>0,8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</si>
  <si>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</si>
  <si>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</si>
  <si>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</si>
  <si>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</si>
  <si>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</si>
  <si>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</si>
  <si>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</si>
  <si>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</si>
  <si>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</si>
  <si>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</si>
  <si>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</si>
  <si>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TAB2</t>
  </si>
  <si>
    <t>orientační tabulky na sloupku</t>
  </si>
  <si>
    <t>Náklady soupisu celkem</t>
  </si>
  <si>
    <t>UZ1</t>
  </si>
  <si>
    <t>uzel - odbočení na řadu s T kusem DN 80</t>
  </si>
  <si>
    <t>HSV</t>
  </si>
  <si>
    <t>Práce a dodávky HSV</t>
  </si>
  <si>
    <t>ROZPOCET</t>
  </si>
  <si>
    <t>UZ3</t>
  </si>
  <si>
    <t>uzel - propoj na stávající řad DN 100</t>
  </si>
  <si>
    <t>Zemní práce</t>
  </si>
  <si>
    <t>UZ4</t>
  </si>
  <si>
    <t>uzel - odvzdušnění na konci řadu</t>
  </si>
  <si>
    <t>K</t>
  </si>
  <si>
    <t>113105111</t>
  </si>
  <si>
    <t>Rozebrání dlažeb z lomového kamene kladených na sucho</t>
  </si>
  <si>
    <t>UZ5</t>
  </si>
  <si>
    <t>uzelk - odvzdušnění na řadu</t>
  </si>
  <si>
    <t>-1770599666</t>
  </si>
  <si>
    <t>VV</t>
  </si>
  <si>
    <t>kamenná dlažba</t>
  </si>
  <si>
    <t>UZ6</t>
  </si>
  <si>
    <t>uzel - odkalení na řadu</t>
  </si>
  <si>
    <t>STARTOVACÍ JÁMY vrtání</t>
  </si>
  <si>
    <t>UZ7</t>
  </si>
  <si>
    <t>uzel - hydrant nadzemní</t>
  </si>
  <si>
    <t>SJ4*((DL1+2*R_KD)*(ŠR1+2*R_KD)+(0,5+2*R_KD)*(0,5+2*R_KD))</t>
  </si>
  <si>
    <t>UZ8</t>
  </si>
  <si>
    <t>uzel - sekční šoupě</t>
  </si>
  <si>
    <t>JÁMY - napojovací body samostatně (mino SJ vrtání)</t>
  </si>
  <si>
    <t>UZ9</t>
  </si>
  <si>
    <t>uzel - napojovací bod</t>
  </si>
  <si>
    <t>JNB4*((DL4+2*R_KD)*(ŠR4+2*R_KD))</t>
  </si>
  <si>
    <t>Mezisoučet</t>
  </si>
  <si>
    <t>SONDY</t>
  </si>
  <si>
    <t>So4*((DL3+2*R_KD)*(ŠR3+2*R_KD))</t>
  </si>
  <si>
    <t>Součet</t>
  </si>
  <si>
    <t>113106491</t>
  </si>
  <si>
    <t>Rozebrání vozovek ze silničních dílců při překopech se spárami zalitými živicí strojně pl přes 15 m2</t>
  </si>
  <si>
    <t>1105835648</t>
  </si>
  <si>
    <t>113107421</t>
  </si>
  <si>
    <t>Odstranění podkladu z kameniva drceného tl do 100 mm při překopech strojně pl do 15 m2</t>
  </si>
  <si>
    <t>1686275339</t>
  </si>
  <si>
    <t>kamenná dlažba - tl. 10 cm</t>
  </si>
  <si>
    <t>SJ4*(DL1*ŠR1+0,5*0,5)</t>
  </si>
  <si>
    <t>JNB4*(DL4*ŠR4)</t>
  </si>
  <si>
    <t>So4*(DL3*ŠR3)</t>
  </si>
  <si>
    <t>štěrková komunikace - tl. 10 cm</t>
  </si>
  <si>
    <t>SJ5*(DL1*ŠR1+0,5*0,5)</t>
  </si>
  <si>
    <t>JNB5*(DL4*ŠR4)</t>
  </si>
  <si>
    <t>So5*(DL3*ŠR3)</t>
  </si>
  <si>
    <t>provizorní obnova krajských komunikací</t>
  </si>
  <si>
    <t>113107422</t>
  </si>
  <si>
    <t>Odstranění podkladu z kameniva drceného tl přes 100 do 200 mm při překopech strojně pl do 15 m2</t>
  </si>
  <si>
    <t>508242696</t>
  </si>
  <si>
    <t>krajská komunikace II. tř. - tl. 20 cm</t>
  </si>
  <si>
    <t>start. jámy vrtání, napojovací body</t>
  </si>
  <si>
    <t>sondy</t>
  </si>
  <si>
    <t>krajská komunikace III. tř. - tl. 20 cm</t>
  </si>
  <si>
    <t>start. jámy vrtání, start. jámy protlaků, napojovací body</t>
  </si>
  <si>
    <t>místní komunikace - tl. 15 cm</t>
  </si>
  <si>
    <t>113107441</t>
  </si>
  <si>
    <t>Odstranění podkladu živičných tl do 50 mm při překopech strojně pl do 15 m2</t>
  </si>
  <si>
    <t>580819331</t>
  </si>
  <si>
    <t>krajská komunikace II. tř. - tl. 5 cm</t>
  </si>
  <si>
    <t>plocha celkem</t>
  </si>
  <si>
    <t>SJ1*((DL1+2*R_KK)*(ŠR1+2*R_KK)+(0,5+2*R_KK)*(0,5+2*R_KK))</t>
  </si>
  <si>
    <t>JNB1*((DL4+2*R_KK)*(ŠR4+2*R_KK))</t>
  </si>
  <si>
    <t>odpočet plochy bez rozšíření</t>
  </si>
  <si>
    <t>-AS11j</t>
  </si>
  <si>
    <t>So1*((DL3+2*R_KK)*(ŠR3+2*R_KK))</t>
  </si>
  <si>
    <t>-AS11s</t>
  </si>
  <si>
    <t>krajská komunikace III. tř. - tl. 5 cm</t>
  </si>
  <si>
    <t>SJ2*((DL1+2*R_KK)*(ŠR1+2*R_KK)+(0,5+2*R_KK)*(0,5+2*R_KK))</t>
  </si>
  <si>
    <t>propoj Lstiboř</t>
  </si>
  <si>
    <t>Prop1*((2+2*R_KK)*(2+2*R_KK))</t>
  </si>
  <si>
    <t>STARTOVACÍ JÁMY protlaků</t>
  </si>
  <si>
    <t>SJP2*((DL2+2*R_KK)*(ŠR2+2*R_KK))</t>
  </si>
  <si>
    <t>JNB2*((DL4+2*R_KK)*(ŠR4+2*R_KK))</t>
  </si>
  <si>
    <t>-AS21j</t>
  </si>
  <si>
    <t>So2*((DL3+2*R_KK)*(ŠR3+2*R_KK))</t>
  </si>
  <si>
    <t>-AS21s</t>
  </si>
  <si>
    <t>místní komunikace - tl. 5 cm</t>
  </si>
  <si>
    <t>SJ3*((DL1+2*R_MK)*(ŠR1+2*R_MK)+(0,5+2*R_MK)*(0,5+2*R_MK))</t>
  </si>
  <si>
    <t>SJP3*((DL2+2*R_MK)*(ŠR2+2*R_MK))</t>
  </si>
  <si>
    <t>JNB3*((DL4+2*R_MK)*(ŠR4+2*R_MK))</t>
  </si>
  <si>
    <t>odpočet části bez rozšíření</t>
  </si>
  <si>
    <t>-AS31j</t>
  </si>
  <si>
    <t>So3*((DL3+2*R_MK)*(ŠR3+2*R_MK))</t>
  </si>
  <si>
    <t>-AS31s</t>
  </si>
  <si>
    <t>113107442</t>
  </si>
  <si>
    <t>Odstranění podkladu živičných tl přes 50 do 100 mm při překopech strojně pl do 15 m2</t>
  </si>
  <si>
    <t>-1517898788</t>
  </si>
  <si>
    <t>místní komunikace - tl. 10 cm</t>
  </si>
  <si>
    <t>SJ3*(DL1*ŠR1+0,5*0,5)</t>
  </si>
  <si>
    <t>SJP3*(DL2*ŠR2)</t>
  </si>
  <si>
    <t>JNB3*(DL4*ŠR4)</t>
  </si>
  <si>
    <t>So3*(DL3*ŠR3)</t>
  </si>
  <si>
    <t>7</t>
  </si>
  <si>
    <t>113107443</t>
  </si>
  <si>
    <t>Odstranění podkladu živičných tl přes 100 do 150 mm při překopech strojně pl do 15 m2</t>
  </si>
  <si>
    <t>-1645512606</t>
  </si>
  <si>
    <t>krajská komunikace II. tř. - tl. 15 cm</t>
  </si>
  <si>
    <t>SJ1*(DL1*ŠR1+0,5*0,5)</t>
  </si>
  <si>
    <t>JNB1*(DL4*ŠR4)</t>
  </si>
  <si>
    <t>So1*(DL3*ŠR3)</t>
  </si>
  <si>
    <t>krajská komunikace III. tř. - tl. 15 cm</t>
  </si>
  <si>
    <t>SJ2*(DL1*ŠR1+0,5*0,5)</t>
  </si>
  <si>
    <t>Prop1*(2*2)</t>
  </si>
  <si>
    <t>SJP2*(DL2*ŠR2)</t>
  </si>
  <si>
    <t>JNB2*(DL4*ŠR4)</t>
  </si>
  <si>
    <t>So2*(DL3*ŠR3)</t>
  </si>
  <si>
    <t>113154263</t>
  </si>
  <si>
    <t>Frézování živičného krytu tl 50 mm pruh š přes 1 do 2 m pl přes 500 do 1000 m2 s překážkami v trase</t>
  </si>
  <si>
    <t>1055291000</t>
  </si>
  <si>
    <t>homogenizace 1 jízdního pruhu</t>
  </si>
  <si>
    <t>krajská komunikace III. tř.</t>
  </si>
  <si>
    <t>řad S km po km 2,700</t>
  </si>
  <si>
    <t>(60+1*2)*Š_hom "v části úseku V3-V5"</t>
  </si>
  <si>
    <t>((2675-2397,61)+1*2)*Š_hom  "v části úseku V45-km 2700"</t>
  </si>
  <si>
    <t>řad S0</t>
  </si>
  <si>
    <t>(101,19+1*2)*š_hom "v úseku V1-V3"</t>
  </si>
  <si>
    <t xml:space="preserve">odpočet plochy krytů IS - bez propoje </t>
  </si>
  <si>
    <t>-(AS1+AS2)</t>
  </si>
  <si>
    <t>115001101</t>
  </si>
  <si>
    <t>Převedení vody potrubím DN do 100</t>
  </si>
  <si>
    <t>-1524892650</t>
  </si>
  <si>
    <t>115101201</t>
  </si>
  <si>
    <t>Čerpání vody na dopravní výšku do 10 m průměrný přítok do 500 l/min</t>
  </si>
  <si>
    <t>hod</t>
  </si>
  <si>
    <t>680932885</t>
  </si>
  <si>
    <t>ČV2*1</t>
  </si>
  <si>
    <t>ČV3*2</t>
  </si>
  <si>
    <t>115101301</t>
  </si>
  <si>
    <t>Pohotovost čerpací soupravy pro dopravní výšku do 10 m přítok do 500 l/min</t>
  </si>
  <si>
    <t>931954533</t>
  </si>
  <si>
    <t>startovací jámy vrtání</t>
  </si>
  <si>
    <t>startovací jámy protlaků</t>
  </si>
  <si>
    <t>4*2</t>
  </si>
  <si>
    <t>121151103</t>
  </si>
  <si>
    <t>Sejmutí ornice plochy do 100 m2 tl vrstvy do 200 mm strojně</t>
  </si>
  <si>
    <t>-1035931400</t>
  </si>
  <si>
    <t>zelený pás - tl. 15 cm</t>
  </si>
  <si>
    <t>SJ7*(DL1*ŠR1+0,5*0,5)</t>
  </si>
  <si>
    <t>SJP7*(DL2*ŠR2)</t>
  </si>
  <si>
    <t>JNB7*(DL4*ŠR4)</t>
  </si>
  <si>
    <t>So7*(DL4*ŠR4)</t>
  </si>
  <si>
    <t>121151105</t>
  </si>
  <si>
    <t>Sejmutí ornice plochy do 100 m2 tl vrstvy přes 250 do 300 mm strojně</t>
  </si>
  <si>
    <t>-1448541055</t>
  </si>
  <si>
    <t>louka/pole - tl. 30 cm</t>
  </si>
  <si>
    <t>SJ8*(DL1*ŠR1+0,5*0,5)</t>
  </si>
  <si>
    <t>SJP8*(DL2*ŠR2)</t>
  </si>
  <si>
    <t>So8*(DL4*ŠR4)</t>
  </si>
  <si>
    <t>14</t>
  </si>
  <si>
    <t>131213101</t>
  </si>
  <si>
    <t>Hloubení jam v soudržných horninách třídy těžitelnosti I skupiny 3 ručně</t>
  </si>
  <si>
    <t>1579662880</t>
  </si>
  <si>
    <t>hloubení jam celkem - sondy</t>
  </si>
  <si>
    <t>(So1+So2+So3+So4+So5+So6+So7+So8)*(ŠR3*DL3)*HL3</t>
  </si>
  <si>
    <t>odpočet skladby komunikací</t>
  </si>
  <si>
    <t>"krajská komunikace II .tř." -AS11s*(0,15+0,25)</t>
  </si>
  <si>
    <t>"krajská komunikace III .tř." -AS21s*(0,15+0,25)</t>
  </si>
  <si>
    <t>"místní komunikace" -AS31s*(0,1+0,15)</t>
  </si>
  <si>
    <t>"kamenná dlažba" -ŠD4s*(0,1+0,15)</t>
  </si>
  <si>
    <t>"štěrková komunikace" -ŠD5s*0,1</t>
  </si>
  <si>
    <t>odpočet odstraněné ornice</t>
  </si>
  <si>
    <t>"zelený pás" -OR7s*0,15</t>
  </si>
  <si>
    <t>"louka/pole" -OR8s*0,3</t>
  </si>
  <si>
    <t>tř.3 - 50%</t>
  </si>
  <si>
    <t>A2*0,5</t>
  </si>
  <si>
    <t>131251201</t>
  </si>
  <si>
    <t>Hloubení jam zapažených v hornině třídy těžitelnosti I skupiny 3 objem do 20 m3 strojně</t>
  </si>
  <si>
    <t>-312611109</t>
  </si>
  <si>
    <t>"průměrná hloubka výkopu startovací jámy vrtání, rýhy, napojovací body" 1,6</t>
  </si>
  <si>
    <t>"průměrná hloubka výkopu startovací jámy protlaku ocelové chráničky OCH" HL1+0,5</t>
  </si>
  <si>
    <t>"hloubka výkopu sondy" 1,5</t>
  </si>
  <si>
    <t>"šířka startovací jámy vrtání" 1</t>
  </si>
  <si>
    <t>"šířka startovací jámy protlaku" 2</t>
  </si>
  <si>
    <t>"šířka sondy" 1</t>
  </si>
  <si>
    <t>"šířka jámy - napojovací body" 1</t>
  </si>
  <si>
    <t>"šířky rýhy hloubení pro d90" 0,8</t>
  </si>
  <si>
    <t>"délka startovací jámy vrání" 3</t>
  </si>
  <si>
    <t>"délka startovací jámy protlaku" 6</t>
  </si>
  <si>
    <t>"délka sondy" 1</t>
  </si>
  <si>
    <t>"délka jámy - napojovací body" 1,5</t>
  </si>
  <si>
    <t>"rozšíření - krajské komunikace" 0,25</t>
  </si>
  <si>
    <t>"rozšíření - místní komunikace" 0,5</t>
  </si>
  <si>
    <t>"rozšíření - kamenná dlažba" 0,5</t>
  </si>
  <si>
    <t>"šířka homogenizace" 2,75</t>
  </si>
  <si>
    <t>délka hloubení rýh</t>
  </si>
  <si>
    <t>krajská komunikace II .tř.</t>
  </si>
  <si>
    <t>"řad S km po km 2,700" 11</t>
  </si>
  <si>
    <t>"řad S0" 2</t>
  </si>
  <si>
    <t>místní komunikace</t>
  </si>
  <si>
    <t>"řad S po km 2,700" 25</t>
  </si>
  <si>
    <t>"řad S1" 2</t>
  </si>
  <si>
    <t>"řad S4" 1</t>
  </si>
  <si>
    <t>"řad S2" 3</t>
  </si>
  <si>
    <t>štěrková komunikace</t>
  </si>
  <si>
    <t>"řad S po km 2,700" 10</t>
  </si>
  <si>
    <t>"řad S2" 4</t>
  </si>
  <si>
    <t>"řad S4" 2</t>
  </si>
  <si>
    <t>nezpevněný povrch</t>
  </si>
  <si>
    <t>"řad S0" 1</t>
  </si>
  <si>
    <t>zelený pás</t>
  </si>
  <si>
    <t>"řad S3" 2</t>
  </si>
  <si>
    <t>pole/louka</t>
  </si>
  <si>
    <t>"řad S po km 2,700" 5</t>
  </si>
  <si>
    <t>"řad S po km 2,700" 1</t>
  </si>
  <si>
    <t>"řad S3" 1</t>
  </si>
  <si>
    <t>13-1</t>
  </si>
  <si>
    <t>11-2</t>
  </si>
  <si>
    <t>1-0</t>
  </si>
  <si>
    <t>6-1</t>
  </si>
  <si>
    <t>6-2</t>
  </si>
  <si>
    <t>3-0</t>
  </si>
  <si>
    <t>HLOUBENÍ JAM CELKEM</t>
  </si>
  <si>
    <t>(SJ1+SJ2+SJ3+SJ4+SJ5+SJ6+SJ7+SJ8)*(ŠR1*DL1)*HL1</t>
  </si>
  <si>
    <t>(SJP2+SJP3+SJP7+SJP8)*(ŠR2*DL2)*HL2</t>
  </si>
  <si>
    <t>Prop1*(2*2*HL1)</t>
  </si>
  <si>
    <t>jámy - napojovací body</t>
  </si>
  <si>
    <t>(JNB1+JNB2+JNB3+JNB4+JNB5+JNB6+JNB7)*(ŠR4*DL4)*HL1</t>
  </si>
  <si>
    <t>"krajská komunikace II .tř." -AS11j*(0,15+0,25)</t>
  </si>
  <si>
    <t>"krajská komunikace III .tř." -AS21j*(0,15+0,25)</t>
  </si>
  <si>
    <t>"místní komunikace" -AS31j*(0,1+0,15)</t>
  </si>
  <si>
    <t>"kamenná dlažba" -ŠD4j*(0,15+0,1)</t>
  </si>
  <si>
    <t>"štěrková komunikace" -ŠD5j*0,1</t>
  </si>
  <si>
    <t>"zelený pás" -OR7j*0,15</t>
  </si>
  <si>
    <t>"louka/pole" -OR8j*0,3</t>
  </si>
  <si>
    <t>A1*0,5</t>
  </si>
  <si>
    <t>131313101</t>
  </si>
  <si>
    <t>Hloubení jam v soudržných horninách třídy těžitelnosti II skupiny 4 ručně</t>
  </si>
  <si>
    <t>1676185821</t>
  </si>
  <si>
    <t>tř.4 - 50%</t>
  </si>
  <si>
    <t>17</t>
  </si>
  <si>
    <t>131351201</t>
  </si>
  <si>
    <t>Hloubení jam zapažených v hornině třídy těžitelnosti II skupiny 4 objem do 20 m3 strojně</t>
  </si>
  <si>
    <t>-420627857</t>
  </si>
  <si>
    <t>139001101</t>
  </si>
  <si>
    <t>Příplatek za ztížení vykopávky v blízkosti podzemního vedení</t>
  </si>
  <si>
    <t>-1783868279</t>
  </si>
  <si>
    <t>(A1+A2)*0,3</t>
  </si>
  <si>
    <t>141721214</t>
  </si>
  <si>
    <t>Řízený zemní protlak délky do 50 m hl do 6 m s protlačením potrubí vnějšího průměru vrtu přes 140 do 180 mm v hornině třídy těžitelnosti I a II skupiny 1 až 4</t>
  </si>
  <si>
    <t>1977798952</t>
  </si>
  <si>
    <t>protlaky - ocelové chráničky</t>
  </si>
  <si>
    <t>"řad S km po km 2,700" 9+7</t>
  </si>
  <si>
    <t>"řad S3" 6,5</t>
  </si>
  <si>
    <t>"řad S4" 6,5</t>
  </si>
  <si>
    <t>M</t>
  </si>
  <si>
    <t>552839245</t>
  </si>
  <si>
    <t>trubka ocelová bezešvá hladká jakost 11 353 159x10,0mm</t>
  </si>
  <si>
    <t>729716540</t>
  </si>
  <si>
    <t>Protl2*1,05</t>
  </si>
  <si>
    <t>141721251</t>
  </si>
  <si>
    <t>Řízený zemní protlak délky přes 50 do 100 m hl do 6 m s protlačením potrubí vnějšího průměru vrtu do 90 mm v hornině třídy těžitelnosti I a II skupiny 1 až 4</t>
  </si>
  <si>
    <t>-131015804</t>
  </si>
  <si>
    <t>celkem</t>
  </si>
  <si>
    <t>odpočet - ocelové chráničky</t>
  </si>
  <si>
    <t>-Protl2</t>
  </si>
  <si>
    <t>odpočet - hloubené úseky</t>
  </si>
  <si>
    <t>-Potr2_hl</t>
  </si>
  <si>
    <t>Potr2_vrt</t>
  </si>
  <si>
    <t>22</t>
  </si>
  <si>
    <t>151101101</t>
  </si>
  <si>
    <t>Zřízení příložného pažení a rozepření stěn rýh hl do 2 m</t>
  </si>
  <si>
    <t>809591166</t>
  </si>
  <si>
    <t>(SJ1+SJ2+SJ3+SJ4+SJ5+SJ6+SJ7+SJ8)*(DL1*HL1)*2</t>
  </si>
  <si>
    <t>(SJP2+SJP3+SJP7+SJP8)*(DL2*HL2)*2</t>
  </si>
  <si>
    <t>Prop1*(2*HL1)*2</t>
  </si>
  <si>
    <t>(So1+So2+So3+So4+So5+So6+So7)*(DL3*HL3)*2</t>
  </si>
  <si>
    <t>(JNB1+JNB2+JNB3+JNB4+JNB5+JNB6+JNB7)*(DL4*HL1)*2</t>
  </si>
  <si>
    <t>rýhy</t>
  </si>
  <si>
    <t>(DL5*(HL1-0,3"orn."))*2</t>
  </si>
  <si>
    <t>23</t>
  </si>
  <si>
    <t>151101111</t>
  </si>
  <si>
    <t>Odstranění příložného pažení a rozepření stěn rýh hl do 2 m</t>
  </si>
  <si>
    <t>1400060705</t>
  </si>
  <si>
    <t>162251102</t>
  </si>
  <si>
    <t>Vodorovné přemístění přes 20 do 50 m výkopku/sypaniny z horniny třídy těžitelnosti I skupiny 1 až 3</t>
  </si>
  <si>
    <t>-964287491</t>
  </si>
  <si>
    <t>ornice - odvoz</t>
  </si>
  <si>
    <t>RO1*0,15+RO2*0,3</t>
  </si>
  <si>
    <t>ornice - dovoz</t>
  </si>
  <si>
    <t>25</t>
  </si>
  <si>
    <t>162451105</t>
  </si>
  <si>
    <t>Vodorovné přemístění přes 1 000 do 1500 m výkopku/sypaniny z horniny třídy těžitelnosti I skupiny 1 až 3</t>
  </si>
  <si>
    <t>319748962</t>
  </si>
  <si>
    <t>odvoz na meziskládku</t>
  </si>
  <si>
    <t>A13+A23</t>
  </si>
  <si>
    <t>dovoz štěrků, zeminy na zásypy</t>
  </si>
  <si>
    <t>(A4+A41)+A5+A6</t>
  </si>
  <si>
    <t>PO_KK*0,1</t>
  </si>
  <si>
    <t>26</t>
  </si>
  <si>
    <t>162451125</t>
  </si>
  <si>
    <t>Vodorovné přemístění přes 1 000 do 1500 m výkopku/sypaniny z horniny třídy těžitelnosti II skupiny 4 a 5</t>
  </si>
  <si>
    <t>-951287506</t>
  </si>
  <si>
    <t>A14+A24</t>
  </si>
  <si>
    <t>27</t>
  </si>
  <si>
    <t>167151111</t>
  </si>
  <si>
    <t>Nakládání výkopku z hornin třídy těžitelnosti I skupiny 1 až 3 přes 100 m3</t>
  </si>
  <si>
    <t>1988801340</t>
  </si>
  <si>
    <t>dovoz štěrků na lože a obsyp</t>
  </si>
  <si>
    <t>(A4+A41)+A5</t>
  </si>
  <si>
    <t>dovoz zeminy a štěrků na zásyp</t>
  </si>
  <si>
    <t xml:space="preserve">ornice </t>
  </si>
  <si>
    <t>odvoz na skládku</t>
  </si>
  <si>
    <t>167151112</t>
  </si>
  <si>
    <t>Nakládání výkopku z hornin třídy těžitelnosti II skupiny 4 a 5 přes 100 m3</t>
  </si>
  <si>
    <t>-1278309821</t>
  </si>
  <si>
    <t>171251201</t>
  </si>
  <si>
    <t>Uložení sypaniny na skládky nebo meziskládky</t>
  </si>
  <si>
    <t>471588725</t>
  </si>
  <si>
    <t>A1+A2</t>
  </si>
  <si>
    <t>30</t>
  </si>
  <si>
    <t>175151101</t>
  </si>
  <si>
    <t>Obsypání potrubí strojně sypaninou bez prohození, uloženou do 3 m</t>
  </si>
  <si>
    <t>-777240114</t>
  </si>
  <si>
    <t>(SJ1+SJ2+SJ3+SJ4+SJ5+SJ6+SJ7+SJ8)*(DL1*ŠR1)*(0,09+0,3)</t>
  </si>
  <si>
    <t>(SJP2+SJP3+SJP7+SJP8)*(DL2*ŠR2)*(0,09+0,3)</t>
  </si>
  <si>
    <t>Prop1*(2*2)*(0,11+0,3)</t>
  </si>
  <si>
    <t>(JNB1+JNB2+JNB3+JNB4+JNB5+JNB6+JNB7)*(DL4*ŠR4)*(0,09+0,3)</t>
  </si>
  <si>
    <t>(DL5*ŠR5)*(0,09+0,3)</t>
  </si>
  <si>
    <t>(So1+So2+So3+So4+So5+So6+So7+So8)*(DL3*ŠR3)*(0,09+0,3)</t>
  </si>
  <si>
    <t>odpočet kubatury potrubí</t>
  </si>
  <si>
    <t>-(SJ1+SJ2+SJ3+SJ4+SJ5+SJ6+SJ7+SJ8)*DL1*(PI*0,045*0,045)</t>
  </si>
  <si>
    <t>-(SJP2+SJP3+SJP7+SJP8)*DL2*(PI*0,045*0,045)</t>
  </si>
  <si>
    <t>-Prop1*(2+1)*(PI*0,055*0,055)</t>
  </si>
  <si>
    <t>-(JNB1+JNB2+JNB3+JNB4+JNB5+JNB6+JNB7)*DL4*(PI*0,045*0,045)</t>
  </si>
  <si>
    <t>-DL5*(PI*0,045*0,045)</t>
  </si>
  <si>
    <t>-(So1+So2+So3+So4+So5+So6+So7+So8)*DL3*(PI*0,045*0,045)</t>
  </si>
  <si>
    <t>31</t>
  </si>
  <si>
    <t>58337335</t>
  </si>
  <si>
    <t>obsypový materiál frakce 0/22</t>
  </si>
  <si>
    <t>-706133458</t>
  </si>
  <si>
    <t>přepočet na t</t>
  </si>
  <si>
    <t>A5*1,8</t>
  </si>
  <si>
    <t>32</t>
  </si>
  <si>
    <t>174151101</t>
  </si>
  <si>
    <t>Zásyp jam, šachet rýh nebo kolem objektů sypaninou se zhutněním</t>
  </si>
  <si>
    <t>-442107756</t>
  </si>
  <si>
    <t>hloubení celkem</t>
  </si>
  <si>
    <t>odpočet kubatury lože a polštářů</t>
  </si>
  <si>
    <t>-(A4+A41)</t>
  </si>
  <si>
    <t>odpočet obsypu</t>
  </si>
  <si>
    <t>-A5</t>
  </si>
  <si>
    <t>odpočet bloků</t>
  </si>
  <si>
    <t>-PB1</t>
  </si>
  <si>
    <t>odpočet - změna skladby komunikací</t>
  </si>
  <si>
    <t>"krajská komunikace II. tř." -ŠD1*(0,3-(0,15+0,2))</t>
  </si>
  <si>
    <t>"krajská komunikace III. tř." -ŠD2*(0,3-(0,15+0,2))</t>
  </si>
  <si>
    <t>"místní komunikace" -ŠD3*(0,53-(0,1+0,15))</t>
  </si>
  <si>
    <t>"kamenná dlažba" -(ŠD4j+ŠD4s)*(0,4-(0,15+0,1))</t>
  </si>
  <si>
    <t>"štěrková komunikace" -(ŠD5j+ŠD5s)*(0,2-0,1)</t>
  </si>
  <si>
    <t>33</t>
  </si>
  <si>
    <t>58331200</t>
  </si>
  <si>
    <t>štěrkopísek netříděný zásypový</t>
  </si>
  <si>
    <t>1381822199</t>
  </si>
  <si>
    <t>výměna zásypového materiál v komunikacích</t>
  </si>
  <si>
    <t>krajská komunikac II. tř.</t>
  </si>
  <si>
    <t>ŠD1*(HL1-0,1-0,09-0,3-(0,2+2*0,05)"kom.")</t>
  </si>
  <si>
    <t>ŠD2*(HL1-0,1-0,09-0,3-(0,3+2*0,05)"kom.")</t>
  </si>
  <si>
    <t>ŠD3*(HL1-0,1-0,09-0,3-(0,2+0,12+0,07+0,04)"kom.")</t>
  </si>
  <si>
    <t>(ŠD4j+ŠD4s)*(HL1-0,1-0,09-0,3-(0,2+0,2)"kom.")</t>
  </si>
  <si>
    <t>(ŠD5j+ŠD5s)*(HL1-0,1-0,09-0,3-(0,2)"kom.")</t>
  </si>
  <si>
    <t>přípočet - změna hloubky startovacích jam protlaků</t>
  </si>
  <si>
    <t>(SJP2+SJP3)*(DL2*ŠR2)*((HL2-0,1"polšt.")-HL1)</t>
  </si>
  <si>
    <t>odpočet - změna hloubky sond</t>
  </si>
  <si>
    <t>(So1+So2+So3+So4+So5)*(DL3*ŠR3)*(HL3-HL1)</t>
  </si>
  <si>
    <t>výměna zásypového v komunikacích - 100%</t>
  </si>
  <si>
    <t>A6_kom*1</t>
  </si>
  <si>
    <t>použití podkladního štěrku z podkladů asfaltových komunikací - 50%</t>
  </si>
  <si>
    <t>-((ŠD1+ŠD2)*0,2)*0,5</t>
  </si>
  <si>
    <t>-(ŠD3*0,15)*0,5</t>
  </si>
  <si>
    <t>A63*1,8</t>
  </si>
  <si>
    <t>34</t>
  </si>
  <si>
    <t>162751117</t>
  </si>
  <si>
    <t>Vodorovné přemístění přes 9 000 do 10000 m výkopku/sypaniny z horniny třídy těžitelnosti I skupiny 1 až 3</t>
  </si>
  <si>
    <t>646950745</t>
  </si>
  <si>
    <t>-(A6-A61) "zásyp výkopkem"</t>
  </si>
  <si>
    <t>35</t>
  </si>
  <si>
    <t>162751137</t>
  </si>
  <si>
    <t>Vodorovné přemístění přes 9 000 do 10000 m výkopku/sypaniny z horniny třídy těžitelnosti II skupiny 4 a 5</t>
  </si>
  <si>
    <t>-899877228</t>
  </si>
  <si>
    <t>171201231</t>
  </si>
  <si>
    <t>Poplatek za uložení zeminy a kamení na recyklační skládce (skládkovné) kód odpadu 17 05 04</t>
  </si>
  <si>
    <t>-369524578</t>
  </si>
  <si>
    <t>(A7+A8)*1,8</t>
  </si>
  <si>
    <t>37</t>
  </si>
  <si>
    <t>181351003</t>
  </si>
  <si>
    <t>Rozprostření ornice tl vrstvy do 200 mm pl do 100 m2 v rovině nebo ve svahu do 1:5 strojně</t>
  </si>
  <si>
    <t>1976052149</t>
  </si>
  <si>
    <t>OR7j+OR7s</t>
  </si>
  <si>
    <t>181351005</t>
  </si>
  <si>
    <t>Rozprostření ornice tl vrstvy přes 250 do 300 mm pl do 100 m2 v rovině nebo ve svahu do 1:5 strojně</t>
  </si>
  <si>
    <t>1892342646</t>
  </si>
  <si>
    <t>OR8j+OR8s</t>
  </si>
  <si>
    <t>39</t>
  </si>
  <si>
    <t>181411131</t>
  </si>
  <si>
    <t>Založení parkového trávníku výsevem pl do 1000 m2 v rovině a ve svahu do 1:5</t>
  </si>
  <si>
    <t>-1622591311</t>
  </si>
  <si>
    <t>00572472</t>
  </si>
  <si>
    <t>osivo směs travní krajinná-rovinná</t>
  </si>
  <si>
    <t>kg</t>
  </si>
  <si>
    <t>-634982567</t>
  </si>
  <si>
    <t>RO1*0,005</t>
  </si>
  <si>
    <t>41</t>
  </si>
  <si>
    <t>181951111</t>
  </si>
  <si>
    <t>Úprava pláně v hornině třídy těžitelnosti I skupiny 1 až 3 bez zhutnění strojně</t>
  </si>
  <si>
    <t>-1247813808</t>
  </si>
  <si>
    <t>RO1+RO2</t>
  </si>
  <si>
    <t>42</t>
  </si>
  <si>
    <t>181951112</t>
  </si>
  <si>
    <t>Úprava pláně v hornině třídy těžitelnosti I skupiny 1 až 3 se zhutněním strojně</t>
  </si>
  <si>
    <t>-1143266549</t>
  </si>
  <si>
    <t>ŠD1+ŠD2+ŠD3</t>
  </si>
  <si>
    <t>ŠD4j+ŠD4s</t>
  </si>
  <si>
    <t>ŠD5j+ŠD5s</t>
  </si>
  <si>
    <t>Zakládání</t>
  </si>
  <si>
    <t>43</t>
  </si>
  <si>
    <t>213311113</t>
  </si>
  <si>
    <t>Polštáře zhutněné pod základy z kameniva drceného frakce 16 až 63 mm</t>
  </si>
  <si>
    <t>919811060</t>
  </si>
  <si>
    <t>(SJP2+SJP3+SJP7+SJP8)*(DL2*ŠR2)*0,1</t>
  </si>
  <si>
    <t>Svislé a kompletní konstrukce</t>
  </si>
  <si>
    <t>44</t>
  </si>
  <si>
    <t>338171113</t>
  </si>
  <si>
    <t>Osazování sloupků a vzpěr plotových ocelových v do 2,00 m se zabetonováním</t>
  </si>
  <si>
    <t>kus</t>
  </si>
  <si>
    <t>-728772233</t>
  </si>
  <si>
    <t>uzly mimo obec</t>
  </si>
  <si>
    <t>"odvzdušnění na řadu" 3</t>
  </si>
  <si>
    <t>"odkalení na řadu" 2</t>
  </si>
  <si>
    <t>"sekční šoupě" UZ8</t>
  </si>
  <si>
    <t>protlaky - mimo uzlů</t>
  </si>
  <si>
    <t>45</t>
  </si>
  <si>
    <t>404452305</t>
  </si>
  <si>
    <t>ocelový sloupek potažený bralénem v. 2,0 m s betonovou patkou</t>
  </si>
  <si>
    <t>1692956693</t>
  </si>
  <si>
    <t>46</t>
  </si>
  <si>
    <t>35990111R</t>
  </si>
  <si>
    <t>Vyčištění tlakových řadů</t>
  </si>
  <si>
    <t>-1438098688</t>
  </si>
  <si>
    <t>Vodorovné konstrukce</t>
  </si>
  <si>
    <t>451573111</t>
  </si>
  <si>
    <t>Lože pod potrubí otevřený výkop ze štěrkopísku</t>
  </si>
  <si>
    <t>-954369255</t>
  </si>
  <si>
    <t>(SJ1+SJ2+SJ3+SJ4+SJ5+SJ6+SJ7+SJ8)*(DL1*ŠR1)*0,1</t>
  </si>
  <si>
    <t>Prop1*(2*2)*0,1</t>
  </si>
  <si>
    <t>(JNB1+JNB2+JNB3+JNB4+JNB5+JNB6+JNB7)*(DL4*ŠR4)*0,1</t>
  </si>
  <si>
    <t>(DL5*ŠR5)*0,1</t>
  </si>
  <si>
    <t>(So1+So2+So3+So4+So5+So6+So7+So8)*(DL3*ŠR3)*0,1</t>
  </si>
  <si>
    <t>48</t>
  </si>
  <si>
    <t>452313131</t>
  </si>
  <si>
    <t>Podkladní bloky z betonu prostého tř. C 12/15 otevřený výkop</t>
  </si>
  <si>
    <t>-1073194062</t>
  </si>
  <si>
    <t>bloky - kolena</t>
  </si>
  <si>
    <t>(LT2+LT3+LT4)*(0,6*0,6*0,5)</t>
  </si>
  <si>
    <t>bloky - T kusy</t>
  </si>
  <si>
    <t>(LT6+LT8)*(0,6*0,6*0,5)</t>
  </si>
  <si>
    <t>49</t>
  </si>
  <si>
    <t>452313141</t>
  </si>
  <si>
    <t>Podkladní bloky z betonu prostého tř. C 16/20 otevřený výkop</t>
  </si>
  <si>
    <t>-950008776</t>
  </si>
  <si>
    <t>bloky - poklopy v nezpevněném terénu</t>
  </si>
  <si>
    <t>"ventilové ... 30%" (NB1*(0,5*0,5-PI*0,075*0,075)*0,2)*0,3</t>
  </si>
  <si>
    <t>"šoupátkové ... 30%"  (Pokl1*(0,7*0,7-PI*0,1*0,1)*0,2)*0,3</t>
  </si>
  <si>
    <t>"hydrantové ... 30%" (Pokl2*(0,9*0,2-PI*0,15*0,15)*0,2)*0,3</t>
  </si>
  <si>
    <t>PB2</t>
  </si>
  <si>
    <t>50</t>
  </si>
  <si>
    <t>452353101</t>
  </si>
  <si>
    <t>Bednění podkladních bloků otevřený výkop</t>
  </si>
  <si>
    <t>-118647394</t>
  </si>
  <si>
    <t>bloky - tvarovky</t>
  </si>
  <si>
    <t>(PB1/(0,6*0,6*0,5))*(4*(0,6*0,5))</t>
  </si>
  <si>
    <t>bloky - poklopy</t>
  </si>
  <si>
    <t>"ventilové ... 30%" (NB1*(4*(0,5*0,2)))*0,3</t>
  </si>
  <si>
    <t>"šoupátkové ... 30%"  (Pokl1*(4*(0,7*0,2)))*0,3</t>
  </si>
  <si>
    <t>"hydrantové ... 30%" (Pokl2*(4*(0,9*0,2)))*0,3</t>
  </si>
  <si>
    <t>Komunikace pozemní</t>
  </si>
  <si>
    <t>51</t>
  </si>
  <si>
    <t>566901131</t>
  </si>
  <si>
    <t>Vyspravení podkladu po překopech inženýrských sítí plochy do 15 m2 štěrkodrtí tl. 100 mm</t>
  </si>
  <si>
    <t>-1319435320</t>
  </si>
  <si>
    <t>provizorní vyspravení krajských komunikací</t>
  </si>
  <si>
    <t>krajská komunikace II. tř.</t>
  </si>
  <si>
    <t>AS11j+AS11s</t>
  </si>
  <si>
    <t>AS21j+AS21s</t>
  </si>
  <si>
    <t>52</t>
  </si>
  <si>
    <t>566901132</t>
  </si>
  <si>
    <t>Vyspravení podkladu po překopech inženýrských sítí plochy do 15 m2 štěrkodrtí tl. 150 mm</t>
  </si>
  <si>
    <t>657875179</t>
  </si>
  <si>
    <t>místní komunikace - celkem 30 cm</t>
  </si>
  <si>
    <t>ŠD3*2</t>
  </si>
  <si>
    <t>53</t>
  </si>
  <si>
    <t>566901133</t>
  </si>
  <si>
    <t>Vyspravení podkladu po překopech inženýrských sítí plochy do 15 m2 štěrkodrtí tl. 200 mm</t>
  </si>
  <si>
    <t>-595540099</t>
  </si>
  <si>
    <t>54</t>
  </si>
  <si>
    <t>567132115</t>
  </si>
  <si>
    <t>Podklad ze směsi stmelené cementem SC C 8/10 (KSC I) tl 200 mm</t>
  </si>
  <si>
    <t>1998349613</t>
  </si>
  <si>
    <t>55</t>
  </si>
  <si>
    <t>573191111</t>
  </si>
  <si>
    <t>Postřik infiltrační kationaktivní emulzí v množství 1 kg/m2</t>
  </si>
  <si>
    <t>-1189121487</t>
  </si>
  <si>
    <t>56</t>
  </si>
  <si>
    <t>573231111</t>
  </si>
  <si>
    <t>Postřik živičný spojovací ze silniční emulze v množství 0,70 kg/m2</t>
  </si>
  <si>
    <t>-1337396311</t>
  </si>
  <si>
    <t>krajské komunikace</t>
  </si>
  <si>
    <t>AS1+AS2</t>
  </si>
  <si>
    <t>krajské komunikace - homogenizace</t>
  </si>
  <si>
    <t>57</t>
  </si>
  <si>
    <t>565175103</t>
  </si>
  <si>
    <t>Asfaltový beton vrstva podkladní ACP 16 (obalované kamenivo OKS) tl 120 mm š do 1,5 m</t>
  </si>
  <si>
    <t>714730436</t>
  </si>
  <si>
    <t>AS31j+AS31s</t>
  </si>
  <si>
    <t>58</t>
  </si>
  <si>
    <t>577145112</t>
  </si>
  <si>
    <t>Asfaltový beton vrstva ložní ACL 16 (ABH) tl 50 mm š do 3 m z nemodifikovaného asfaltu</t>
  </si>
  <si>
    <t>1726219839</t>
  </si>
  <si>
    <t>59</t>
  </si>
  <si>
    <t>577166111</t>
  </si>
  <si>
    <t>Asfaltový beton vrstva ložní ACL 22 (ABVH) tl 70 mm š do 3 m z nemodifikovaného asfaltu</t>
  </si>
  <si>
    <t>-2003991387</t>
  </si>
  <si>
    <t>60</t>
  </si>
  <si>
    <t>577134111</t>
  </si>
  <si>
    <t>Asfaltový beton vrstva obrusná ACO 11 (ABS) tř. I tl 40 mm š do 3 m z nemodifikovaného asfaltu</t>
  </si>
  <si>
    <t>-1248835823</t>
  </si>
  <si>
    <t>AS32j+AS32s</t>
  </si>
  <si>
    <t>61</t>
  </si>
  <si>
    <t>577144111</t>
  </si>
  <si>
    <t>Asfaltový beton vrstva obrusná ACO 11 (ABS) tř. I tl 50 mm š do 3 m z nemodifikovaného asfaltu</t>
  </si>
  <si>
    <t>-1253702773</t>
  </si>
  <si>
    <t>AS12j+AS12s</t>
  </si>
  <si>
    <t>AS22j+AS22s</t>
  </si>
  <si>
    <t>62</t>
  </si>
  <si>
    <t>584121108</t>
  </si>
  <si>
    <t>Osazení silničních dílců z ŽB do lože z kameniva těženého tl 40 mm plochy do 15 m2</t>
  </si>
  <si>
    <t>-756418943</t>
  </si>
  <si>
    <t>startovací jámy protlaků - opěra</t>
  </si>
  <si>
    <t>(SJP2+SJP3+SJP7+SJP8)*(3*1,5)</t>
  </si>
  <si>
    <t>63</t>
  </si>
  <si>
    <t>59381001</t>
  </si>
  <si>
    <t>panel silniční 3,00x1,20x0,15m</t>
  </si>
  <si>
    <t>-98510219</t>
  </si>
  <si>
    <t>obratovost 11x - celkem 11x protlak</t>
  </si>
  <si>
    <t>4/11</t>
  </si>
  <si>
    <t>64</t>
  </si>
  <si>
    <t>591211111</t>
  </si>
  <si>
    <t>Kladení dlažby z kamene do lože z kameniva těženého tl 50 mm</t>
  </si>
  <si>
    <t>1139878989</t>
  </si>
  <si>
    <t>KD4j+KD4s</t>
  </si>
  <si>
    <t>Trubní vedení</t>
  </si>
  <si>
    <t>65</t>
  </si>
  <si>
    <t>850265121</t>
  </si>
  <si>
    <t>Výřez nebo výsek na potrubí z trub litinových tlakových nebo plastických hmot DN 100</t>
  </si>
  <si>
    <t>582060146</t>
  </si>
  <si>
    <t>66</t>
  </si>
  <si>
    <t>857242122</t>
  </si>
  <si>
    <t>Montáž litinových tvarovek jednoosých přírubových otevřený výkop DN 80</t>
  </si>
  <si>
    <t>1831369781</t>
  </si>
  <si>
    <t>UZLY dle PD ... D.1.1.1.6</t>
  </si>
  <si>
    <t>"odbočení na řadu T DN 80/80" 5</t>
  </si>
  <si>
    <t>UZ2</t>
  </si>
  <si>
    <t xml:space="preserve">"odbočení na řadu TT DN 80" </t>
  </si>
  <si>
    <t>"odbočení na řadu - propoj na DN 100" Prop1</t>
  </si>
  <si>
    <t>"odvzdušnění na konci řadu" 5</t>
  </si>
  <si>
    <t>"hydrant nadzemní - průběžný požární" 2</t>
  </si>
  <si>
    <t>"sekční šoupě" 6</t>
  </si>
  <si>
    <t>"napojovací bod" 40</t>
  </si>
  <si>
    <t>TP 80/200</t>
  </si>
  <si>
    <t>"odvzdušnění na konci řadu" UZ4</t>
  </si>
  <si>
    <t>"odvzdušnění na řadu" UZ5</t>
  </si>
  <si>
    <t>"odkalení na řadu" UZ6</t>
  </si>
  <si>
    <t>"hydrant nadzemní - průběžný požární" UZ7</t>
  </si>
  <si>
    <t>koleno přír. DN 80/45 st.</t>
  </si>
  <si>
    <t>koleno přír. DN 80/90 st.</t>
  </si>
  <si>
    <t>koleno patkové DN 80</t>
  </si>
  <si>
    <t>67</t>
  </si>
  <si>
    <t>55253235</t>
  </si>
  <si>
    <t>trouba přírubová litinová vodovodní  PN10/16 DN 80 dl 200mm</t>
  </si>
  <si>
    <t>321090140</t>
  </si>
  <si>
    <t>68</t>
  </si>
  <si>
    <t>55254011</t>
  </si>
  <si>
    <t>koleno přírubové z tvárné litiny FFK-kus DN 80- 45°</t>
  </si>
  <si>
    <t>-1654232304</t>
  </si>
  <si>
    <t>69</t>
  </si>
  <si>
    <t>55254026</t>
  </si>
  <si>
    <t>koleno 90° přírubové litinové vodovodní Q-kus PN10/40 DN 80</t>
  </si>
  <si>
    <t>-1673789288</t>
  </si>
  <si>
    <t>70</t>
  </si>
  <si>
    <t>55250642</t>
  </si>
  <si>
    <t>koleno přírubové s patkou PP litinové DN 80</t>
  </si>
  <si>
    <t>-3327741</t>
  </si>
  <si>
    <t>71</t>
  </si>
  <si>
    <t>857261151</t>
  </si>
  <si>
    <t>Montáž litinových tvarovek jednoosých hrdlo/příruba otevřený výkop s těsnícím spojem DN/OD 110</t>
  </si>
  <si>
    <t>-168902597</t>
  </si>
  <si>
    <t>dle PD ... D.1.1.1.6</t>
  </si>
  <si>
    <t>spojka hrdlo/příruba DN 100</t>
  </si>
  <si>
    <t>"odbočení na řadu - propoj na DN 100" UZ3*2</t>
  </si>
  <si>
    <t>72</t>
  </si>
  <si>
    <t>31951004</t>
  </si>
  <si>
    <t>potrubní spojka jištěná proti posuvu hrdlo-příruba  DN 100</t>
  </si>
  <si>
    <t>918397733</t>
  </si>
  <si>
    <t>73</t>
  </si>
  <si>
    <t>857244122</t>
  </si>
  <si>
    <t>Montáž litinových tvarovek odbočných přírubových otevřený výkop DN 80</t>
  </si>
  <si>
    <t>783270099</t>
  </si>
  <si>
    <t>T kus DN 80/80</t>
  </si>
  <si>
    <t>"odbočení na řadu T DN 80/80" UZ1</t>
  </si>
  <si>
    <t>74</t>
  </si>
  <si>
    <t>857264122</t>
  </si>
  <si>
    <t>Montáž litinových tvarovek odbočných přírubových otevřený výkop DN 100</t>
  </si>
  <si>
    <t>-303313762</t>
  </si>
  <si>
    <t>T kus DN 100/80</t>
  </si>
  <si>
    <t>"odbočení na řadu - propoj na DN 100" UZ3</t>
  </si>
  <si>
    <t>75</t>
  </si>
  <si>
    <t>55250768</t>
  </si>
  <si>
    <t>tvarovka přírubová s přírubovou odbočkou T-DN 80x80 PN10-16-25-40 TT</t>
  </si>
  <si>
    <t>244517727</t>
  </si>
  <si>
    <t>76</t>
  </si>
  <si>
    <t>55253515</t>
  </si>
  <si>
    <t>tvarovka přírubová litinová s přírubovou odbočkou T-kus DN 100/80</t>
  </si>
  <si>
    <t>-481838760</t>
  </si>
  <si>
    <t>77</t>
  </si>
  <si>
    <t>871241221</t>
  </si>
  <si>
    <t>Montáž potrubí z PE100 SDR 17 otevřený výkop svařovaných elektrotvarovkou D 90 x 5,4 mm</t>
  </si>
  <si>
    <t>539511787</t>
  </si>
  <si>
    <t>"řad S km po km 2,700" 2700</t>
  </si>
  <si>
    <t>"řad S0" 151,1</t>
  </si>
  <si>
    <t>"řad S1" 95,51</t>
  </si>
  <si>
    <t>"řad S2" 190,25</t>
  </si>
  <si>
    <t>"řad S3" 82,02</t>
  </si>
  <si>
    <t>"řad S4" 174,48</t>
  </si>
  <si>
    <t>78</t>
  </si>
  <si>
    <t>28613662</t>
  </si>
  <si>
    <t>potrubí vodovodní třívrstvé PE100 SDR17 s dodatečným opláštěním, 90 x 5,4mm</t>
  </si>
  <si>
    <t>-862426439</t>
  </si>
  <si>
    <t>Potr2*1,025</t>
  </si>
  <si>
    <t>79</t>
  </si>
  <si>
    <t>28615974</t>
  </si>
  <si>
    <t>elektrospojka SDR11 PE 100 PN16 D 90mm</t>
  </si>
  <si>
    <t>1029398097</t>
  </si>
  <si>
    <t xml:space="preserve">spojka d90 </t>
  </si>
  <si>
    <t>"potrubí" 34</t>
  </si>
  <si>
    <t>"lemový nákružek" ET2</t>
  </si>
  <si>
    <t>"oblouk 11 st." ET3*2</t>
  </si>
  <si>
    <t>80</t>
  </si>
  <si>
    <t>28653135</t>
  </si>
  <si>
    <t>nákružek lemový PE 100 SDR11 90mm</t>
  </si>
  <si>
    <t>391370341</t>
  </si>
  <si>
    <t>lemový nákružek d90 dle PD ... D.1.1.1.6</t>
  </si>
  <si>
    <t>"odbočení na řadu T DN 80/80" UZ1*3</t>
  </si>
  <si>
    <t>"odbočení na řadu - propoj na DN 100" UZ3*1</t>
  </si>
  <si>
    <t>"odvzdušnění na konci řadu" UZ4*1</t>
  </si>
  <si>
    <t>"odvzdušnění na řadu" UZ5*2</t>
  </si>
  <si>
    <t>"odkalení na řadu" UZ6*2</t>
  </si>
  <si>
    <t>"hydrant nadzemní - průběžný požární" UZ7*2</t>
  </si>
  <si>
    <t>"sekční šoupě" UZ8*2</t>
  </si>
  <si>
    <t>81</t>
  </si>
  <si>
    <t>28654368</t>
  </si>
  <si>
    <t>příruba volná k lemovému nákružku z polypropylénu 90</t>
  </si>
  <si>
    <t>1288372577</t>
  </si>
  <si>
    <t>82</t>
  </si>
  <si>
    <t>286148975</t>
  </si>
  <si>
    <t>oblouk 11° SDR11 PE 100 PN16 D 90mm</t>
  </si>
  <si>
    <t>229715787</t>
  </si>
  <si>
    <t>83</t>
  </si>
  <si>
    <t>286149485</t>
  </si>
  <si>
    <t>elektrokoleno 30° PE 100 PN16 D 90mm</t>
  </si>
  <si>
    <t>-1228490992</t>
  </si>
  <si>
    <t>koleno d90/30 st.</t>
  </si>
  <si>
    <t>"lom 30 st." 6</t>
  </si>
  <si>
    <t>"lom 60 st." 2*2</t>
  </si>
  <si>
    <t>28614948</t>
  </si>
  <si>
    <t>elektrokoleno 45° PE 100 PN16 D 90mm</t>
  </si>
  <si>
    <t>1400460165</t>
  </si>
  <si>
    <t xml:space="preserve">koleno d90/45 st. </t>
  </si>
  <si>
    <t>85</t>
  </si>
  <si>
    <t>28653060</t>
  </si>
  <si>
    <t>elektrokoleno 90° PE 100 D 90mm</t>
  </si>
  <si>
    <t>196053896</t>
  </si>
  <si>
    <t>koleno d90/90 st.</t>
  </si>
  <si>
    <t>86</t>
  </si>
  <si>
    <t>891241112</t>
  </si>
  <si>
    <t>Montáž vodovodních šoupátek otevřený výkop DN 80</t>
  </si>
  <si>
    <t>-729624057</t>
  </si>
  <si>
    <t>"odbočení na řadu" UZ1*2</t>
  </si>
  <si>
    <t>"odbočení na řadu - propoj" UZ3*1</t>
  </si>
  <si>
    <t>87</t>
  </si>
  <si>
    <t>891261112</t>
  </si>
  <si>
    <t>Montáž vodovodních šoupátek otevřený výkop DN 100</t>
  </si>
  <si>
    <t>1976600732</t>
  </si>
  <si>
    <t>"odbočení na řadu - propoj" UZ3*2</t>
  </si>
  <si>
    <t>88</t>
  </si>
  <si>
    <t>42221303</t>
  </si>
  <si>
    <t>šoupátko pitná voda litina GGG 50 krátká stavební dl PN10/16 DN 80x180mm</t>
  </si>
  <si>
    <t>-1548051061</t>
  </si>
  <si>
    <t>89</t>
  </si>
  <si>
    <t>42221304</t>
  </si>
  <si>
    <t>šoupátko pitná voda litina GGG 50 krátká stavební dl PN10/16 DN 100x190mm</t>
  </si>
  <si>
    <t>740181716</t>
  </si>
  <si>
    <t>90</t>
  </si>
  <si>
    <t>AVK.7551050</t>
  </si>
  <si>
    <t>zemní teleskopická souprava 7.5, pro šoupě DN 65-80, rozsah 1,1-1,85 m</t>
  </si>
  <si>
    <t>1521187249</t>
  </si>
  <si>
    <t>91</t>
  </si>
  <si>
    <t>AVK.7561050</t>
  </si>
  <si>
    <t>zemní teleskopická souprava 7.5, pro šoupě DN 100-150, rozsah 1,1-1,85 m</t>
  </si>
  <si>
    <t>325639670</t>
  </si>
  <si>
    <t>92</t>
  </si>
  <si>
    <t>891247112</t>
  </si>
  <si>
    <t>Montáž hydrantů podzemních DN 80</t>
  </si>
  <si>
    <t>-1432364546</t>
  </si>
  <si>
    <t>93</t>
  </si>
  <si>
    <t>891247212</t>
  </si>
  <si>
    <t>Montáž hydrantů nadzemních DN 80</t>
  </si>
  <si>
    <t>321599896</t>
  </si>
  <si>
    <t>94</t>
  </si>
  <si>
    <t>42273594</t>
  </si>
  <si>
    <t>hydrant podzemní DN 80 PN 16 dvojitý uzávěr s koulí krycí v 1500mm</t>
  </si>
  <si>
    <t>1058753956</t>
  </si>
  <si>
    <t>95</t>
  </si>
  <si>
    <t>42273682</t>
  </si>
  <si>
    <t>hydrant nadzemní DN 80 tvárná litina dvojitý uzávěr s koulí krycí v 1500mm</t>
  </si>
  <si>
    <t>1537153921</t>
  </si>
  <si>
    <t>96</t>
  </si>
  <si>
    <t>HWL.999900000000</t>
  </si>
  <si>
    <t>DRENÁŽNÍ OBAL K HYDRANTŮM</t>
  </si>
  <si>
    <t>-1066109321</t>
  </si>
  <si>
    <t>HN1+HP1</t>
  </si>
  <si>
    <t>97</t>
  </si>
  <si>
    <t>894411311</t>
  </si>
  <si>
    <t>Osazení betonových nebo železobetonových dílců pro šachty skruží rovných</t>
  </si>
  <si>
    <t>-1427898623</t>
  </si>
  <si>
    <t>98</t>
  </si>
  <si>
    <t>59225545</t>
  </si>
  <si>
    <t>skruž betonová studňová kruhová 100x50x9cm</t>
  </si>
  <si>
    <t>704497496</t>
  </si>
  <si>
    <t>99</t>
  </si>
  <si>
    <t>899121102</t>
  </si>
  <si>
    <t>Osazení poklopů plastových šoupátkových</t>
  </si>
  <si>
    <t>-950762122</t>
  </si>
  <si>
    <t>Š1+Š2</t>
  </si>
  <si>
    <t>100</t>
  </si>
  <si>
    <t>42291352</t>
  </si>
  <si>
    <t>poklop litinový šoupátkový pro zemní soupravy osazení do terénu a do vozovky</t>
  </si>
  <si>
    <t>807577766</t>
  </si>
  <si>
    <t>101</t>
  </si>
  <si>
    <t>56230636</t>
  </si>
  <si>
    <t>deska podkladová uličního poklopu plastového ventilkového a šoupatového</t>
  </si>
  <si>
    <t>-670429508</t>
  </si>
  <si>
    <t>102</t>
  </si>
  <si>
    <t>899121103</t>
  </si>
  <si>
    <t>Osazení poklopů plastových hydrantových</t>
  </si>
  <si>
    <t>992253252</t>
  </si>
  <si>
    <t>103</t>
  </si>
  <si>
    <t>42291452</t>
  </si>
  <si>
    <t>poklop litinový hydrantový DN 80</t>
  </si>
  <si>
    <t>-532600573</t>
  </si>
  <si>
    <t>104</t>
  </si>
  <si>
    <t>56230638</t>
  </si>
  <si>
    <t>deska podkladová uličního poklopu plastového hydrantového</t>
  </si>
  <si>
    <t>-1430261968</t>
  </si>
  <si>
    <t>105</t>
  </si>
  <si>
    <t>892241111</t>
  </si>
  <si>
    <t>Tlaková zkouška vodou potrubí DN do 80</t>
  </si>
  <si>
    <t>-969364320</t>
  </si>
  <si>
    <t>106</t>
  </si>
  <si>
    <t>892273122</t>
  </si>
  <si>
    <t>Proplach a dezinfekce vodovodního potrubí DN od 80 do 125</t>
  </si>
  <si>
    <t>106648764</t>
  </si>
  <si>
    <t>107</t>
  </si>
  <si>
    <t>892372111</t>
  </si>
  <si>
    <t>Zabezpečení konců potrubí DN do 300 při tlakových zkouškách vodou</t>
  </si>
  <si>
    <t>-553546795</t>
  </si>
  <si>
    <t>"řad S km po km 2,700" 6</t>
  </si>
  <si>
    <t>"řad S1" 1</t>
  </si>
  <si>
    <t>"řad S2" 1</t>
  </si>
  <si>
    <t>108</t>
  </si>
  <si>
    <t>899712111</t>
  </si>
  <si>
    <t>Orientační tabulky na zdivu</t>
  </si>
  <si>
    <t>-1089762932</t>
  </si>
  <si>
    <t>HP1+HN1</t>
  </si>
  <si>
    <t>odpočet tabulek na sloupku</t>
  </si>
  <si>
    <t>-TAB2</t>
  </si>
  <si>
    <t>109</t>
  </si>
  <si>
    <t>Spouštěč motorů 0,1-0,16A</t>
  </si>
  <si>
    <t>SOUPRAVA ZEMNÍ TELESKOPICKÁ DOM. ŠOUPÁTKA-1,3-1,8 3/4"-2" (1,3-1,8m)</t>
  </si>
  <si>
    <t>1754230093</t>
  </si>
  <si>
    <t>123</t>
  </si>
  <si>
    <t>HWL.622103206416</t>
  </si>
  <si>
    <t>TVAROVKA ISO K 2681/3151 6/4"-32</t>
  </si>
  <si>
    <t>-816620704</t>
  </si>
  <si>
    <t>124</t>
  </si>
  <si>
    <t>899401111</t>
  </si>
  <si>
    <t>Osazení poklopů litinových ventilových</t>
  </si>
  <si>
    <t>-1509878076</t>
  </si>
  <si>
    <t>125</t>
  </si>
  <si>
    <t>42291402</t>
  </si>
  <si>
    <t>poklop litinový ventilový</t>
  </si>
  <si>
    <t>-247990740</t>
  </si>
  <si>
    <t>126</t>
  </si>
  <si>
    <t>-122544974</t>
  </si>
  <si>
    <t>127</t>
  </si>
  <si>
    <t>877162001</t>
  </si>
  <si>
    <t>Montáž svěrných spojek na vodovodním potrubí z trub d 32</t>
  </si>
  <si>
    <t>75324589</t>
  </si>
  <si>
    <t>128</t>
  </si>
  <si>
    <t>28654827</t>
  </si>
  <si>
    <t>záslepka svěrná PP-B pro PE potrubí d32</t>
  </si>
  <si>
    <t>-1233874717</t>
  </si>
  <si>
    <t>129</t>
  </si>
  <si>
    <t>555858907</t>
  </si>
  <si>
    <t>Ostatní konstrukce a práce, bourání</t>
  </si>
  <si>
    <t>130</t>
  </si>
  <si>
    <t>91911221R</t>
  </si>
  <si>
    <t>Řezání spár pro vytvoření komůrky š 10 mm hl 15 mm pro těsnící zálivku v živičném krytu vč. zálivky</t>
  </si>
  <si>
    <t>-1705626176</t>
  </si>
  <si>
    <t>podélně</t>
  </si>
  <si>
    <t>(60+1*2) "v části úseku V3-V5"</t>
  </si>
  <si>
    <t>((2675-2397,61)+1*2) "v části úseku V45-km 2700"</t>
  </si>
  <si>
    <t>(101,19+1*2) "v úseku V1-V3"</t>
  </si>
  <si>
    <t>příčně</t>
  </si>
  <si>
    <t>4*Š_hom</t>
  </si>
  <si>
    <t>ŘEZ_MK*0,75 "úzké, část u kraje kom."</t>
  </si>
  <si>
    <t>131</t>
  </si>
  <si>
    <t>919735111</t>
  </si>
  <si>
    <t>Řezání stávajícího živičného krytu hl do 50 mm</t>
  </si>
  <si>
    <t>-1021977682</t>
  </si>
  <si>
    <t>SJ1*(2*((DL1+2*R_KK)+(ŠR1+2*R_KK))+4*(0,5+2*R_KK))</t>
  </si>
  <si>
    <t>JNB1*(2*((DL4+2*R_KK)+(ŠR4+2*R_KK)))</t>
  </si>
  <si>
    <t>So1*(2*((DL3+2*R_KK)+(ŠR3+2*R_KK)))</t>
  </si>
  <si>
    <t>SJ2*(2*((DL1+2*R_KK)+(ŠR1+2*R_KK))+4*(0,5+2*R_KK))</t>
  </si>
  <si>
    <t>Prop1*(2*((2+2*R_KK)+(2+2*R_KK)))</t>
  </si>
  <si>
    <t>SJP2*(2*((DL2+2*R_KK)+(ŠR2+2*R_KK)))</t>
  </si>
  <si>
    <t>JNB2*(2*((DL4+2*R_KK)+(ŠR4+2*R_KK)))</t>
  </si>
  <si>
    <t>So2*(2*((DL3+2*R_KK)+(ŠR3+2*R_KK)))</t>
  </si>
  <si>
    <t>SJ3*(2*((DL1+2*R_MK)+(ŠR1+2*R_MK))+4*(0,5+2*R_MK))</t>
  </si>
  <si>
    <t>SJP3*(2*((DL2+2*R_MK)+(ŠR2+2*R_MK)))</t>
  </si>
  <si>
    <t>JNB3*(2*((DL4+2*R_MK)+(ŠR4+2*R_MK)))</t>
  </si>
  <si>
    <t>So3*(2*((DL3+2*R_MK)+(ŠR3+2*R_MK)))</t>
  </si>
</sst>
</file>

<file path=xl/styles.xml><?xml version="1.0" encoding="utf-8"?>
<styleSheet xmlns="http://schemas.openxmlformats.org/spreadsheetml/2006/main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"/>
  </numFmts>
  <fonts count="86">
    <font>
      <sz val="8"/>
      <name val="Arial CE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55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indexed="56"/>
      <name val="Arial CE"/>
    </font>
    <font>
      <sz val="10"/>
      <color indexed="56"/>
      <name val="Arial CE"/>
    </font>
    <font>
      <sz val="8"/>
      <color indexed="56"/>
      <name val="Arial CE"/>
    </font>
    <font>
      <sz val="8"/>
      <color indexed="20"/>
      <name val="Arial CE"/>
    </font>
    <font>
      <sz val="8"/>
      <color indexed="63"/>
      <name val="Arial CE"/>
    </font>
    <font>
      <sz val="8"/>
      <color indexed="18"/>
      <name val="Arial CE"/>
    </font>
    <font>
      <sz val="8"/>
      <color indexed="10"/>
      <name val="Arial CE"/>
    </font>
    <font>
      <sz val="8"/>
      <color indexed="9"/>
      <name val="Arial CE"/>
    </font>
    <font>
      <sz val="8"/>
      <color indexed="48"/>
      <name val="Arial CE"/>
    </font>
    <font>
      <b/>
      <sz val="14"/>
      <name val="Arial CE"/>
    </font>
    <font>
      <b/>
      <sz val="10"/>
      <name val="Arial CE"/>
    </font>
    <font>
      <b/>
      <sz val="10"/>
      <color indexed="55"/>
      <name val="Arial CE"/>
    </font>
    <font>
      <b/>
      <sz val="10"/>
      <color indexed="63"/>
      <name val="Arial CE"/>
    </font>
    <font>
      <sz val="12"/>
      <color indexed="55"/>
      <name val="Arial CE"/>
    </font>
    <font>
      <sz val="8"/>
      <color indexed="55"/>
      <name val="Arial CE"/>
    </font>
    <font>
      <sz val="9"/>
      <name val="Arial CE"/>
    </font>
    <font>
      <sz val="9"/>
      <color indexed="55"/>
      <name val="Arial CE"/>
    </font>
    <font>
      <b/>
      <sz val="12"/>
      <color indexed="16"/>
      <name val="Arial CE"/>
    </font>
    <font>
      <sz val="12"/>
      <name val="Arial CE"/>
    </font>
    <font>
      <sz val="18"/>
      <color indexed="12"/>
      <name val="Wingdings 2"/>
    </font>
    <font>
      <b/>
      <sz val="11"/>
      <color indexed="56"/>
      <name val="Arial CE"/>
    </font>
    <font>
      <sz val="11"/>
      <color indexed="56"/>
      <name val="Arial CE"/>
    </font>
    <font>
      <sz val="11"/>
      <color indexed="55"/>
      <name val="Arial CE"/>
    </font>
    <font>
      <b/>
      <sz val="10"/>
      <color indexed="56"/>
      <name val="Arial CE"/>
    </font>
    <font>
      <sz val="8"/>
      <color indexed="8"/>
      <name val="Arial CE"/>
    </font>
    <font>
      <sz val="10"/>
      <color indexed="48"/>
      <name val="Arial CE"/>
    </font>
    <font>
      <b/>
      <sz val="12"/>
      <color indexed="16"/>
      <name val="Arial CE"/>
    </font>
    <font>
      <sz val="12"/>
      <color indexed="8"/>
      <name val="Arial CE"/>
    </font>
    <font>
      <sz val="10"/>
      <color indexed="8"/>
      <name val="Arial CE"/>
    </font>
    <font>
      <sz val="8"/>
      <color indexed="16"/>
      <name val="Arial CE"/>
    </font>
    <font>
      <b/>
      <sz val="8"/>
      <name val="Arial CE"/>
    </font>
    <font>
      <sz val="7"/>
      <color indexed="55"/>
      <name val="Arial CE"/>
    </font>
    <font>
      <i/>
      <sz val="9"/>
      <color indexed="12"/>
      <name val="Arial CE"/>
    </font>
    <font>
      <i/>
      <sz val="8"/>
      <color indexed="12"/>
      <name val="Arial CE"/>
    </font>
    <font>
      <b/>
      <sz val="9"/>
      <name val="Arial CE"/>
    </font>
    <font>
      <b/>
      <sz val="18"/>
      <color indexed="56"/>
      <name val="Cambria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6"/>
      <name val="Calibri"/>
      <family val="2"/>
      <charset val="238"/>
    </font>
    <font>
      <b/>
      <sz val="11"/>
      <color indexed="53"/>
      <name val="Calibri"/>
      <family val="2"/>
      <charset val="238"/>
    </font>
    <font>
      <sz val="10"/>
      <name val="Arial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8"/>
      <name val="Arial"/>
      <family val="2"/>
      <charset val="238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sz val="10"/>
      <color indexed="60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0"/>
      <color indexed="30"/>
      <name val="Arial"/>
      <family val="2"/>
      <charset val="238"/>
    </font>
    <font>
      <b/>
      <sz val="11"/>
      <color indexed="30"/>
      <name val="Arial"/>
      <family val="2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name val="Calibri"/>
      <family val="2"/>
      <charset val="238"/>
    </font>
    <font>
      <u/>
      <sz val="11"/>
      <color theme="10"/>
      <name val="Calibri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5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86">
    <xf numFmtId="0" fontId="0" fillId="0" borderId="0"/>
    <xf numFmtId="0" fontId="55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54" fillId="14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3" borderId="0" applyNumberFormat="0" applyBorder="0" applyAlignment="0" applyProtection="0"/>
    <xf numFmtId="0" fontId="54" fillId="5" borderId="0" applyNumberFormat="0" applyBorder="0" applyAlignment="0" applyProtection="0"/>
    <xf numFmtId="0" fontId="54" fillId="9" borderId="0" applyNumberFormat="0" applyBorder="0" applyAlignment="0" applyProtection="0"/>
    <xf numFmtId="0" fontId="54" fillId="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8" borderId="0" applyNumberFormat="0" applyBorder="0" applyAlignment="0" applyProtection="0"/>
    <xf numFmtId="0" fontId="54" fillId="16" borderId="0" applyNumberFormat="0" applyBorder="0" applyAlignment="0" applyProtection="0"/>
    <xf numFmtId="0" fontId="54" fillId="21" borderId="0" applyNumberFormat="0" applyBorder="0" applyAlignment="0" applyProtection="0"/>
    <xf numFmtId="0" fontId="56" fillId="3" borderId="0" applyNumberFormat="0" applyBorder="0" applyAlignment="0" applyProtection="0"/>
    <xf numFmtId="0" fontId="57" fillId="22" borderId="1" applyNumberFormat="0" applyAlignment="0" applyProtection="0"/>
    <xf numFmtId="0" fontId="44" fillId="4" borderId="0" applyNumberFormat="0" applyBorder="0" applyAlignment="0" applyProtection="0"/>
    <xf numFmtId="0" fontId="52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1" fillId="0" borderId="5" applyNumberFormat="0" applyFill="0" applyAlignment="0" applyProtection="0"/>
    <xf numFmtId="0" fontId="6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0" fillId="23" borderId="6" applyNumberFormat="0" applyAlignment="0" applyProtection="0"/>
    <xf numFmtId="0" fontId="47" fillId="7" borderId="1" applyNumberFormat="0" applyAlignment="0" applyProtection="0"/>
    <xf numFmtId="0" fontId="50" fillId="23" borderId="6" applyNumberFormat="0" applyAlignment="0" applyProtection="0"/>
    <xf numFmtId="0" fontId="62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55" fillId="0" borderId="0"/>
    <xf numFmtId="0" fontId="55" fillId="0" borderId="0"/>
    <xf numFmtId="0" fontId="1" fillId="0" borderId="0"/>
    <xf numFmtId="0" fontId="58" fillId="0" borderId="0"/>
    <xf numFmtId="0" fontId="55" fillId="0" borderId="0"/>
    <xf numFmtId="0" fontId="55" fillId="0" borderId="0"/>
    <xf numFmtId="0" fontId="55" fillId="8" borderId="8" applyNumberFormat="0" applyAlignment="0" applyProtection="0"/>
    <xf numFmtId="0" fontId="48" fillId="22" borderId="9" applyNumberFormat="0" applyAlignment="0" applyProtection="0"/>
    <xf numFmtId="0" fontId="49" fillId="0" borderId="7" applyNumberFormat="0" applyFill="0" applyAlignment="0" applyProtection="0"/>
    <xf numFmtId="0" fontId="53" fillId="0" borderId="2" applyNumberFormat="0" applyFill="0" applyAlignment="0" applyProtection="0"/>
    <xf numFmtId="0" fontId="55" fillId="0" borderId="0"/>
    <xf numFmtId="0" fontId="5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21" borderId="0" applyNumberFormat="0" applyBorder="0" applyAlignment="0" applyProtection="0"/>
  </cellStyleXfs>
  <cellXfs count="48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/>
    <xf numFmtId="0" fontId="0" fillId="0" borderId="0" xfId="0" applyFont="1" applyAlignment="1">
      <alignment vertical="center"/>
    </xf>
    <xf numFmtId="0" fontId="0" fillId="0" borderId="13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0" fillId="24" borderId="0" xfId="0" applyFont="1" applyFill="1" applyAlignment="1">
      <alignment vertical="center"/>
    </xf>
    <xf numFmtId="0" fontId="6" fillId="24" borderId="16" xfId="0" applyFont="1" applyFill="1" applyBorder="1" applyAlignment="1">
      <alignment horizontal="left" vertical="center"/>
    </xf>
    <xf numFmtId="0" fontId="0" fillId="24" borderId="17" xfId="0" applyFont="1" applyFill="1" applyBorder="1" applyAlignment="1">
      <alignment vertical="center"/>
    </xf>
    <xf numFmtId="0" fontId="6" fillId="24" borderId="17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24" borderId="0" xfId="0" applyFont="1" applyFill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1" fillId="0" borderId="27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22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53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30" fillId="0" borderId="27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3" fillId="0" borderId="27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4" fontId="3" fillId="0" borderId="22" xfId="0" applyNumberFormat="1" applyFont="1" applyBorder="1" applyAlignment="1">
      <alignment vertical="center"/>
    </xf>
    <xf numFmtId="4" fontId="30" fillId="0" borderId="28" xfId="0" applyNumberFormat="1" applyFont="1" applyBorder="1" applyAlignment="1">
      <alignment vertical="center"/>
    </xf>
    <xf numFmtId="4" fontId="30" fillId="0" borderId="29" xfId="0" applyNumberFormat="1" applyFont="1" applyBorder="1" applyAlignment="1">
      <alignment vertical="center"/>
    </xf>
    <xf numFmtId="166" fontId="30" fillId="0" borderId="29" xfId="0" applyNumberFormat="1" applyFont="1" applyBorder="1" applyAlignment="1">
      <alignment vertical="center"/>
    </xf>
    <xf numFmtId="4" fontId="30" fillId="0" borderId="30" xfId="0" applyNumberFormat="1" applyFont="1" applyBorder="1" applyAlignment="1">
      <alignment vertical="center"/>
    </xf>
    <xf numFmtId="0" fontId="0" fillId="0" borderId="0" xfId="0" applyProtection="1"/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6" fillId="24" borderId="17" xfId="0" applyFont="1" applyFill="1" applyBorder="1" applyAlignment="1">
      <alignment horizontal="right" vertical="center"/>
    </xf>
    <xf numFmtId="4" fontId="6" fillId="24" borderId="17" xfId="0" applyNumberFormat="1" applyFont="1" applyFill="1" applyBorder="1" applyAlignment="1">
      <alignment vertical="center"/>
    </xf>
    <xf numFmtId="0" fontId="0" fillId="24" borderId="31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23" fillId="24" borderId="0" xfId="0" applyFont="1" applyFill="1" applyAlignment="1">
      <alignment horizontal="left" vertical="center"/>
    </xf>
    <xf numFmtId="0" fontId="23" fillId="2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29" xfId="0" applyFont="1" applyBorder="1" applyAlignment="1">
      <alignment vertical="center"/>
    </xf>
    <xf numFmtId="4" fontId="8" fillId="0" borderId="29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29" xfId="0" applyFont="1" applyBorder="1" applyAlignment="1">
      <alignment vertical="center"/>
    </xf>
    <xf numFmtId="4" fontId="9" fillId="0" borderId="29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24" xfId="0" applyFont="1" applyFill="1" applyBorder="1" applyAlignment="1">
      <alignment horizontal="center" vertical="center" wrapText="1"/>
    </xf>
    <xf numFmtId="0" fontId="23" fillId="24" borderId="25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7" fillId="0" borderId="20" xfId="0" applyNumberFormat="1" applyFont="1" applyBorder="1" applyAlignment="1"/>
    <xf numFmtId="166" fontId="37" fillId="0" borderId="21" xfId="0" applyNumberFormat="1" applyFont="1" applyBorder="1" applyAlignment="1"/>
    <xf numFmtId="4" fontId="38" fillId="0" borderId="0" xfId="0" applyNumberFormat="1" applyFont="1" applyAlignment="1">
      <alignment vertical="center"/>
    </xf>
    <xf numFmtId="0" fontId="10" fillId="0" borderId="13" xfId="0" applyFont="1" applyBorder="1" applyAlignme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10" fillId="0" borderId="27" xfId="0" applyFont="1" applyBorder="1" applyAlignment="1"/>
    <xf numFmtId="0" fontId="10" fillId="0" borderId="0" xfId="0" applyFont="1" applyBorder="1" applyAlignment="1"/>
    <xf numFmtId="166" fontId="10" fillId="0" borderId="0" xfId="0" applyNumberFormat="1" applyFont="1" applyBorder="1" applyAlignment="1"/>
    <xf numFmtId="166" fontId="10" fillId="0" borderId="22" xfId="0" applyNumberFormat="1" applyFont="1" applyBorder="1" applyAlignme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 applyAlignment="1"/>
    <xf numFmtId="0" fontId="0" fillId="0" borderId="13" xfId="0" applyFont="1" applyBorder="1" applyAlignment="1" applyProtection="1">
      <alignment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49" fontId="23" fillId="0" borderId="32" xfId="0" applyNumberFormat="1" applyFont="1" applyBorder="1" applyAlignment="1" applyProtection="1">
      <alignment horizontal="left" vertical="center" wrapText="1"/>
      <protection locked="0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167" fontId="23" fillId="0" borderId="32" xfId="0" applyNumberFormat="1" applyFont="1" applyBorder="1" applyAlignment="1" applyProtection="1">
      <alignment vertical="center"/>
      <protection locked="0"/>
    </xf>
    <xf numFmtId="4" fontId="23" fillId="0" borderId="32" xfId="0" applyNumberFormat="1" applyFont="1" applyBorder="1" applyAlignment="1" applyProtection="1">
      <alignment vertical="center"/>
      <protection locked="0"/>
    </xf>
    <xf numFmtId="0" fontId="0" fillId="0" borderId="32" xfId="0" applyFont="1" applyBorder="1" applyAlignment="1" applyProtection="1">
      <alignment vertical="center"/>
      <protection locked="0"/>
    </xf>
    <xf numFmtId="0" fontId="24" fillId="0" borderId="27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1" fillId="0" borderId="1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27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7" fontId="14" fillId="0" borderId="0" xfId="0" applyNumberFormat="1" applyFont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40" fillId="0" borderId="32" xfId="0" applyFont="1" applyBorder="1" applyAlignment="1" applyProtection="1">
      <alignment horizontal="center" vertical="center"/>
      <protection locked="0"/>
    </xf>
    <xf numFmtId="49" fontId="40" fillId="0" borderId="32" xfId="0" applyNumberFormat="1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center" vertical="center" wrapText="1"/>
      <protection locked="0"/>
    </xf>
    <xf numFmtId="167" fontId="40" fillId="0" borderId="32" xfId="0" applyNumberFormat="1" applyFont="1" applyBorder="1" applyAlignment="1" applyProtection="1">
      <alignment vertical="center"/>
      <protection locked="0"/>
    </xf>
    <xf numFmtId="4" fontId="40" fillId="0" borderId="32" xfId="0" applyNumberFormat="1" applyFont="1" applyBorder="1" applyAlignment="1" applyProtection="1">
      <alignment vertical="center"/>
      <protection locked="0"/>
    </xf>
    <xf numFmtId="0" fontId="41" fillId="0" borderId="32" xfId="0" applyFont="1" applyBorder="1" applyAlignment="1" applyProtection="1">
      <alignment vertical="center"/>
      <protection locked="0"/>
    </xf>
    <xf numFmtId="0" fontId="41" fillId="0" borderId="13" xfId="0" applyFont="1" applyBorder="1" applyAlignment="1">
      <alignment vertical="center"/>
    </xf>
    <xf numFmtId="0" fontId="40" fillId="0" borderId="27" xfId="0" applyFont="1" applyBorder="1" applyAlignment="1">
      <alignment horizontal="left" vertical="center"/>
    </xf>
    <xf numFmtId="0" fontId="40" fillId="0" borderId="0" xfId="0" applyFont="1" applyBorder="1" applyAlignment="1">
      <alignment horizontal="center" vertical="center"/>
    </xf>
    <xf numFmtId="0" fontId="14" fillId="0" borderId="28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166" fontId="24" fillId="0" borderId="29" xfId="0" applyNumberFormat="1" applyFont="1" applyBorder="1" applyAlignment="1">
      <alignment vertical="center"/>
    </xf>
    <xf numFmtId="166" fontId="24" fillId="0" borderId="3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32" xfId="0" applyFont="1" applyBorder="1" applyAlignment="1">
      <alignment horizontal="left" vertical="center" wrapText="1"/>
    </xf>
    <xf numFmtId="0" fontId="42" fillId="0" borderId="32" xfId="0" applyFont="1" applyBorder="1" applyAlignment="1">
      <alignment horizontal="left" vertical="center"/>
    </xf>
    <xf numFmtId="167" fontId="42" fillId="0" borderId="25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8" fillId="0" borderId="0" xfId="0" applyFont="1" applyAlignment="1">
      <alignment horizontal="left" vertical="center"/>
    </xf>
    <xf numFmtId="0" fontId="55" fillId="0" borderId="0" xfId="62"/>
    <xf numFmtId="0" fontId="55" fillId="0" borderId="0" xfId="62" applyFont="1"/>
    <xf numFmtId="0" fontId="64" fillId="0" borderId="0" xfId="62" applyFont="1" applyAlignment="1">
      <alignment horizontal="center"/>
    </xf>
    <xf numFmtId="0" fontId="64" fillId="0" borderId="0" xfId="62" applyNumberFormat="1" applyFont="1" applyAlignment="1">
      <alignment horizontal="center"/>
    </xf>
    <xf numFmtId="0" fontId="55" fillId="0" borderId="0" xfId="62" applyAlignment="1">
      <alignment horizontal="center"/>
    </xf>
    <xf numFmtId="0" fontId="55" fillId="0" borderId="0" xfId="66" applyFont="1"/>
    <xf numFmtId="0" fontId="65" fillId="0" borderId="0" xfId="62" applyFont="1"/>
    <xf numFmtId="0" fontId="55" fillId="0" borderId="0" xfId="62" applyNumberFormat="1"/>
    <xf numFmtId="0" fontId="66" fillId="0" borderId="0" xfId="62" applyFont="1"/>
    <xf numFmtId="49" fontId="66" fillId="0" borderId="0" xfId="62" applyNumberFormat="1" applyFont="1"/>
    <xf numFmtId="0" fontId="55" fillId="22" borderId="0" xfId="62" applyNumberFormat="1" applyFill="1"/>
    <xf numFmtId="0" fontId="67" fillId="0" borderId="0" xfId="62" applyFont="1"/>
    <xf numFmtId="0" fontId="67" fillId="0" borderId="0" xfId="62" applyNumberFormat="1" applyFont="1"/>
    <xf numFmtId="0" fontId="67" fillId="0" borderId="0" xfId="62" applyFont="1" applyProtection="1">
      <protection locked="0"/>
    </xf>
    <xf numFmtId="0" fontId="67" fillId="0" borderId="0" xfId="62" applyFont="1" applyFill="1" applyBorder="1" applyAlignment="1">
      <alignment horizontal="left" vertical="center"/>
    </xf>
    <xf numFmtId="49" fontId="67" fillId="0" borderId="0" xfId="62" applyNumberFormat="1" applyFont="1" applyBorder="1" applyAlignment="1">
      <alignment horizontal="left" vertical="center"/>
    </xf>
    <xf numFmtId="0" fontId="67" fillId="0" borderId="0" xfId="62" applyFont="1" applyBorder="1" applyAlignment="1">
      <alignment horizontal="left" vertical="center"/>
    </xf>
    <xf numFmtId="0" fontId="67" fillId="0" borderId="0" xfId="62" applyFont="1" applyBorder="1" applyAlignment="1" applyProtection="1">
      <alignment horizontal="left" vertical="center"/>
      <protection locked="0"/>
    </xf>
    <xf numFmtId="0" fontId="67" fillId="0" borderId="0" xfId="62" applyFont="1" applyBorder="1" applyAlignment="1" applyProtection="1">
      <protection locked="0"/>
    </xf>
    <xf numFmtId="0" fontId="67" fillId="0" borderId="0" xfId="62" applyFont="1" applyBorder="1"/>
    <xf numFmtId="0" fontId="68" fillId="0" borderId="33" xfId="62" applyFont="1" applyBorder="1" applyAlignment="1">
      <alignment horizontal="center"/>
    </xf>
    <xf numFmtId="0" fontId="68" fillId="0" borderId="33" xfId="62" applyFont="1" applyBorder="1" applyAlignment="1">
      <alignment horizontal="center" vertical="center"/>
    </xf>
    <xf numFmtId="0" fontId="68" fillId="0" borderId="0" xfId="62" applyFont="1" applyBorder="1" applyAlignment="1">
      <alignment horizontal="center"/>
    </xf>
    <xf numFmtId="0" fontId="68" fillId="0" borderId="34" xfId="62" applyFont="1" applyBorder="1" applyAlignment="1">
      <alignment horizontal="center"/>
    </xf>
    <xf numFmtId="0" fontId="68" fillId="0" borderId="34" xfId="62" applyFont="1" applyBorder="1" applyAlignment="1">
      <alignment horizontal="center" vertical="center"/>
    </xf>
    <xf numFmtId="0" fontId="68" fillId="0" borderId="35" xfId="62" applyFont="1" applyBorder="1" applyAlignment="1" applyProtection="1">
      <alignment horizontal="center"/>
      <protection locked="0"/>
    </xf>
    <xf numFmtId="168" fontId="68" fillId="0" borderId="36" xfId="62" applyNumberFormat="1" applyFont="1" applyBorder="1" applyAlignment="1" applyProtection="1">
      <alignment horizontal="center"/>
      <protection locked="0"/>
    </xf>
    <xf numFmtId="168" fontId="68" fillId="0" borderId="37" xfId="62" applyNumberFormat="1" applyFont="1" applyBorder="1" applyAlignment="1" applyProtection="1">
      <alignment horizontal="center"/>
      <protection locked="0"/>
    </xf>
    <xf numFmtId="0" fontId="67" fillId="0" borderId="38" xfId="62" applyFont="1" applyFill="1" applyBorder="1" applyAlignment="1">
      <alignment horizontal="center" vertical="center"/>
    </xf>
    <xf numFmtId="49" fontId="67" fillId="22" borderId="39" xfId="62" applyNumberFormat="1" applyFont="1" applyFill="1" applyBorder="1" applyAlignment="1">
      <alignment horizontal="center" vertical="center"/>
    </xf>
    <xf numFmtId="49" fontId="68" fillId="0" borderId="39" xfId="62" applyNumberFormat="1" applyFont="1" applyFill="1" applyBorder="1" applyAlignment="1" applyProtection="1">
      <alignment horizontal="center" vertical="center"/>
      <protection locked="0"/>
    </xf>
    <xf numFmtId="49" fontId="68" fillId="0" borderId="39" xfId="62" applyNumberFormat="1" applyFont="1" applyFill="1" applyBorder="1" applyAlignment="1">
      <alignment horizontal="center" vertical="center"/>
    </xf>
    <xf numFmtId="0" fontId="69" fillId="22" borderId="39" xfId="62" applyNumberFormat="1" applyFont="1" applyFill="1" applyBorder="1" applyAlignment="1">
      <alignment horizontal="left" vertical="center" wrapText="1"/>
    </xf>
    <xf numFmtId="0" fontId="67" fillId="0" borderId="39" xfId="65" applyFont="1" applyFill="1" applyBorder="1" applyAlignment="1">
      <alignment horizontal="center" vertical="center"/>
    </xf>
    <xf numFmtId="3" fontId="67" fillId="22" borderId="40" xfId="66" applyNumberFormat="1" applyFont="1" applyFill="1" applyBorder="1" applyAlignment="1" applyProtection="1">
      <alignment horizontal="center" vertical="center"/>
      <protection locked="0"/>
    </xf>
    <xf numFmtId="3" fontId="67" fillId="22" borderId="41" xfId="66" applyNumberFormat="1" applyFont="1" applyFill="1" applyBorder="1" applyAlignment="1" applyProtection="1">
      <alignment horizontal="center" vertical="center"/>
      <protection locked="0"/>
    </xf>
    <xf numFmtId="0" fontId="67" fillId="0" borderId="0" xfId="62" applyFont="1" applyBorder="1" applyAlignment="1">
      <alignment horizontal="right"/>
    </xf>
    <xf numFmtId="0" fontId="55" fillId="0" borderId="0" xfId="65"/>
    <xf numFmtId="0" fontId="67" fillId="0" borderId="42" xfId="62" applyNumberFormat="1" applyFont="1" applyFill="1" applyBorder="1" applyAlignment="1" applyProtection="1">
      <alignment horizontal="center" vertical="center"/>
      <protection locked="0"/>
    </xf>
    <xf numFmtId="49" fontId="67" fillId="22" borderId="43" xfId="62" applyNumberFormat="1" applyFont="1" applyFill="1" applyBorder="1" applyAlignment="1">
      <alignment horizontal="center" vertical="center"/>
    </xf>
    <xf numFmtId="0" fontId="68" fillId="0" borderId="43" xfId="62" applyNumberFormat="1" applyFont="1" applyFill="1" applyBorder="1" applyAlignment="1" applyProtection="1">
      <alignment horizontal="center" vertical="center"/>
      <protection locked="0"/>
    </xf>
    <xf numFmtId="49" fontId="68" fillId="0" borderId="43" xfId="62" applyNumberFormat="1" applyFont="1" applyFill="1" applyBorder="1" applyAlignment="1">
      <alignment horizontal="center" vertical="center"/>
    </xf>
    <xf numFmtId="0" fontId="67" fillId="22" borderId="43" xfId="62" applyNumberFormat="1" applyFont="1" applyFill="1" applyBorder="1" applyAlignment="1">
      <alignment horizontal="left" vertical="center" wrapText="1"/>
    </xf>
    <xf numFmtId="0" fontId="67" fillId="0" borderId="43" xfId="65" applyFont="1" applyFill="1" applyBorder="1" applyAlignment="1">
      <alignment horizontal="center" vertical="center"/>
    </xf>
    <xf numFmtId="3" fontId="67" fillId="22" borderId="43" xfId="66" applyNumberFormat="1" applyFont="1" applyFill="1" applyBorder="1" applyAlignment="1" applyProtection="1">
      <alignment horizontal="center" vertical="center"/>
      <protection locked="0"/>
    </xf>
    <xf numFmtId="3" fontId="67" fillId="22" borderId="44" xfId="66" applyNumberFormat="1" applyFont="1" applyFill="1" applyBorder="1" applyAlignment="1" applyProtection="1">
      <alignment horizontal="center" vertical="center"/>
      <protection locked="0"/>
    </xf>
    <xf numFmtId="3" fontId="55" fillId="0" borderId="0" xfId="62" applyNumberFormat="1" applyFont="1"/>
    <xf numFmtId="0" fontId="67" fillId="22" borderId="43" xfId="65" applyFont="1" applyFill="1" applyBorder="1" applyAlignment="1">
      <alignment horizontal="center" vertical="center"/>
    </xf>
    <xf numFmtId="0" fontId="67" fillId="0" borderId="45" xfId="62" applyNumberFormat="1" applyFont="1" applyFill="1" applyBorder="1" applyAlignment="1" applyProtection="1">
      <alignment horizontal="center" vertical="center"/>
      <protection locked="0"/>
    </xf>
    <xf numFmtId="49" fontId="67" fillId="0" borderId="46" xfId="62" applyNumberFormat="1" applyFont="1" applyFill="1" applyBorder="1" applyAlignment="1">
      <alignment horizontal="center" vertical="center"/>
    </xf>
    <xf numFmtId="0" fontId="68" fillId="0" borderId="46" xfId="62" applyNumberFormat="1" applyFont="1" applyFill="1" applyBorder="1" applyAlignment="1" applyProtection="1">
      <alignment horizontal="center" vertical="center"/>
      <protection locked="0"/>
    </xf>
    <xf numFmtId="49" fontId="68" fillId="0" borderId="46" xfId="62" applyNumberFormat="1" applyFont="1" applyFill="1" applyBorder="1" applyAlignment="1">
      <alignment horizontal="center" vertical="center"/>
    </xf>
    <xf numFmtId="0" fontId="67" fillId="0" borderId="46" xfId="62" applyNumberFormat="1" applyFont="1" applyFill="1" applyBorder="1" applyAlignment="1">
      <alignment horizontal="left" vertical="center" wrapText="1"/>
    </xf>
    <xf numFmtId="0" fontId="67" fillId="0" borderId="46" xfId="65" applyFont="1" applyFill="1" applyBorder="1" applyAlignment="1">
      <alignment horizontal="center" vertical="center"/>
    </xf>
    <xf numFmtId="3" fontId="67" fillId="22" borderId="46" xfId="62" applyNumberFormat="1" applyFont="1" applyFill="1" applyBorder="1" applyAlignment="1" applyProtection="1">
      <alignment horizontal="center" vertical="center"/>
      <protection locked="0"/>
    </xf>
    <xf numFmtId="3" fontId="67" fillId="22" borderId="46" xfId="65" applyNumberFormat="1" applyFont="1" applyFill="1" applyBorder="1" applyAlignment="1" applyProtection="1">
      <alignment horizontal="center" vertical="center"/>
      <protection locked="0"/>
    </xf>
    <xf numFmtId="3" fontId="67" fillId="22" borderId="46" xfId="66" applyNumberFormat="1" applyFont="1" applyFill="1" applyBorder="1" applyAlignment="1" applyProtection="1">
      <alignment horizontal="center" vertical="center"/>
      <protection locked="0"/>
    </xf>
    <xf numFmtId="3" fontId="67" fillId="22" borderId="47" xfId="66" applyNumberFormat="1" applyFont="1" applyFill="1" applyBorder="1" applyAlignment="1" applyProtection="1">
      <alignment horizontal="center" vertical="center"/>
      <protection locked="0"/>
    </xf>
    <xf numFmtId="0" fontId="70" fillId="0" borderId="0" xfId="62" applyFont="1" applyFill="1" applyBorder="1" applyAlignment="1">
      <alignment horizontal="left" vertical="center"/>
    </xf>
    <xf numFmtId="0" fontId="67" fillId="0" borderId="0" xfId="62" applyFont="1" applyFill="1" applyBorder="1" applyAlignment="1">
      <alignment horizontal="center" vertical="center"/>
    </xf>
    <xf numFmtId="0" fontId="68" fillId="0" borderId="0" xfId="62" applyNumberFormat="1" applyFont="1" applyFill="1" applyBorder="1" applyAlignment="1" applyProtection="1">
      <alignment horizontal="center" vertical="top"/>
      <protection locked="0"/>
    </xf>
    <xf numFmtId="49" fontId="68" fillId="0" borderId="0" xfId="62" applyNumberFormat="1" applyFont="1" applyFill="1" applyBorder="1" applyAlignment="1">
      <alignment horizontal="center" vertical="center"/>
    </xf>
    <xf numFmtId="0" fontId="71" fillId="0" borderId="0" xfId="62" applyNumberFormat="1" applyFont="1" applyFill="1" applyBorder="1" applyAlignment="1">
      <alignment horizontal="left" wrapText="1"/>
    </xf>
    <xf numFmtId="49" fontId="68" fillId="0" borderId="0" xfId="62" applyNumberFormat="1" applyFont="1" applyFill="1" applyBorder="1" applyAlignment="1" applyProtection="1">
      <alignment horizontal="center" vertical="top"/>
      <protection locked="0"/>
    </xf>
    <xf numFmtId="1" fontId="68" fillId="0" borderId="0" xfId="62" applyNumberFormat="1" applyFont="1" applyFill="1" applyBorder="1" applyAlignment="1" applyProtection="1">
      <alignment horizontal="center" vertical="top"/>
      <protection locked="0"/>
    </xf>
    <xf numFmtId="3" fontId="68" fillId="22" borderId="0" xfId="62" applyNumberFormat="1" applyFont="1" applyFill="1" applyBorder="1" applyAlignment="1" applyProtection="1">
      <alignment horizontal="right"/>
      <protection locked="0"/>
    </xf>
    <xf numFmtId="1" fontId="67" fillId="22" borderId="0" xfId="62" applyNumberFormat="1" applyFont="1" applyFill="1" applyBorder="1" applyAlignment="1" applyProtection="1">
      <alignment horizontal="center" vertical="center"/>
      <protection locked="0"/>
    </xf>
    <xf numFmtId="0" fontId="68" fillId="0" borderId="0" xfId="62" applyFont="1" applyBorder="1" applyAlignment="1">
      <alignment horizontal="right"/>
    </xf>
    <xf numFmtId="0" fontId="67" fillId="22" borderId="0" xfId="62" applyFont="1" applyFill="1" applyProtection="1">
      <protection locked="0"/>
    </xf>
    <xf numFmtId="0" fontId="70" fillId="0" borderId="11" xfId="62" applyFont="1" applyFill="1" applyBorder="1" applyAlignment="1">
      <alignment horizontal="right" vertical="center"/>
    </xf>
    <xf numFmtId="0" fontId="70" fillId="0" borderId="12" xfId="62" applyFont="1" applyFill="1" applyBorder="1" applyAlignment="1">
      <alignment horizontal="right" vertical="center"/>
    </xf>
    <xf numFmtId="0" fontId="67" fillId="0" borderId="12" xfId="62" applyFont="1" applyBorder="1" applyAlignment="1">
      <alignment horizontal="right" vertical="center"/>
    </xf>
    <xf numFmtId="0" fontId="67" fillId="0" borderId="12" xfId="62" applyNumberFormat="1" applyFont="1" applyBorder="1" applyAlignment="1">
      <alignment horizontal="right" vertical="center"/>
    </xf>
    <xf numFmtId="0" fontId="70" fillId="0" borderId="12" xfId="62" applyNumberFormat="1" applyFont="1" applyBorder="1" applyAlignment="1">
      <alignment horizontal="right" vertical="center"/>
    </xf>
    <xf numFmtId="3" fontId="67" fillId="22" borderId="48" xfId="62" applyNumberFormat="1" applyFont="1" applyFill="1" applyBorder="1" applyAlignment="1" applyProtection="1">
      <alignment horizontal="center" vertical="center"/>
      <protection locked="0"/>
    </xf>
    <xf numFmtId="0" fontId="67" fillId="0" borderId="13" xfId="62" applyFont="1" applyBorder="1"/>
    <xf numFmtId="0" fontId="67" fillId="0" borderId="0" xfId="62" applyNumberFormat="1" applyFont="1" applyBorder="1"/>
    <xf numFmtId="3" fontId="67" fillId="22" borderId="48" xfId="62" applyNumberFormat="1" applyFont="1" applyFill="1" applyBorder="1" applyAlignment="1" applyProtection="1">
      <alignment horizontal="center"/>
      <protection locked="0"/>
    </xf>
    <xf numFmtId="0" fontId="67" fillId="22" borderId="0" xfId="62" applyFont="1" applyFill="1" applyBorder="1" applyProtection="1">
      <protection locked="0"/>
    </xf>
    <xf numFmtId="0" fontId="67" fillId="0" borderId="18" xfId="62" applyFont="1" applyBorder="1"/>
    <xf numFmtId="0" fontId="67" fillId="0" borderId="19" xfId="62" applyFont="1" applyBorder="1"/>
    <xf numFmtId="0" fontId="67" fillId="0" borderId="19" xfId="62" applyNumberFormat="1" applyFont="1" applyBorder="1"/>
    <xf numFmtId="3" fontId="67" fillId="22" borderId="48" xfId="65" applyNumberFormat="1" applyFont="1" applyFill="1" applyBorder="1" applyAlignment="1" applyProtection="1">
      <alignment horizontal="center" vertical="center"/>
      <protection locked="0"/>
    </xf>
    <xf numFmtId="0" fontId="55" fillId="0" borderId="0" xfId="62" applyNumberFormat="1" applyFont="1"/>
    <xf numFmtId="49" fontId="72" fillId="0" borderId="0" xfId="64" applyNumberFormat="1" applyFont="1" applyBorder="1" applyAlignment="1"/>
    <xf numFmtId="0" fontId="58" fillId="0" borderId="0" xfId="64" applyBorder="1" applyAlignment="1">
      <alignment horizontal="left" vertical="top" indent="1"/>
    </xf>
    <xf numFmtId="0" fontId="58" fillId="0" borderId="0" xfId="64" applyBorder="1"/>
    <xf numFmtId="0" fontId="58" fillId="0" borderId="0" xfId="64" applyBorder="1" applyAlignment="1">
      <alignment horizontal="right" vertical="top"/>
    </xf>
    <xf numFmtId="3" fontId="58" fillId="0" borderId="0" xfId="64" applyNumberFormat="1" applyBorder="1" applyAlignment="1">
      <alignment vertical="top"/>
    </xf>
    <xf numFmtId="3" fontId="58" fillId="0" borderId="0" xfId="64" applyNumberFormat="1" applyBorder="1" applyAlignment="1">
      <alignment horizontal="center" vertical="top"/>
    </xf>
    <xf numFmtId="0" fontId="58" fillId="0" borderId="0" xfId="64" applyBorder="1" applyAlignment="1"/>
    <xf numFmtId="0" fontId="74" fillId="0" borderId="0" xfId="64" applyFont="1" applyBorder="1" applyAlignment="1">
      <alignment horizontal="right" vertical="top"/>
    </xf>
    <xf numFmtId="0" fontId="74" fillId="0" borderId="0" xfId="64" applyFont="1" applyBorder="1" applyAlignment="1">
      <alignment vertical="top"/>
    </xf>
    <xf numFmtId="0" fontId="58" fillId="0" borderId="0" xfId="64" applyBorder="1" applyAlignment="1">
      <alignment horizontal="center" vertical="top"/>
    </xf>
    <xf numFmtId="49" fontId="73" fillId="28" borderId="49" xfId="64" applyNumberFormat="1" applyFont="1" applyFill="1" applyBorder="1" applyAlignment="1">
      <alignment horizontal="center" vertical="top"/>
    </xf>
    <xf numFmtId="0" fontId="75" fillId="28" borderId="49" xfId="64" applyFont="1" applyFill="1" applyBorder="1" applyAlignment="1">
      <alignment horizontal="center" vertical="top"/>
    </xf>
    <xf numFmtId="0" fontId="75" fillId="28" borderId="49" xfId="64" applyFont="1" applyFill="1" applyBorder="1" applyAlignment="1">
      <alignment horizontal="center" vertical="top" wrapText="1"/>
    </xf>
    <xf numFmtId="0" fontId="58" fillId="0" borderId="0" xfId="64"/>
    <xf numFmtId="0" fontId="76" fillId="0" borderId="49" xfId="64" applyNumberFormat="1" applyFont="1" applyFill="1" applyBorder="1" applyAlignment="1">
      <alignment horizontal="center" wrapText="1"/>
    </xf>
    <xf numFmtId="0" fontId="74" fillId="0" borderId="50" xfId="64" applyNumberFormat="1" applyFont="1" applyBorder="1" applyAlignment="1">
      <alignment vertical="top"/>
    </xf>
    <xf numFmtId="0" fontId="74" fillId="0" borderId="50" xfId="64" applyNumberFormat="1" applyFont="1" applyBorder="1" applyAlignment="1">
      <alignment vertical="top" wrapText="1"/>
    </xf>
    <xf numFmtId="0" fontId="58" fillId="0" borderId="0" xfId="64" applyAlignment="1"/>
    <xf numFmtId="0" fontId="77" fillId="0" borderId="51" xfId="64" applyNumberFormat="1" applyFont="1" applyBorder="1" applyAlignment="1">
      <alignment vertical="top"/>
    </xf>
    <xf numFmtId="0" fontId="78" fillId="0" borderId="51" xfId="64" applyNumberFormat="1" applyFont="1" applyBorder="1" applyAlignment="1">
      <alignment vertical="top"/>
    </xf>
    <xf numFmtId="0" fontId="77" fillId="0" borderId="51" xfId="64" applyNumberFormat="1" applyFont="1" applyBorder="1" applyAlignment="1">
      <alignment vertical="top" wrapText="1"/>
    </xf>
    <xf numFmtId="3" fontId="77" fillId="0" borderId="51" xfId="64" applyNumberFormat="1" applyFont="1" applyBorder="1" applyAlignment="1">
      <alignment vertical="top"/>
    </xf>
    <xf numFmtId="0" fontId="79" fillId="0" borderId="52" xfId="64" applyNumberFormat="1" applyFont="1" applyBorder="1" applyAlignment="1">
      <alignment vertical="top"/>
    </xf>
    <xf numFmtId="0" fontId="80" fillId="0" borderId="52" xfId="64" applyNumberFormat="1" applyFont="1" applyBorder="1" applyAlignment="1">
      <alignment vertical="top"/>
    </xf>
    <xf numFmtId="0" fontId="79" fillId="0" borderId="52" xfId="64" applyNumberFormat="1" applyFont="1" applyBorder="1" applyAlignment="1">
      <alignment vertical="top" wrapText="1"/>
    </xf>
    <xf numFmtId="3" fontId="79" fillId="0" borderId="52" xfId="64" applyNumberFormat="1" applyFont="1" applyBorder="1" applyAlignment="1">
      <alignment vertical="top"/>
    </xf>
    <xf numFmtId="0" fontId="58" fillId="0" borderId="53" xfId="64" applyBorder="1" applyAlignment="1">
      <alignment vertical="top"/>
    </xf>
    <xf numFmtId="0" fontId="81" fillId="0" borderId="53" xfId="64" applyFont="1" applyBorder="1" applyAlignment="1">
      <alignment vertical="top"/>
    </xf>
    <xf numFmtId="0" fontId="58" fillId="0" borderId="53" xfId="64" applyBorder="1" applyAlignment="1">
      <alignment vertical="top" wrapText="1"/>
    </xf>
    <xf numFmtId="3" fontId="58" fillId="0" borderId="53" xfId="64" applyNumberFormat="1" applyBorder="1" applyAlignment="1">
      <alignment vertical="top"/>
    </xf>
    <xf numFmtId="3" fontId="81" fillId="0" borderId="53" xfId="64" applyNumberFormat="1" applyFont="1" applyBorder="1" applyAlignment="1">
      <alignment vertical="top"/>
    </xf>
    <xf numFmtId="0" fontId="58" fillId="0" borderId="0" xfId="64" applyBorder="1" applyAlignment="1">
      <alignment vertical="top"/>
    </xf>
    <xf numFmtId="0" fontId="81" fillId="0" borderId="0" xfId="64" applyFont="1" applyBorder="1" applyAlignment="1">
      <alignment vertical="top"/>
    </xf>
    <xf numFmtId="0" fontId="58" fillId="0" borderId="0" xfId="64" applyBorder="1" applyAlignment="1">
      <alignment vertical="top" wrapText="1"/>
    </xf>
    <xf numFmtId="3" fontId="81" fillId="0" borderId="0" xfId="64" applyNumberFormat="1" applyFont="1" applyBorder="1" applyAlignment="1">
      <alignment vertical="top"/>
    </xf>
    <xf numFmtId="0" fontId="58" fillId="0" borderId="0" xfId="64" applyAlignment="1">
      <alignment vertical="top"/>
    </xf>
    <xf numFmtId="3" fontId="58" fillId="0" borderId="0" xfId="64" applyNumberFormat="1" applyAlignment="1">
      <alignment vertical="top"/>
    </xf>
    <xf numFmtId="0" fontId="58" fillId="0" borderId="0" xfId="64" applyAlignment="1">
      <alignment vertical="top" wrapText="1"/>
    </xf>
    <xf numFmtId="0" fontId="58" fillId="0" borderId="54" xfId="64" applyBorder="1" applyAlignment="1">
      <alignment vertical="top"/>
    </xf>
    <xf numFmtId="0" fontId="81" fillId="0" borderId="54" xfId="64" applyFont="1" applyBorder="1" applyAlignment="1">
      <alignment vertical="top"/>
    </xf>
    <xf numFmtId="0" fontId="58" fillId="0" borderId="54" xfId="64" applyBorder="1" applyAlignment="1">
      <alignment vertical="top" wrapText="1"/>
    </xf>
    <xf numFmtId="3" fontId="58" fillId="0" borderId="54" xfId="64" applyNumberFormat="1" applyBorder="1" applyAlignment="1">
      <alignment vertical="top"/>
    </xf>
    <xf numFmtId="3" fontId="81" fillId="0" borderId="54" xfId="64" applyNumberFormat="1" applyFont="1" applyBorder="1" applyAlignment="1">
      <alignment vertical="top"/>
    </xf>
    <xf numFmtId="0" fontId="79" fillId="0" borderId="52" xfId="64" applyFont="1" applyBorder="1" applyAlignment="1">
      <alignment vertical="top"/>
    </xf>
    <xf numFmtId="0" fontId="80" fillId="0" borderId="52" xfId="64" applyFont="1" applyBorder="1" applyAlignment="1">
      <alignment vertical="top"/>
    </xf>
    <xf numFmtId="0" fontId="79" fillId="0" borderId="52" xfId="64" applyFont="1" applyBorder="1" applyAlignment="1">
      <alignment vertical="top" wrapText="1"/>
    </xf>
    <xf numFmtId="0" fontId="58" fillId="0" borderId="0" xfId="64" applyFont="1" applyBorder="1" applyAlignment="1">
      <alignment vertical="top" wrapText="1"/>
    </xf>
    <xf numFmtId="4" fontId="23" fillId="0" borderId="32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40" fillId="0" borderId="32" xfId="0" applyNumberFormat="1" applyFont="1" applyBorder="1" applyAlignment="1" applyProtection="1">
      <alignment vertical="center"/>
      <protection locked="0"/>
    </xf>
    <xf numFmtId="0" fontId="10" fillId="0" borderId="0" xfId="0" applyFont="1" applyAlignment="1"/>
    <xf numFmtId="0" fontId="0" fillId="0" borderId="19" xfId="0" applyFont="1" applyBorder="1" applyAlignment="1">
      <alignment vertical="center"/>
    </xf>
    <xf numFmtId="3" fontId="0" fillId="0" borderId="53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3" fontId="0" fillId="0" borderId="54" xfId="0" applyNumberFormat="1" applyBorder="1" applyAlignment="1">
      <alignment vertical="top"/>
    </xf>
    <xf numFmtId="3" fontId="79" fillId="0" borderId="52" xfId="0" applyNumberFormat="1" applyFont="1" applyBorder="1" applyAlignment="1">
      <alignment vertical="top"/>
    </xf>
    <xf numFmtId="3" fontId="67" fillId="22" borderId="39" xfId="62" applyNumberFormat="1" applyFont="1" applyFill="1" applyBorder="1" applyAlignment="1" applyProtection="1">
      <alignment horizontal="center" vertical="center"/>
      <protection locked="0"/>
    </xf>
    <xf numFmtId="3" fontId="67" fillId="22" borderId="39" xfId="65" applyNumberFormat="1" applyFont="1" applyFill="1" applyBorder="1" applyAlignment="1" applyProtection="1">
      <alignment horizontal="center" vertical="center"/>
      <protection locked="0"/>
    </xf>
    <xf numFmtId="3" fontId="67" fillId="22" borderId="43" xfId="62" applyNumberFormat="1" applyFont="1" applyFill="1" applyBorder="1" applyAlignment="1" applyProtection="1">
      <alignment horizontal="center" vertical="center"/>
      <protection locked="0"/>
    </xf>
    <xf numFmtId="3" fontId="67" fillId="22" borderId="43" xfId="65" applyNumberFormat="1" applyFont="1" applyFill="1" applyBorder="1" applyAlignment="1" applyProtection="1">
      <alignment horizontal="center" vertical="center"/>
      <protection locked="0"/>
    </xf>
    <xf numFmtId="0" fontId="1" fillId="0" borderId="0" xfId="63" applyAlignment="1">
      <alignment horizontal="left"/>
    </xf>
    <xf numFmtId="0" fontId="1" fillId="0" borderId="0" xfId="63" applyAlignment="1" applyProtection="1">
      <alignment horizontal="center"/>
      <protection locked="0"/>
    </xf>
    <xf numFmtId="2" fontId="1" fillId="0" borderId="0" xfId="63" applyNumberFormat="1" applyAlignment="1" applyProtection="1">
      <alignment horizontal="center"/>
      <protection locked="0"/>
    </xf>
    <xf numFmtId="2" fontId="1" fillId="0" borderId="0" xfId="63" applyNumberFormat="1" applyAlignment="1">
      <alignment horizontal="right"/>
    </xf>
    <xf numFmtId="0" fontId="1" fillId="0" borderId="0" xfId="63"/>
    <xf numFmtId="0" fontId="54" fillId="0" borderId="0" xfId="63" applyFont="1" applyFill="1" applyBorder="1"/>
    <xf numFmtId="0" fontId="54" fillId="0" borderId="0" xfId="63" applyFont="1" applyFill="1" applyBorder="1" applyAlignment="1">
      <alignment horizontal="center"/>
    </xf>
    <xf numFmtId="2" fontId="54" fillId="0" borderId="0" xfId="63" applyNumberFormat="1" applyFont="1" applyFill="1" applyBorder="1"/>
    <xf numFmtId="0" fontId="82" fillId="0" borderId="0" xfId="63" applyFont="1" applyBorder="1" applyAlignment="1" applyProtection="1">
      <alignment horizontal="left"/>
      <protection locked="0"/>
    </xf>
    <xf numFmtId="0" fontId="1" fillId="0" borderId="0" xfId="63" applyAlignment="1">
      <alignment horizontal="center"/>
    </xf>
    <xf numFmtId="2" fontId="1" fillId="0" borderId="0" xfId="63" applyNumberFormat="1" applyAlignment="1">
      <alignment horizontal="center"/>
    </xf>
    <xf numFmtId="0" fontId="54" fillId="0" borderId="0" xfId="63" applyFont="1" applyFill="1" applyBorder="1" applyAlignment="1" applyProtection="1">
      <alignment horizontal="left"/>
      <protection locked="0"/>
    </xf>
    <xf numFmtId="0" fontId="1" fillId="0" borderId="49" xfId="63" applyBorder="1" applyAlignment="1" applyProtection="1">
      <alignment horizontal="left"/>
      <protection locked="0"/>
    </xf>
    <xf numFmtId="0" fontId="1" fillId="0" borderId="0" xfId="63" applyNumberFormat="1" applyAlignment="1" applyProtection="1">
      <alignment horizontal="center" vertical="center"/>
      <protection locked="0"/>
    </xf>
    <xf numFmtId="2" fontId="1" fillId="0" borderId="0" xfId="63" applyNumberFormat="1" applyAlignment="1" applyProtection="1">
      <alignment horizontal="right"/>
      <protection locked="0"/>
    </xf>
    <xf numFmtId="0" fontId="54" fillId="0" borderId="0" xfId="63" applyFont="1" applyFill="1" applyBorder="1" applyAlignment="1">
      <alignment horizontal="left"/>
    </xf>
    <xf numFmtId="2" fontId="54" fillId="0" borderId="0" xfId="63" applyNumberFormat="1" applyFont="1" applyFill="1" applyBorder="1" applyAlignment="1">
      <alignment horizontal="right"/>
    </xf>
    <xf numFmtId="0" fontId="54" fillId="0" borderId="0" xfId="63" applyFont="1" applyFill="1" applyBorder="1" applyAlignment="1" applyProtection="1">
      <alignment horizontal="center"/>
      <protection locked="0"/>
    </xf>
    <xf numFmtId="0" fontId="54" fillId="0" borderId="0" xfId="63" applyNumberFormat="1" applyFont="1" applyFill="1" applyBorder="1" applyAlignment="1" applyProtection="1">
      <alignment horizontal="center" vertical="center"/>
      <protection locked="0"/>
    </xf>
    <xf numFmtId="2" fontId="54" fillId="0" borderId="0" xfId="63" applyNumberFormat="1" applyFont="1" applyFill="1" applyBorder="1" applyAlignment="1" applyProtection="1">
      <alignment horizontal="right"/>
      <protection locked="0"/>
    </xf>
    <xf numFmtId="0" fontId="1" fillId="0" borderId="0" xfId="63" applyAlignment="1" applyProtection="1">
      <alignment horizontal="left"/>
      <protection locked="0"/>
    </xf>
    <xf numFmtId="0" fontId="1" fillId="0" borderId="53" xfId="63" applyBorder="1" applyAlignment="1" applyProtection="1">
      <alignment horizontal="left"/>
      <protection locked="0"/>
    </xf>
    <xf numFmtId="0" fontId="1" fillId="0" borderId="53" xfId="63" applyBorder="1" applyAlignment="1">
      <alignment horizontal="center"/>
    </xf>
    <xf numFmtId="2" fontId="1" fillId="0" borderId="53" xfId="63" applyNumberFormat="1" applyBorder="1" applyAlignment="1">
      <alignment horizontal="right"/>
    </xf>
    <xf numFmtId="0" fontId="1" fillId="0" borderId="54" xfId="63" applyBorder="1" applyAlignment="1" applyProtection="1">
      <alignment horizontal="left"/>
      <protection locked="0"/>
    </xf>
    <xf numFmtId="0" fontId="1" fillId="0" borderId="0" xfId="63" applyFill="1" applyBorder="1" applyAlignment="1" applyProtection="1">
      <alignment horizontal="left"/>
      <protection locked="0"/>
    </xf>
    <xf numFmtId="0" fontId="1" fillId="0" borderId="49" xfId="63" applyFill="1" applyBorder="1" applyAlignment="1" applyProtection="1">
      <alignment horizontal="left"/>
      <protection locked="0"/>
    </xf>
    <xf numFmtId="0" fontId="1" fillId="0" borderId="0" xfId="63" applyBorder="1"/>
    <xf numFmtId="0" fontId="1" fillId="0" borderId="53" xfId="63" applyBorder="1" applyAlignment="1">
      <alignment horizontal="left"/>
    </xf>
    <xf numFmtId="2" fontId="1" fillId="0" borderId="53" xfId="63" applyNumberFormat="1" applyBorder="1" applyAlignment="1">
      <alignment horizontal="center"/>
    </xf>
    <xf numFmtId="2" fontId="1" fillId="0" borderId="53" xfId="63" applyNumberFormat="1" applyBorder="1" applyAlignment="1" applyProtection="1">
      <alignment horizontal="right" vertical="center"/>
      <protection locked="0"/>
    </xf>
    <xf numFmtId="2" fontId="54" fillId="0" borderId="0" xfId="63" applyNumberFormat="1" applyFont="1" applyFill="1" applyBorder="1" applyAlignment="1" applyProtection="1">
      <alignment horizontal="right" vertical="center"/>
      <protection locked="0"/>
    </xf>
    <xf numFmtId="0" fontId="1" fillId="0" borderId="49" xfId="63" applyBorder="1" applyAlignment="1">
      <alignment horizontal="left"/>
    </xf>
    <xf numFmtId="0" fontId="1" fillId="0" borderId="0" xfId="63" applyBorder="1" applyAlignment="1">
      <alignment horizontal="left"/>
    </xf>
    <xf numFmtId="0" fontId="1" fillId="0" borderId="0" xfId="63" applyBorder="1" applyAlignment="1">
      <alignment horizontal="center"/>
    </xf>
    <xf numFmtId="2" fontId="1" fillId="0" borderId="0" xfId="63" applyNumberFormat="1" applyBorder="1" applyAlignment="1">
      <alignment horizontal="center"/>
    </xf>
    <xf numFmtId="2" fontId="1" fillId="0" borderId="0" xfId="63" applyNumberFormat="1" applyBorder="1" applyAlignment="1">
      <alignment horizontal="right"/>
    </xf>
    <xf numFmtId="0" fontId="1" fillId="0" borderId="0" xfId="63" applyFill="1" applyBorder="1" applyAlignment="1">
      <alignment horizontal="left"/>
    </xf>
    <xf numFmtId="0" fontId="1" fillId="0" borderId="53" xfId="63" applyFill="1" applyBorder="1" applyAlignment="1">
      <alignment horizontal="left"/>
    </xf>
    <xf numFmtId="2" fontId="1" fillId="0" borderId="0" xfId="63" applyNumberFormat="1" applyBorder="1" applyAlignment="1" applyProtection="1">
      <alignment horizontal="right" vertical="center"/>
      <protection locked="0"/>
    </xf>
    <xf numFmtId="0" fontId="1" fillId="0" borderId="0" xfId="63" applyFill="1" applyBorder="1"/>
    <xf numFmtId="0" fontId="1" fillId="0" borderId="0" xfId="63" applyFill="1" applyBorder="1" applyAlignment="1">
      <alignment horizontal="center"/>
    </xf>
    <xf numFmtId="2" fontId="1" fillId="0" borderId="0" xfId="63" applyNumberFormat="1" applyFill="1" applyBorder="1"/>
    <xf numFmtId="2" fontId="1" fillId="0" borderId="0" xfId="63" applyNumberFormat="1"/>
    <xf numFmtId="0" fontId="1" fillId="0" borderId="0" xfId="63" applyFill="1" applyBorder="1" applyAlignment="1" applyProtection="1">
      <alignment horizontal="center"/>
      <protection locked="0"/>
    </xf>
    <xf numFmtId="0" fontId="1" fillId="0" borderId="0" xfId="63" applyNumberFormat="1" applyFill="1" applyBorder="1" applyAlignment="1" applyProtection="1">
      <alignment horizontal="center" vertical="center"/>
      <protection locked="0"/>
    </xf>
    <xf numFmtId="0" fontId="1" fillId="0" borderId="53" xfId="63" applyBorder="1"/>
    <xf numFmtId="0" fontId="1" fillId="0" borderId="0" xfId="63" applyBorder="1" applyAlignment="1" applyProtection="1">
      <alignment horizontal="left"/>
      <protection locked="0"/>
    </xf>
    <xf numFmtId="0" fontId="1" fillId="0" borderId="0" xfId="63" applyBorder="1" applyAlignment="1" applyProtection="1">
      <alignment horizontal="center"/>
      <protection locked="0"/>
    </xf>
    <xf numFmtId="0" fontId="1" fillId="0" borderId="0" xfId="63" applyNumberFormat="1" applyBorder="1" applyAlignment="1" applyProtection="1">
      <alignment horizontal="center" vertical="center"/>
      <protection locked="0"/>
    </xf>
    <xf numFmtId="2" fontId="1" fillId="0" borderId="0" xfId="63" applyNumberFormat="1" applyBorder="1" applyAlignment="1" applyProtection="1">
      <alignment horizontal="right"/>
      <protection locked="0"/>
    </xf>
    <xf numFmtId="0" fontId="83" fillId="0" borderId="0" xfId="63" applyFont="1" applyAlignment="1" applyProtection="1">
      <alignment horizontal="left"/>
      <protection locked="0"/>
    </xf>
    <xf numFmtId="2" fontId="83" fillId="0" borderId="0" xfId="63" applyNumberFormat="1" applyFont="1" applyAlignment="1" applyProtection="1">
      <alignment horizontal="left"/>
      <protection locked="0"/>
    </xf>
    <xf numFmtId="0" fontId="83" fillId="0" borderId="0" xfId="63" applyNumberFormat="1" applyFont="1" applyAlignment="1" applyProtection="1">
      <alignment horizontal="center" vertical="center"/>
      <protection locked="0"/>
    </xf>
    <xf numFmtId="0" fontId="1" fillId="0" borderId="54" xfId="63" applyFill="1" applyBorder="1" applyAlignment="1" applyProtection="1">
      <alignment horizontal="left"/>
      <protection locked="0"/>
    </xf>
    <xf numFmtId="0" fontId="1" fillId="0" borderId="54" xfId="63" applyNumberFormat="1" applyFill="1" applyBorder="1" applyAlignment="1" applyProtection="1">
      <alignment horizontal="center" vertical="center"/>
      <protection locked="0"/>
    </xf>
    <xf numFmtId="2" fontId="1" fillId="0" borderId="54" xfId="63" applyNumberFormat="1" applyBorder="1" applyAlignment="1">
      <alignment horizontal="center"/>
    </xf>
    <xf numFmtId="2" fontId="1" fillId="0" borderId="54" xfId="63" applyNumberFormat="1" applyBorder="1" applyAlignment="1">
      <alignment horizontal="right"/>
    </xf>
    <xf numFmtId="2" fontId="1" fillId="0" borderId="0" xfId="63" applyNumberFormat="1" applyFill="1" applyBorder="1" applyAlignment="1" applyProtection="1">
      <alignment horizontal="right" vertical="center"/>
      <protection locked="0"/>
    </xf>
    <xf numFmtId="2" fontId="1" fillId="0" borderId="0" xfId="63" applyNumberFormat="1" applyBorder="1" applyAlignment="1" applyProtection="1">
      <alignment horizontal="left"/>
      <protection locked="0"/>
    </xf>
    <xf numFmtId="11" fontId="1" fillId="0" borderId="0" xfId="63" applyNumberFormat="1" applyBorder="1"/>
    <xf numFmtId="2" fontId="1" fillId="0" borderId="0" xfId="63" applyNumberFormat="1" applyBorder="1" applyAlignment="1" applyProtection="1">
      <alignment horizontal="center"/>
      <protection locked="0"/>
    </xf>
    <xf numFmtId="11" fontId="1" fillId="0" borderId="0" xfId="63" applyNumberFormat="1" applyBorder="1" applyAlignment="1">
      <alignment horizontal="center"/>
    </xf>
    <xf numFmtId="2" fontId="83" fillId="0" borderId="0" xfId="63" applyNumberFormat="1" applyFont="1" applyBorder="1" applyAlignment="1" applyProtection="1">
      <alignment horizontal="center"/>
      <protection locked="0"/>
    </xf>
    <xf numFmtId="0" fontId="83" fillId="0" borderId="0" xfId="63" applyNumberFormat="1" applyFont="1" applyBorder="1" applyAlignment="1">
      <alignment horizontal="center" vertical="center"/>
    </xf>
    <xf numFmtId="2" fontId="1" fillId="0" borderId="0" xfId="63" applyNumberFormat="1" applyBorder="1"/>
    <xf numFmtId="14" fontId="4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24" borderId="16" xfId="0" applyFont="1" applyFill="1" applyBorder="1" applyAlignment="1">
      <alignment horizontal="center" vertical="center"/>
    </xf>
    <xf numFmtId="0" fontId="23" fillId="24" borderId="17" xfId="0" applyFont="1" applyFill="1" applyBorder="1" applyAlignment="1">
      <alignment horizontal="left" vertical="center"/>
    </xf>
    <xf numFmtId="0" fontId="23" fillId="24" borderId="17" xfId="0" applyFont="1" applyFill="1" applyBorder="1" applyAlignment="1">
      <alignment horizontal="center" vertical="center"/>
    </xf>
    <xf numFmtId="0" fontId="23" fillId="24" borderId="31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3" fillId="24" borderId="17" xfId="0" applyFont="1" applyFill="1" applyBorder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4" fontId="18" fillId="0" borderId="15" xfId="0" applyNumberFormat="1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6" fillId="24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1" fillId="0" borderId="26" xfId="0" applyFont="1" applyBorder="1" applyAlignment="1">
      <alignment horizontal="center" vertical="center"/>
    </xf>
    <xf numFmtId="0" fontId="21" fillId="0" borderId="20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4" fontId="6" fillId="24" borderId="17" xfId="0" applyNumberFormat="1" applyFont="1" applyFill="1" applyBorder="1" applyAlignment="1">
      <alignment vertical="center"/>
    </xf>
    <xf numFmtId="0" fontId="0" fillId="24" borderId="17" xfId="0" applyFont="1" applyFill="1" applyBorder="1" applyAlignment="1">
      <alignment vertical="center"/>
    </xf>
    <xf numFmtId="0" fontId="0" fillId="24" borderId="31" xfId="0" applyFont="1" applyFill="1" applyBorder="1" applyAlignment="1">
      <alignment vertical="center"/>
    </xf>
    <xf numFmtId="0" fontId="6" fillId="24" borderId="1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67" fillId="22" borderId="48" xfId="62" applyNumberFormat="1" applyFont="1" applyFill="1" applyBorder="1" applyAlignment="1" applyProtection="1">
      <alignment horizontal="center" vertical="center"/>
      <protection locked="0"/>
    </xf>
    <xf numFmtId="0" fontId="67" fillId="22" borderId="48" xfId="62" applyFont="1" applyFill="1" applyBorder="1" applyAlignment="1" applyProtection="1">
      <alignment horizontal="center" vertical="center"/>
      <protection locked="0"/>
    </xf>
    <xf numFmtId="0" fontId="70" fillId="22" borderId="48" xfId="62" applyFont="1" applyFill="1" applyBorder="1" applyAlignment="1" applyProtection="1">
      <alignment horizontal="center"/>
      <protection locked="0"/>
    </xf>
    <xf numFmtId="0" fontId="55" fillId="22" borderId="48" xfId="65" applyFont="1" applyFill="1" applyBorder="1" applyAlignment="1">
      <alignment wrapText="1"/>
    </xf>
    <xf numFmtId="0" fontId="55" fillId="0" borderId="0" xfId="65" applyFont="1" applyFill="1" applyBorder="1" applyAlignment="1">
      <alignment horizontal="left" wrapText="1"/>
    </xf>
    <xf numFmtId="0" fontId="68" fillId="0" borderId="55" xfId="62" applyFont="1" applyBorder="1" applyAlignment="1">
      <alignment horizontal="center" vertical="center"/>
    </xf>
    <xf numFmtId="0" fontId="68" fillId="0" borderId="33" xfId="62" applyNumberFormat="1" applyFont="1" applyBorder="1" applyAlignment="1">
      <alignment horizontal="center" vertical="center"/>
    </xf>
    <xf numFmtId="168" fontId="68" fillId="0" borderId="56" xfId="62" applyNumberFormat="1" applyFont="1" applyBorder="1" applyAlignment="1" applyProtection="1">
      <alignment horizontal="center"/>
      <protection locked="0"/>
    </xf>
    <xf numFmtId="168" fontId="68" fillId="0" borderId="57" xfId="62" applyNumberFormat="1" applyFont="1" applyBorder="1" applyAlignment="1" applyProtection="1">
      <alignment horizontal="center"/>
      <protection locked="0"/>
    </xf>
    <xf numFmtId="0" fontId="73" fillId="0" borderId="0" xfId="64" applyFont="1" applyBorder="1" applyAlignment="1">
      <alignment horizontal="left" vertical="top" indent="1"/>
    </xf>
    <xf numFmtId="0" fontId="58" fillId="0" borderId="0" xfId="64" applyBorder="1" applyAlignment="1">
      <alignment horizontal="left" vertical="top" indent="1"/>
    </xf>
    <xf numFmtId="0" fontId="73" fillId="28" borderId="49" xfId="64" applyFont="1" applyFill="1" applyBorder="1" applyAlignment="1">
      <alignment horizontal="left" vertical="top" indent="1"/>
    </xf>
  </cellXfs>
  <cellStyles count="86">
    <cellStyle name=" 1" xfId="1"/>
    <cellStyle name="20 % - zvýraznenie1" xfId="2"/>
    <cellStyle name="20 % - zvýraznenie2" xfId="3"/>
    <cellStyle name="20 % - zvýraznenie3" xfId="4"/>
    <cellStyle name="20 % - zvýraznenie4" xfId="5"/>
    <cellStyle name="20 % - zvýraznenie5" xfId="6"/>
    <cellStyle name="20 % - zvýraznenie6" xfId="7"/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 % - zvýraznenie1" xfId="14"/>
    <cellStyle name="40 % - zvýraznenie2" xfId="15"/>
    <cellStyle name="40 % - zvýraznenie3" xfId="16"/>
    <cellStyle name="40 % - zvýraznenie4" xfId="17"/>
    <cellStyle name="40 % - zvýraznenie5" xfId="18"/>
    <cellStyle name="40 % - zvýraznenie6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60 % - zvýraznenie1" xfId="26"/>
    <cellStyle name="60 % - zvýraznenie2" xfId="27"/>
    <cellStyle name="60 % - zvýraznenie3" xfId="28"/>
    <cellStyle name="60 % - zvýraznenie4" xfId="29"/>
    <cellStyle name="60 % - zvýraznenie5" xfId="30"/>
    <cellStyle name="60 % - zvýraznenie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Dobrá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Hypertextový odkaz" xfId="53" builtinId="8"/>
    <cellStyle name="Check Cell" xfId="54"/>
    <cellStyle name="Input" xfId="55"/>
    <cellStyle name="Kontrolná bunka" xfId="56"/>
    <cellStyle name="Linked Cell" xfId="57"/>
    <cellStyle name="Nadpis" xfId="58"/>
    <cellStyle name="Neutral 1" xfId="59"/>
    <cellStyle name="Neutrálna" xfId="60"/>
    <cellStyle name="normální" xfId="0" builtinId="0" customBuiltin="1"/>
    <cellStyle name="normální 2" xfId="61"/>
    <cellStyle name="normální_Kanalizace Litovel - Chudobín- ceny " xfId="62"/>
    <cellStyle name="normální_rozpočet ATS__11_2021 úprava" xfId="63"/>
    <cellStyle name="normální_SR ATS Lstiboř" xfId="64"/>
    <cellStyle name="normální_VV Králíky" xfId="65"/>
    <cellStyle name="normální_Výkaz výměr_STROJNI" xfId="66"/>
    <cellStyle name="Note 1" xfId="67"/>
    <cellStyle name="Output" xfId="68"/>
    <cellStyle name="Prepojená bunka" xfId="69"/>
    <cellStyle name="Spolu" xfId="70"/>
    <cellStyle name="Styl 1" xfId="71"/>
    <cellStyle name="Text upozornenia" xfId="72"/>
    <cellStyle name="Title" xfId="73"/>
    <cellStyle name="Titul" xfId="74"/>
    <cellStyle name="Total" xfId="75"/>
    <cellStyle name="Výsledek" xfId="76"/>
    <cellStyle name="Vysvetľujúci text" xfId="77"/>
    <cellStyle name="Warning Text" xfId="78"/>
    <cellStyle name="Zlá" xfId="79"/>
    <cellStyle name="Zvýraznenie1" xfId="80"/>
    <cellStyle name="Zvýraznenie2" xfId="81"/>
    <cellStyle name="Zvýraznenie3" xfId="82"/>
    <cellStyle name="Zvýraznenie4" xfId="83"/>
    <cellStyle name="Zvýraznenie5" xfId="84"/>
    <cellStyle name="Zvýraznenie6" xfId="8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204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1126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3073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4097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5121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614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716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8193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9217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10241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06"/>
  <sheetViews>
    <sheetView showGridLines="0" tabSelected="1" workbookViewId="0">
      <selection activeCell="AN13" sqref="AN1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>
      <c r="A1" s="16" t="s">
        <v>2155</v>
      </c>
      <c r="AZ1" s="16" t="s">
        <v>2156</v>
      </c>
      <c r="BA1" s="16" t="s">
        <v>2157</v>
      </c>
      <c r="BB1" s="16" t="s">
        <v>2156</v>
      </c>
      <c r="BT1" s="16" t="s">
        <v>0</v>
      </c>
      <c r="BU1" s="16" t="s">
        <v>0</v>
      </c>
      <c r="BV1" s="16" t="s">
        <v>1</v>
      </c>
    </row>
    <row r="2" spans="1:74" ht="36.950000000000003" customHeight="1">
      <c r="AR2" s="447" t="s">
        <v>2</v>
      </c>
      <c r="AS2" s="448"/>
      <c r="AT2" s="448"/>
      <c r="AU2" s="448"/>
      <c r="AV2" s="448"/>
      <c r="AW2" s="448"/>
      <c r="AX2" s="448"/>
      <c r="AY2" s="448"/>
      <c r="AZ2" s="448"/>
      <c r="BA2" s="448"/>
      <c r="BB2" s="448"/>
      <c r="BC2" s="448"/>
      <c r="BD2" s="448"/>
      <c r="BE2" s="448"/>
      <c r="BS2" s="17" t="s">
        <v>3</v>
      </c>
      <c r="BT2" s="17" t="s">
        <v>4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3</v>
      </c>
      <c r="BT3" s="17" t="s">
        <v>5</v>
      </c>
    </row>
    <row r="4" spans="1:74" ht="24.95" customHeight="1">
      <c r="B4" s="20"/>
      <c r="D4" s="21" t="s">
        <v>6</v>
      </c>
      <c r="AR4" s="20"/>
      <c r="AS4" s="22" t="s">
        <v>7</v>
      </c>
      <c r="BS4" s="17" t="s">
        <v>8</v>
      </c>
    </row>
    <row r="5" spans="1:74" ht="12" customHeight="1">
      <c r="B5" s="20"/>
      <c r="D5" s="23" t="s">
        <v>9</v>
      </c>
      <c r="K5" s="449" t="s">
        <v>10</v>
      </c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448"/>
      <c r="AD5" s="448"/>
      <c r="AE5" s="448"/>
      <c r="AF5" s="448"/>
      <c r="AG5" s="448"/>
      <c r="AH5" s="448"/>
      <c r="AI5" s="448"/>
      <c r="AJ5" s="448"/>
      <c r="AK5" s="448"/>
      <c r="AL5" s="448"/>
      <c r="AM5" s="448"/>
      <c r="AN5" s="448"/>
      <c r="AO5" s="448"/>
      <c r="AR5" s="20"/>
      <c r="BS5" s="17" t="s">
        <v>3</v>
      </c>
    </row>
    <row r="6" spans="1:74" ht="36.950000000000003" customHeight="1">
      <c r="B6" s="20"/>
      <c r="D6" s="25" t="s">
        <v>11</v>
      </c>
      <c r="K6" s="450" t="s">
        <v>12</v>
      </c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48"/>
      <c r="AR6" s="20"/>
      <c r="BS6" s="17" t="s">
        <v>3</v>
      </c>
    </row>
    <row r="7" spans="1:74" ht="12" customHeight="1">
      <c r="B7" s="20"/>
      <c r="D7" s="26" t="s">
        <v>13</v>
      </c>
      <c r="K7" s="24" t="s">
        <v>2156</v>
      </c>
      <c r="AK7" s="26" t="s">
        <v>14</v>
      </c>
      <c r="AN7" s="24" t="s">
        <v>2156</v>
      </c>
      <c r="AR7" s="20"/>
      <c r="BS7" s="17" t="s">
        <v>3</v>
      </c>
    </row>
    <row r="8" spans="1:74" ht="12" customHeight="1">
      <c r="B8" s="20"/>
      <c r="D8" s="26" t="s">
        <v>15</v>
      </c>
      <c r="K8" s="24" t="s">
        <v>16</v>
      </c>
      <c r="AK8" s="26" t="s">
        <v>17</v>
      </c>
      <c r="AN8" s="427">
        <v>44579</v>
      </c>
      <c r="AR8" s="20"/>
      <c r="BS8" s="17" t="s">
        <v>3</v>
      </c>
    </row>
    <row r="9" spans="1:74" ht="14.45" customHeight="1">
      <c r="B9" s="20"/>
      <c r="AR9" s="20"/>
      <c r="BS9" s="17" t="s">
        <v>3</v>
      </c>
    </row>
    <row r="10" spans="1:74" ht="12" customHeight="1">
      <c r="B10" s="20"/>
      <c r="D10" s="26" t="s">
        <v>18</v>
      </c>
      <c r="AK10" s="26" t="s">
        <v>19</v>
      </c>
      <c r="AN10" s="24" t="s">
        <v>2156</v>
      </c>
      <c r="AR10" s="20"/>
      <c r="BS10" s="17" t="s">
        <v>3</v>
      </c>
    </row>
    <row r="11" spans="1:74" ht="18.399999999999999" customHeight="1">
      <c r="B11" s="20"/>
      <c r="E11" s="24" t="s">
        <v>20</v>
      </c>
      <c r="AK11" s="26" t="s">
        <v>21</v>
      </c>
      <c r="AN11" s="24" t="s">
        <v>2156</v>
      </c>
      <c r="AR11" s="20"/>
      <c r="BS11" s="17" t="s">
        <v>3</v>
      </c>
    </row>
    <row r="12" spans="1:74" ht="6.95" customHeight="1">
      <c r="B12" s="20"/>
      <c r="AR12" s="20"/>
      <c r="BS12" s="17" t="s">
        <v>3</v>
      </c>
    </row>
    <row r="13" spans="1:74" ht="12" customHeight="1">
      <c r="B13" s="20"/>
      <c r="D13" s="26" t="s">
        <v>22</v>
      </c>
      <c r="AK13" s="26" t="s">
        <v>19</v>
      </c>
      <c r="AN13" s="24" t="s">
        <v>2156</v>
      </c>
      <c r="AR13" s="20"/>
      <c r="BS13" s="17" t="s">
        <v>3</v>
      </c>
    </row>
    <row r="14" spans="1:74" ht="12.75">
      <c r="B14" s="20"/>
      <c r="E14" s="24" t="s">
        <v>23</v>
      </c>
      <c r="AK14" s="26" t="s">
        <v>21</v>
      </c>
      <c r="AN14" s="24" t="s">
        <v>2156</v>
      </c>
      <c r="AR14" s="20"/>
      <c r="BS14" s="17" t="s">
        <v>3</v>
      </c>
    </row>
    <row r="15" spans="1:74" ht="6.95" customHeight="1">
      <c r="B15" s="20"/>
      <c r="AR15" s="20"/>
      <c r="BS15" s="17" t="s">
        <v>0</v>
      </c>
    </row>
    <row r="16" spans="1:74" ht="12" customHeight="1">
      <c r="B16" s="20"/>
      <c r="D16" s="26" t="s">
        <v>24</v>
      </c>
      <c r="AK16" s="26" t="s">
        <v>19</v>
      </c>
      <c r="AN16" s="24" t="s">
        <v>2156</v>
      </c>
      <c r="AR16" s="20"/>
      <c r="BS16" s="17" t="s">
        <v>0</v>
      </c>
    </row>
    <row r="17" spans="1:71" ht="18.399999999999999" customHeight="1">
      <c r="B17" s="20"/>
      <c r="E17" s="24" t="s">
        <v>25</v>
      </c>
      <c r="AK17" s="26" t="s">
        <v>21</v>
      </c>
      <c r="AN17" s="24" t="s">
        <v>2156</v>
      </c>
      <c r="AR17" s="20"/>
      <c r="BS17" s="17" t="s">
        <v>26</v>
      </c>
    </row>
    <row r="18" spans="1:71" ht="6.95" customHeight="1">
      <c r="B18" s="20"/>
      <c r="AR18" s="20"/>
      <c r="BS18" s="17" t="s">
        <v>3</v>
      </c>
    </row>
    <row r="19" spans="1:71" ht="12" customHeight="1">
      <c r="B19" s="20"/>
      <c r="D19" s="26" t="s">
        <v>2165</v>
      </c>
      <c r="AK19" s="26" t="s">
        <v>19</v>
      </c>
      <c r="AN19" s="24" t="s">
        <v>2156</v>
      </c>
      <c r="AR19" s="20"/>
      <c r="BS19" s="17" t="s">
        <v>3</v>
      </c>
    </row>
    <row r="20" spans="1:71" ht="18.399999999999999" customHeight="1">
      <c r="B20" s="20"/>
      <c r="E20" s="24" t="s">
        <v>23</v>
      </c>
      <c r="AK20" s="26" t="s">
        <v>21</v>
      </c>
      <c r="AN20" s="24" t="s">
        <v>2156</v>
      </c>
      <c r="AR20" s="20"/>
      <c r="BS20" s="17" t="s">
        <v>26</v>
      </c>
    </row>
    <row r="21" spans="1:71" ht="6.95" customHeight="1">
      <c r="B21" s="20"/>
      <c r="AR21" s="20"/>
    </row>
    <row r="22" spans="1:71" ht="12" customHeight="1">
      <c r="B22" s="20"/>
      <c r="D22" s="26" t="s">
        <v>2166</v>
      </c>
      <c r="AR22" s="20"/>
    </row>
    <row r="23" spans="1:71" ht="16.5" customHeight="1">
      <c r="B23" s="20"/>
      <c r="E23" s="451" t="s">
        <v>2156</v>
      </c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R23" s="20"/>
    </row>
    <row r="24" spans="1:71" ht="6.95" customHeight="1">
      <c r="B24" s="20"/>
      <c r="AR24" s="20"/>
    </row>
    <row r="25" spans="1:7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1" customFormat="1" ht="25.9" customHeight="1">
      <c r="A26" s="29"/>
      <c r="B26" s="30"/>
      <c r="C26" s="29"/>
      <c r="D26" s="31" t="s">
        <v>2167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444">
        <f>ROUND(AG94,2)</f>
        <v>0</v>
      </c>
      <c r="AL26" s="445"/>
      <c r="AM26" s="445"/>
      <c r="AN26" s="445"/>
      <c r="AO26" s="445"/>
      <c r="AP26" s="29"/>
      <c r="AQ26" s="29"/>
      <c r="AR26" s="30"/>
      <c r="BE26" s="29"/>
    </row>
    <row r="27" spans="1:71" s="1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1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46" t="s">
        <v>2168</v>
      </c>
      <c r="M28" s="446"/>
      <c r="N28" s="446"/>
      <c r="O28" s="446"/>
      <c r="P28" s="446"/>
      <c r="Q28" s="29"/>
      <c r="R28" s="29"/>
      <c r="S28" s="29"/>
      <c r="T28" s="29"/>
      <c r="U28" s="29"/>
      <c r="V28" s="29"/>
      <c r="W28" s="446" t="s">
        <v>2169</v>
      </c>
      <c r="X28" s="446"/>
      <c r="Y28" s="446"/>
      <c r="Z28" s="446"/>
      <c r="AA28" s="446"/>
      <c r="AB28" s="446"/>
      <c r="AC28" s="446"/>
      <c r="AD28" s="446"/>
      <c r="AE28" s="446"/>
      <c r="AF28" s="29"/>
      <c r="AG28" s="29"/>
      <c r="AH28" s="29"/>
      <c r="AI28" s="29"/>
      <c r="AJ28" s="29"/>
      <c r="AK28" s="446" t="s">
        <v>2170</v>
      </c>
      <c r="AL28" s="446"/>
      <c r="AM28" s="446"/>
      <c r="AN28" s="446"/>
      <c r="AO28" s="446"/>
      <c r="AP28" s="29"/>
      <c r="AQ28" s="29"/>
      <c r="AR28" s="30"/>
      <c r="BE28" s="29"/>
    </row>
    <row r="29" spans="1:71" s="2" customFormat="1" ht="14.45" customHeight="1">
      <c r="B29" s="34"/>
      <c r="D29" s="26" t="s">
        <v>2171</v>
      </c>
      <c r="F29" s="26" t="s">
        <v>2172</v>
      </c>
      <c r="L29" s="443">
        <v>0.21</v>
      </c>
      <c r="M29" s="439"/>
      <c r="N29" s="439"/>
      <c r="O29" s="439"/>
      <c r="P29" s="439"/>
      <c r="W29" s="438">
        <f>ROUND(AZ94, 2)</f>
        <v>0</v>
      </c>
      <c r="X29" s="439"/>
      <c r="Y29" s="439"/>
      <c r="Z29" s="439"/>
      <c r="AA29" s="439"/>
      <c r="AB29" s="439"/>
      <c r="AC29" s="439"/>
      <c r="AD29" s="439"/>
      <c r="AE29" s="439"/>
      <c r="AK29" s="438">
        <f>ROUND(AV94, 2)</f>
        <v>0</v>
      </c>
      <c r="AL29" s="439"/>
      <c r="AM29" s="439"/>
      <c r="AN29" s="439"/>
      <c r="AO29" s="439"/>
      <c r="AR29" s="34"/>
    </row>
    <row r="30" spans="1:71" s="2" customFormat="1" ht="14.45" customHeight="1">
      <c r="B30" s="34"/>
      <c r="F30" s="26" t="s">
        <v>2173</v>
      </c>
      <c r="L30" s="443">
        <v>0.15</v>
      </c>
      <c r="M30" s="439"/>
      <c r="N30" s="439"/>
      <c r="O30" s="439"/>
      <c r="P30" s="439"/>
      <c r="W30" s="438">
        <f>ROUND(BA94, 2)</f>
        <v>0</v>
      </c>
      <c r="X30" s="439"/>
      <c r="Y30" s="439"/>
      <c r="Z30" s="439"/>
      <c r="AA30" s="439"/>
      <c r="AB30" s="439"/>
      <c r="AC30" s="439"/>
      <c r="AD30" s="439"/>
      <c r="AE30" s="439"/>
      <c r="AK30" s="438">
        <f>ROUND(AW94, 2)</f>
        <v>0</v>
      </c>
      <c r="AL30" s="439"/>
      <c r="AM30" s="439"/>
      <c r="AN30" s="439"/>
      <c r="AO30" s="439"/>
      <c r="AR30" s="34"/>
    </row>
    <row r="31" spans="1:71" s="2" customFormat="1" ht="14.45" hidden="1" customHeight="1">
      <c r="B31" s="34"/>
      <c r="F31" s="26" t="s">
        <v>2174</v>
      </c>
      <c r="L31" s="443">
        <v>0.21</v>
      </c>
      <c r="M31" s="439"/>
      <c r="N31" s="439"/>
      <c r="O31" s="439"/>
      <c r="P31" s="439"/>
      <c r="W31" s="438" t="e">
        <f>ROUND(BB94, 2)</f>
        <v>#REF!</v>
      </c>
      <c r="X31" s="439"/>
      <c r="Y31" s="439"/>
      <c r="Z31" s="439"/>
      <c r="AA31" s="439"/>
      <c r="AB31" s="439"/>
      <c r="AC31" s="439"/>
      <c r="AD31" s="439"/>
      <c r="AE31" s="439"/>
      <c r="AK31" s="438">
        <v>0</v>
      </c>
      <c r="AL31" s="439"/>
      <c r="AM31" s="439"/>
      <c r="AN31" s="439"/>
      <c r="AO31" s="439"/>
      <c r="AR31" s="34"/>
    </row>
    <row r="32" spans="1:71" s="2" customFormat="1" ht="14.45" hidden="1" customHeight="1">
      <c r="B32" s="34"/>
      <c r="F32" s="26" t="s">
        <v>2175</v>
      </c>
      <c r="L32" s="443">
        <v>0.15</v>
      </c>
      <c r="M32" s="439"/>
      <c r="N32" s="439"/>
      <c r="O32" s="439"/>
      <c r="P32" s="439"/>
      <c r="W32" s="438" t="e">
        <f>ROUND(BC94, 2)</f>
        <v>#REF!</v>
      </c>
      <c r="X32" s="439"/>
      <c r="Y32" s="439"/>
      <c r="Z32" s="439"/>
      <c r="AA32" s="439"/>
      <c r="AB32" s="439"/>
      <c r="AC32" s="439"/>
      <c r="AD32" s="439"/>
      <c r="AE32" s="439"/>
      <c r="AK32" s="438">
        <v>0</v>
      </c>
      <c r="AL32" s="439"/>
      <c r="AM32" s="439"/>
      <c r="AN32" s="439"/>
      <c r="AO32" s="439"/>
      <c r="AR32" s="34"/>
    </row>
    <row r="33" spans="1:57" s="2" customFormat="1" ht="14.45" hidden="1" customHeight="1">
      <c r="B33" s="34"/>
      <c r="F33" s="26" t="s">
        <v>2176</v>
      </c>
      <c r="L33" s="443">
        <v>0</v>
      </c>
      <c r="M33" s="439"/>
      <c r="N33" s="439"/>
      <c r="O33" s="439"/>
      <c r="P33" s="439"/>
      <c r="W33" s="438" t="e">
        <f>ROUND(BD94, 2)</f>
        <v>#REF!</v>
      </c>
      <c r="X33" s="439"/>
      <c r="Y33" s="439"/>
      <c r="Z33" s="439"/>
      <c r="AA33" s="439"/>
      <c r="AB33" s="439"/>
      <c r="AC33" s="439"/>
      <c r="AD33" s="439"/>
      <c r="AE33" s="439"/>
      <c r="AK33" s="438">
        <v>0</v>
      </c>
      <c r="AL33" s="439"/>
      <c r="AM33" s="439"/>
      <c r="AN33" s="439"/>
      <c r="AO33" s="439"/>
      <c r="AR33" s="34"/>
    </row>
    <row r="34" spans="1:57" s="1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1" customFormat="1" ht="25.9" customHeight="1">
      <c r="A35" s="29"/>
      <c r="B35" s="30"/>
      <c r="C35" s="35"/>
      <c r="D35" s="36" t="s">
        <v>2177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2178</v>
      </c>
      <c r="U35" s="37"/>
      <c r="V35" s="37"/>
      <c r="W35" s="37"/>
      <c r="X35" s="465" t="s">
        <v>2179</v>
      </c>
      <c r="Y35" s="463"/>
      <c r="Z35" s="463"/>
      <c r="AA35" s="463"/>
      <c r="AB35" s="463"/>
      <c r="AC35" s="37"/>
      <c r="AD35" s="37"/>
      <c r="AE35" s="37"/>
      <c r="AF35" s="37"/>
      <c r="AG35" s="37"/>
      <c r="AH35" s="37"/>
      <c r="AI35" s="37"/>
      <c r="AJ35" s="37"/>
      <c r="AK35" s="462">
        <f>SUM(AK26:AK33)</f>
        <v>0</v>
      </c>
      <c r="AL35" s="463"/>
      <c r="AM35" s="463"/>
      <c r="AN35" s="463"/>
      <c r="AO35" s="464"/>
      <c r="AP35" s="35"/>
      <c r="AQ35" s="35"/>
      <c r="AR35" s="30"/>
      <c r="BE35" s="29"/>
    </row>
    <row r="36" spans="1:57" s="1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1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ht="14.45" customHeight="1">
      <c r="B38" s="20"/>
      <c r="AR38" s="20"/>
    </row>
    <row r="39" spans="1:57" ht="14.45" customHeight="1">
      <c r="B39" s="20"/>
      <c r="AR39" s="20"/>
    </row>
    <row r="40" spans="1:57" ht="14.45" customHeight="1">
      <c r="B40" s="20"/>
      <c r="AR40" s="20"/>
    </row>
    <row r="41" spans="1:57" ht="14.45" customHeight="1">
      <c r="B41" s="20"/>
      <c r="AR41" s="20"/>
    </row>
    <row r="42" spans="1:57" ht="14.45" customHeight="1">
      <c r="B42" s="20"/>
      <c r="AR42" s="20"/>
    </row>
    <row r="43" spans="1:57" ht="14.45" customHeight="1">
      <c r="B43" s="20"/>
      <c r="AR43" s="20"/>
    </row>
    <row r="44" spans="1:57" ht="14.45" customHeight="1">
      <c r="B44" s="20"/>
      <c r="AR44" s="20"/>
    </row>
    <row r="45" spans="1:57" ht="14.45" customHeight="1">
      <c r="B45" s="20"/>
      <c r="AR45" s="20"/>
    </row>
    <row r="46" spans="1:57" ht="14.45" customHeight="1">
      <c r="B46" s="20"/>
      <c r="AR46" s="20"/>
    </row>
    <row r="47" spans="1:57" ht="14.45" customHeight="1">
      <c r="B47" s="20"/>
      <c r="AR47" s="20"/>
    </row>
    <row r="48" spans="1:57" ht="14.45" customHeight="1">
      <c r="B48" s="20"/>
      <c r="AR48" s="20"/>
    </row>
    <row r="49" spans="1:57" s="1" customFormat="1" ht="14.45" customHeight="1">
      <c r="B49" s="39"/>
      <c r="D49" s="40" t="s">
        <v>2180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2181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1" customFormat="1" ht="12.75">
      <c r="A60" s="29"/>
      <c r="B60" s="30"/>
      <c r="C60" s="29"/>
      <c r="D60" s="42" t="s">
        <v>2182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2183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2182</v>
      </c>
      <c r="AI60" s="32"/>
      <c r="AJ60" s="32"/>
      <c r="AK60" s="32"/>
      <c r="AL60" s="32"/>
      <c r="AM60" s="42" t="s">
        <v>2183</v>
      </c>
      <c r="AN60" s="32"/>
      <c r="AO60" s="32"/>
      <c r="AP60" s="29"/>
      <c r="AQ60" s="29"/>
      <c r="AR60" s="30"/>
      <c r="BE60" s="29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1" customFormat="1" ht="12.75">
      <c r="A64" s="29"/>
      <c r="B64" s="30"/>
      <c r="C64" s="29"/>
      <c r="D64" s="40" t="s">
        <v>2184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2185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1" customFormat="1" ht="12.75">
      <c r="A75" s="29"/>
      <c r="B75" s="30"/>
      <c r="C75" s="29"/>
      <c r="D75" s="42" t="s">
        <v>2182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2183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2182</v>
      </c>
      <c r="AI75" s="32"/>
      <c r="AJ75" s="32"/>
      <c r="AK75" s="32"/>
      <c r="AL75" s="32"/>
      <c r="AM75" s="42" t="s">
        <v>2183</v>
      </c>
      <c r="AN75" s="32"/>
      <c r="AO75" s="32"/>
      <c r="AP75" s="29"/>
      <c r="AQ75" s="29"/>
      <c r="AR75" s="30"/>
      <c r="BE75" s="29"/>
    </row>
    <row r="76" spans="1:57" s="1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1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1" customFormat="1" ht="24.95" customHeight="1">
      <c r="A82" s="29"/>
      <c r="B82" s="30"/>
      <c r="C82" s="21" t="s">
        <v>2186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3" customFormat="1" ht="12" customHeight="1">
      <c r="B84" s="48"/>
      <c r="C84" s="26" t="s">
        <v>9</v>
      </c>
      <c r="L84" s="3" t="str">
        <f>K5</f>
        <v>2021_01</v>
      </c>
      <c r="AR84" s="48"/>
    </row>
    <row r="85" spans="1:91" s="4" customFormat="1" ht="36.950000000000003" customHeight="1">
      <c r="B85" s="49"/>
      <c r="C85" s="50" t="s">
        <v>11</v>
      </c>
      <c r="L85" s="440" t="str">
        <f>K6</f>
        <v>Vodovod Klučov - napojení místních částí Žhery a Skramníky</v>
      </c>
      <c r="M85" s="441"/>
      <c r="N85" s="441"/>
      <c r="O85" s="441"/>
      <c r="P85" s="441"/>
      <c r="Q85" s="441"/>
      <c r="R85" s="441"/>
      <c r="S85" s="441"/>
      <c r="T85" s="441"/>
      <c r="U85" s="441"/>
      <c r="V85" s="441"/>
      <c r="W85" s="441"/>
      <c r="X85" s="441"/>
      <c r="Y85" s="441"/>
      <c r="Z85" s="441"/>
      <c r="AA85" s="441"/>
      <c r="AB85" s="441"/>
      <c r="AC85" s="441"/>
      <c r="AD85" s="441"/>
      <c r="AE85" s="441"/>
      <c r="AF85" s="441"/>
      <c r="AG85" s="441"/>
      <c r="AH85" s="441"/>
      <c r="AI85" s="441"/>
      <c r="AJ85" s="441"/>
      <c r="AK85" s="441"/>
      <c r="AL85" s="441"/>
      <c r="AM85" s="441"/>
      <c r="AN85" s="441"/>
      <c r="AO85" s="441"/>
      <c r="AR85" s="49"/>
    </row>
    <row r="86" spans="1:91" s="1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1" customFormat="1" ht="12" customHeight="1">
      <c r="A87" s="29"/>
      <c r="B87" s="30"/>
      <c r="C87" s="26" t="s">
        <v>15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Klučov, m.č. Žhery a Skramníky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17</v>
      </c>
      <c r="AJ87" s="29"/>
      <c r="AK87" s="29"/>
      <c r="AL87" s="29"/>
      <c r="AM87" s="461">
        <f>IF(AN8= "","",AN8)</f>
        <v>44579</v>
      </c>
      <c r="AN87" s="461"/>
      <c r="AO87" s="29"/>
      <c r="AP87" s="29"/>
      <c r="AQ87" s="29"/>
      <c r="AR87" s="30"/>
      <c r="BE87" s="29"/>
    </row>
    <row r="88" spans="1:91" s="1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1" customFormat="1" ht="40.15" customHeight="1">
      <c r="A89" s="29"/>
      <c r="B89" s="30"/>
      <c r="C89" s="26" t="s">
        <v>18</v>
      </c>
      <c r="D89" s="29"/>
      <c r="E89" s="29"/>
      <c r="F89" s="29"/>
      <c r="G89" s="29"/>
      <c r="H89" s="29"/>
      <c r="I89" s="29"/>
      <c r="J89" s="29"/>
      <c r="K89" s="29"/>
      <c r="L89" s="3" t="str">
        <f>IF(E11= "","",E11)</f>
        <v>Obec Klučov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24</v>
      </c>
      <c r="AJ89" s="29"/>
      <c r="AK89" s="29"/>
      <c r="AL89" s="29"/>
      <c r="AM89" s="459" t="str">
        <f>IF(E17="","",E17)</f>
        <v>Vodohospodářsko-inženýrské služby spol. s r.o.</v>
      </c>
      <c r="AN89" s="460"/>
      <c r="AO89" s="460"/>
      <c r="AP89" s="460"/>
      <c r="AQ89" s="29"/>
      <c r="AR89" s="30"/>
      <c r="AS89" s="455" t="s">
        <v>2187</v>
      </c>
      <c r="AT89" s="45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1" customFormat="1" ht="15.2" customHeight="1">
      <c r="A90" s="29"/>
      <c r="B90" s="30"/>
      <c r="C90" s="26" t="s">
        <v>22</v>
      </c>
      <c r="D90" s="29"/>
      <c r="E90" s="29"/>
      <c r="F90" s="29"/>
      <c r="G90" s="29"/>
      <c r="H90" s="29"/>
      <c r="I90" s="29"/>
      <c r="J90" s="29"/>
      <c r="K90" s="29"/>
      <c r="L90" s="3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2165</v>
      </c>
      <c r="AJ90" s="29"/>
      <c r="AK90" s="29"/>
      <c r="AL90" s="29"/>
      <c r="AM90" s="459" t="str">
        <f>IF(E20="","",E20)</f>
        <v xml:space="preserve"> </v>
      </c>
      <c r="AN90" s="460"/>
      <c r="AO90" s="460"/>
      <c r="AP90" s="460"/>
      <c r="AQ90" s="29"/>
      <c r="AR90" s="30"/>
      <c r="AS90" s="457"/>
      <c r="AT90" s="45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1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457"/>
      <c r="AT91" s="45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1" customFormat="1" ht="29.25" customHeight="1">
      <c r="A92" s="29"/>
      <c r="B92" s="30"/>
      <c r="C92" s="432" t="s">
        <v>2188</v>
      </c>
      <c r="D92" s="433"/>
      <c r="E92" s="433"/>
      <c r="F92" s="433"/>
      <c r="G92" s="433"/>
      <c r="H92" s="37"/>
      <c r="I92" s="434" t="s">
        <v>2189</v>
      </c>
      <c r="J92" s="433"/>
      <c r="K92" s="433"/>
      <c r="L92" s="433"/>
      <c r="M92" s="433"/>
      <c r="N92" s="433"/>
      <c r="O92" s="433"/>
      <c r="P92" s="433"/>
      <c r="Q92" s="433"/>
      <c r="R92" s="433"/>
      <c r="S92" s="433"/>
      <c r="T92" s="433"/>
      <c r="U92" s="433"/>
      <c r="V92" s="433"/>
      <c r="W92" s="433"/>
      <c r="X92" s="433"/>
      <c r="Y92" s="433"/>
      <c r="Z92" s="433"/>
      <c r="AA92" s="433"/>
      <c r="AB92" s="433"/>
      <c r="AC92" s="433"/>
      <c r="AD92" s="433"/>
      <c r="AE92" s="433"/>
      <c r="AF92" s="433"/>
      <c r="AG92" s="437" t="s">
        <v>2190</v>
      </c>
      <c r="AH92" s="433"/>
      <c r="AI92" s="433"/>
      <c r="AJ92" s="433"/>
      <c r="AK92" s="433"/>
      <c r="AL92" s="433"/>
      <c r="AM92" s="433"/>
      <c r="AN92" s="434" t="s">
        <v>2191</v>
      </c>
      <c r="AO92" s="433"/>
      <c r="AP92" s="435"/>
      <c r="AQ92" s="57" t="s">
        <v>2192</v>
      </c>
      <c r="AR92" s="30"/>
      <c r="AS92" s="58" t="s">
        <v>2193</v>
      </c>
      <c r="AT92" s="59" t="s">
        <v>2194</v>
      </c>
      <c r="AU92" s="59" t="s">
        <v>2195</v>
      </c>
      <c r="AV92" s="59" t="s">
        <v>2196</v>
      </c>
      <c r="AW92" s="59" t="s">
        <v>2197</v>
      </c>
      <c r="AX92" s="59" t="s">
        <v>2198</v>
      </c>
      <c r="AY92" s="59" t="s">
        <v>2199</v>
      </c>
      <c r="AZ92" s="59" t="s">
        <v>2200</v>
      </c>
      <c r="BA92" s="59" t="s">
        <v>2201</v>
      </c>
      <c r="BB92" s="59" t="s">
        <v>2202</v>
      </c>
      <c r="BC92" s="59" t="s">
        <v>2203</v>
      </c>
      <c r="BD92" s="60" t="s">
        <v>2204</v>
      </c>
      <c r="BE92" s="29"/>
    </row>
    <row r="93" spans="1:91" s="1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1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3"/>
      <c r="BE93" s="29"/>
    </row>
    <row r="94" spans="1:91" s="5" customFormat="1" ht="32.450000000000003" customHeight="1">
      <c r="B94" s="64"/>
      <c r="C94" s="65" t="s">
        <v>2205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442">
        <f>ROUND(AG95+AG96+SUM(AG99:AG101)+AG104,2)</f>
        <v>0</v>
      </c>
      <c r="AH94" s="442"/>
      <c r="AI94" s="442"/>
      <c r="AJ94" s="442"/>
      <c r="AK94" s="442"/>
      <c r="AL94" s="442"/>
      <c r="AM94" s="442"/>
      <c r="AN94" s="436">
        <f t="shared" ref="AN94:AN104" si="0">SUM(AG94,AT94)</f>
        <v>0</v>
      </c>
      <c r="AO94" s="436"/>
      <c r="AP94" s="436"/>
      <c r="AQ94" s="68" t="s">
        <v>2156</v>
      </c>
      <c r="AR94" s="64"/>
      <c r="AS94" s="69">
        <f>ROUND(AS95+AS96+SUM(AS99:AS101)+AS104,2)</f>
        <v>0</v>
      </c>
      <c r="AT94" s="70">
        <f t="shared" ref="AT94:AT104" si="1">ROUND(SUM(AV94:AW94),2)</f>
        <v>0</v>
      </c>
      <c r="AU94" s="71" t="e">
        <f>ROUND(AU95+AU96+SUM(AU99:AU101)+AU104,5)</f>
        <v>#REF!</v>
      </c>
      <c r="AV94" s="70">
        <f>ROUND(AZ94*L29,2)</f>
        <v>0</v>
      </c>
      <c r="AW94" s="70">
        <f>ROUND(BA94*L30,2)</f>
        <v>0</v>
      </c>
      <c r="AX94" s="70" t="e">
        <f>ROUND(BB94*L29,2)</f>
        <v>#REF!</v>
      </c>
      <c r="AY94" s="70" t="e">
        <f>ROUND(BC94*L30,2)</f>
        <v>#REF!</v>
      </c>
      <c r="AZ94" s="70">
        <f>ROUND(AZ95+AZ96+SUM(AZ99:AZ101)+AZ104,2)</f>
        <v>0</v>
      </c>
      <c r="BA94" s="70">
        <f>ROUND(BA95+BA96+SUM(BA99:BA101)+BA104,2)</f>
        <v>0</v>
      </c>
      <c r="BB94" s="70" t="e">
        <f>ROUND(BB95+BB96+SUM(BB99:BB101)+BB104,2)</f>
        <v>#REF!</v>
      </c>
      <c r="BC94" s="70" t="e">
        <f>ROUND(BC95+BC96+SUM(BC99:BC101)+BC104,2)</f>
        <v>#REF!</v>
      </c>
      <c r="BD94" s="72" t="e">
        <f>ROUND(BD95+BD96+SUM(BD99:BD101)+BD104,2)</f>
        <v>#REF!</v>
      </c>
      <c r="BS94" s="73" t="s">
        <v>2206</v>
      </c>
      <c r="BT94" s="73" t="s">
        <v>2207</v>
      </c>
      <c r="BU94" s="74" t="s">
        <v>2208</v>
      </c>
      <c r="BV94" s="73" t="s">
        <v>2209</v>
      </c>
      <c r="BW94" s="73" t="s">
        <v>1</v>
      </c>
      <c r="BX94" s="73" t="s">
        <v>2210</v>
      </c>
      <c r="CL94" s="73" t="s">
        <v>2156</v>
      </c>
    </row>
    <row r="95" spans="1:91" s="6" customFormat="1" ht="16.5" customHeight="1">
      <c r="A95" s="75" t="s">
        <v>2211</v>
      </c>
      <c r="B95" s="76"/>
      <c r="C95" s="77"/>
      <c r="D95" s="429" t="s">
        <v>2212</v>
      </c>
      <c r="E95" s="429"/>
      <c r="F95" s="429"/>
      <c r="G95" s="429"/>
      <c r="H95" s="429"/>
      <c r="I95" s="78"/>
      <c r="J95" s="429" t="s">
        <v>2213</v>
      </c>
      <c r="K95" s="429"/>
      <c r="L95" s="429"/>
      <c r="M95" s="429"/>
      <c r="N95" s="429"/>
      <c r="O95" s="429"/>
      <c r="P95" s="429"/>
      <c r="Q95" s="429"/>
      <c r="R95" s="429"/>
      <c r="S95" s="429"/>
      <c r="T95" s="429"/>
      <c r="U95" s="429"/>
      <c r="V95" s="429"/>
      <c r="W95" s="429"/>
      <c r="X95" s="429"/>
      <c r="Y95" s="429"/>
      <c r="Z95" s="429"/>
      <c r="AA95" s="429"/>
      <c r="AB95" s="429"/>
      <c r="AC95" s="429"/>
      <c r="AD95" s="429"/>
      <c r="AE95" s="429"/>
      <c r="AF95" s="429"/>
      <c r="AG95" s="430">
        <f ca="1">'001 - SO-01 Vodovodní řad...'!J30</f>
        <v>0</v>
      </c>
      <c r="AH95" s="431"/>
      <c r="AI95" s="431"/>
      <c r="AJ95" s="431"/>
      <c r="AK95" s="431"/>
      <c r="AL95" s="431"/>
      <c r="AM95" s="431"/>
      <c r="AN95" s="430">
        <f t="shared" si="0"/>
        <v>0</v>
      </c>
      <c r="AO95" s="431"/>
      <c r="AP95" s="431"/>
      <c r="AQ95" s="79" t="s">
        <v>2214</v>
      </c>
      <c r="AR95" s="76"/>
      <c r="AS95" s="80">
        <v>0</v>
      </c>
      <c r="AT95" s="81">
        <f t="shared" si="1"/>
        <v>0</v>
      </c>
      <c r="AU95" s="82">
        <f ca="1">'001 - SO-01 Vodovodní řad...'!P129</f>
        <v>8065.8113849999991</v>
      </c>
      <c r="AV95" s="81">
        <f ca="1">'001 - SO-01 Vodovodní řad...'!J33</f>
        <v>0</v>
      </c>
      <c r="AW95" s="81">
        <f ca="1">'001 - SO-01 Vodovodní řad...'!J34</f>
        <v>0</v>
      </c>
      <c r="AX95" s="81">
        <f ca="1">'001 - SO-01 Vodovodní řad...'!J35</f>
        <v>0</v>
      </c>
      <c r="AY95" s="81">
        <f ca="1">'001 - SO-01 Vodovodní řad...'!J36</f>
        <v>0</v>
      </c>
      <c r="AZ95" s="81">
        <f ca="1">'001 - SO-01 Vodovodní řad...'!F33</f>
        <v>0</v>
      </c>
      <c r="BA95" s="81">
        <f ca="1">'001 - SO-01 Vodovodní řad...'!F34</f>
        <v>0</v>
      </c>
      <c r="BB95" s="81">
        <f ca="1">'001 - SO-01 Vodovodní řad...'!F35</f>
        <v>0</v>
      </c>
      <c r="BC95" s="81">
        <f ca="1">'001 - SO-01 Vodovodní řad...'!F36</f>
        <v>0</v>
      </c>
      <c r="BD95" s="83">
        <f ca="1">'001 - SO-01 Vodovodní řad...'!F37</f>
        <v>0</v>
      </c>
      <c r="BT95" s="84" t="s">
        <v>2215</v>
      </c>
      <c r="BV95" s="84" t="s">
        <v>2209</v>
      </c>
      <c r="BW95" s="84" t="s">
        <v>2216</v>
      </c>
      <c r="BX95" s="84" t="s">
        <v>1</v>
      </c>
      <c r="CL95" s="84" t="s">
        <v>2156</v>
      </c>
      <c r="CM95" s="84" t="s">
        <v>2217</v>
      </c>
    </row>
    <row r="96" spans="1:91" s="6" customFormat="1" ht="16.5" customHeight="1">
      <c r="B96" s="76"/>
      <c r="C96" s="77"/>
      <c r="D96" s="429" t="s">
        <v>2218</v>
      </c>
      <c r="E96" s="429"/>
      <c r="F96" s="429"/>
      <c r="G96" s="429"/>
      <c r="H96" s="429"/>
      <c r="I96" s="78"/>
      <c r="J96" s="429" t="s">
        <v>2219</v>
      </c>
      <c r="K96" s="429"/>
      <c r="L96" s="429"/>
      <c r="M96" s="429"/>
      <c r="N96" s="429"/>
      <c r="O96" s="429"/>
      <c r="P96" s="429"/>
      <c r="Q96" s="429"/>
      <c r="R96" s="429"/>
      <c r="S96" s="429"/>
      <c r="T96" s="429"/>
      <c r="U96" s="429"/>
      <c r="V96" s="429"/>
      <c r="W96" s="429"/>
      <c r="X96" s="429"/>
      <c r="Y96" s="429"/>
      <c r="Z96" s="429"/>
      <c r="AA96" s="429"/>
      <c r="AB96" s="429"/>
      <c r="AC96" s="429"/>
      <c r="AD96" s="429"/>
      <c r="AE96" s="429"/>
      <c r="AF96" s="429"/>
      <c r="AG96" s="454">
        <f>ROUND(SUM(AG97:AG98),2)</f>
        <v>0</v>
      </c>
      <c r="AH96" s="431"/>
      <c r="AI96" s="431"/>
      <c r="AJ96" s="431"/>
      <c r="AK96" s="431"/>
      <c r="AL96" s="431"/>
      <c r="AM96" s="431"/>
      <c r="AN96" s="430">
        <f t="shared" si="0"/>
        <v>0</v>
      </c>
      <c r="AO96" s="431"/>
      <c r="AP96" s="431"/>
      <c r="AQ96" s="79" t="s">
        <v>2214</v>
      </c>
      <c r="AR96" s="76"/>
      <c r="AS96" s="80">
        <f>ROUND(SUM(AS97:AS98),2)</f>
        <v>0</v>
      </c>
      <c r="AT96" s="81">
        <f t="shared" si="1"/>
        <v>0</v>
      </c>
      <c r="AU96" s="82">
        <f>ROUND(SUM(AU97:AU98),5)</f>
        <v>1771.10034</v>
      </c>
      <c r="AV96" s="81">
        <f>ROUND(AZ96*L29,2)</f>
        <v>0</v>
      </c>
      <c r="AW96" s="81">
        <f>ROUND(BA96*L30,2)</f>
        <v>0</v>
      </c>
      <c r="AX96" s="81">
        <f>ROUND(BB96*L29,2)</f>
        <v>0</v>
      </c>
      <c r="AY96" s="81">
        <f>ROUND(BC96*L30,2)</f>
        <v>0</v>
      </c>
      <c r="AZ96" s="81">
        <f>ROUND(SUM(AZ97:AZ98),2)</f>
        <v>0</v>
      </c>
      <c r="BA96" s="81">
        <f>ROUND(SUM(BA97:BA98),2)</f>
        <v>0</v>
      </c>
      <c r="BB96" s="81">
        <f>ROUND(SUM(BB97:BB98),2)</f>
        <v>0</v>
      </c>
      <c r="BC96" s="81">
        <f>ROUND(SUM(BC97:BC98),2)</f>
        <v>0</v>
      </c>
      <c r="BD96" s="83">
        <f>ROUND(SUM(BD97:BD98),2)</f>
        <v>0</v>
      </c>
      <c r="BS96" s="84" t="s">
        <v>2206</v>
      </c>
      <c r="BT96" s="84" t="s">
        <v>2215</v>
      </c>
      <c r="BU96" s="84" t="s">
        <v>2208</v>
      </c>
      <c r="BV96" s="84" t="s">
        <v>2209</v>
      </c>
      <c r="BW96" s="84" t="s">
        <v>2220</v>
      </c>
      <c r="BX96" s="84" t="s">
        <v>1</v>
      </c>
      <c r="CL96" s="84" t="s">
        <v>2156</v>
      </c>
      <c r="CM96" s="84" t="s">
        <v>2217</v>
      </c>
    </row>
    <row r="97" spans="1:91" s="3" customFormat="1" ht="16.5" customHeight="1">
      <c r="A97" s="75" t="s">
        <v>2211</v>
      </c>
      <c r="B97" s="48"/>
      <c r="C97" s="9"/>
      <c r="D97" s="9"/>
      <c r="E97" s="428" t="s">
        <v>2221</v>
      </c>
      <c r="F97" s="428"/>
      <c r="G97" s="428"/>
      <c r="H97" s="428"/>
      <c r="I97" s="428"/>
      <c r="J97" s="9"/>
      <c r="K97" s="428" t="s">
        <v>2222</v>
      </c>
      <c r="L97" s="428"/>
      <c r="M97" s="428"/>
      <c r="N97" s="428"/>
      <c r="O97" s="428"/>
      <c r="P97" s="428"/>
      <c r="Q97" s="428"/>
      <c r="R97" s="428"/>
      <c r="S97" s="428"/>
      <c r="T97" s="428"/>
      <c r="U97" s="428"/>
      <c r="V97" s="428"/>
      <c r="W97" s="428"/>
      <c r="X97" s="428"/>
      <c r="Y97" s="428"/>
      <c r="Z97" s="428"/>
      <c r="AA97" s="428"/>
      <c r="AB97" s="428"/>
      <c r="AC97" s="428"/>
      <c r="AD97" s="428"/>
      <c r="AE97" s="428"/>
      <c r="AF97" s="428"/>
      <c r="AG97" s="452">
        <f ca="1">'002-1 - SO-02.1 ATS - sta...'!J32</f>
        <v>0</v>
      </c>
      <c r="AH97" s="453"/>
      <c r="AI97" s="453"/>
      <c r="AJ97" s="453"/>
      <c r="AK97" s="453"/>
      <c r="AL97" s="453"/>
      <c r="AM97" s="453"/>
      <c r="AN97" s="452">
        <f t="shared" si="0"/>
        <v>0</v>
      </c>
      <c r="AO97" s="453"/>
      <c r="AP97" s="453"/>
      <c r="AQ97" s="85" t="s">
        <v>2223</v>
      </c>
      <c r="AR97" s="48"/>
      <c r="AS97" s="86">
        <v>0</v>
      </c>
      <c r="AT97" s="87">
        <f t="shared" si="1"/>
        <v>0</v>
      </c>
      <c r="AU97" s="88">
        <f ca="1">'002-1 - SO-02.1 ATS - sta...'!P145</f>
        <v>1372.3892519999999</v>
      </c>
      <c r="AV97" s="87">
        <f ca="1">'002-1 - SO-02.1 ATS - sta...'!J35</f>
        <v>0</v>
      </c>
      <c r="AW97" s="87">
        <f ca="1">'002-1 - SO-02.1 ATS - sta...'!J36</f>
        <v>0</v>
      </c>
      <c r="AX97" s="87">
        <f ca="1">'002-1 - SO-02.1 ATS - sta...'!J37</f>
        <v>0</v>
      </c>
      <c r="AY97" s="87">
        <f ca="1">'002-1 - SO-02.1 ATS - sta...'!J38</f>
        <v>0</v>
      </c>
      <c r="AZ97" s="87">
        <f ca="1">'002-1 - SO-02.1 ATS - sta...'!F35</f>
        <v>0</v>
      </c>
      <c r="BA97" s="87">
        <f ca="1">'002-1 - SO-02.1 ATS - sta...'!F36</f>
        <v>0</v>
      </c>
      <c r="BB97" s="87">
        <f ca="1">'002-1 - SO-02.1 ATS - sta...'!F37</f>
        <v>0</v>
      </c>
      <c r="BC97" s="87">
        <f ca="1">'002-1 - SO-02.1 ATS - sta...'!F38</f>
        <v>0</v>
      </c>
      <c r="BD97" s="89">
        <f ca="1">'002-1 - SO-02.1 ATS - sta...'!F39</f>
        <v>0</v>
      </c>
      <c r="BT97" s="24" t="s">
        <v>2217</v>
      </c>
      <c r="BV97" s="24" t="s">
        <v>2209</v>
      </c>
      <c r="BW97" s="24" t="s">
        <v>2224</v>
      </c>
      <c r="BX97" s="24" t="s">
        <v>2220</v>
      </c>
      <c r="CL97" s="24" t="s">
        <v>2156</v>
      </c>
    </row>
    <row r="98" spans="1:91" s="3" customFormat="1" ht="23.25" customHeight="1">
      <c r="A98" s="75" t="s">
        <v>2211</v>
      </c>
      <c r="B98" s="48"/>
      <c r="C98" s="9"/>
      <c r="D98" s="9"/>
      <c r="E98" s="428" t="s">
        <v>2225</v>
      </c>
      <c r="F98" s="428"/>
      <c r="G98" s="428"/>
      <c r="H98" s="428"/>
      <c r="I98" s="428"/>
      <c r="J98" s="9"/>
      <c r="K98" s="428" t="s">
        <v>2226</v>
      </c>
      <c r="L98" s="428"/>
      <c r="M98" s="428"/>
      <c r="N98" s="428"/>
      <c r="O98" s="428"/>
      <c r="P98" s="428"/>
      <c r="Q98" s="428"/>
      <c r="R98" s="428"/>
      <c r="S98" s="428"/>
      <c r="T98" s="428"/>
      <c r="U98" s="428"/>
      <c r="V98" s="428"/>
      <c r="W98" s="428"/>
      <c r="X98" s="428"/>
      <c r="Y98" s="428"/>
      <c r="Z98" s="428"/>
      <c r="AA98" s="428"/>
      <c r="AB98" s="428"/>
      <c r="AC98" s="428"/>
      <c r="AD98" s="428"/>
      <c r="AE98" s="428"/>
      <c r="AF98" s="428"/>
      <c r="AG98" s="452">
        <f ca="1">'002-2 - SO-02.2 ATS - zpe...'!J32</f>
        <v>0</v>
      </c>
      <c r="AH98" s="453"/>
      <c r="AI98" s="453"/>
      <c r="AJ98" s="453"/>
      <c r="AK98" s="453"/>
      <c r="AL98" s="453"/>
      <c r="AM98" s="453"/>
      <c r="AN98" s="452">
        <f t="shared" si="0"/>
        <v>0</v>
      </c>
      <c r="AO98" s="453"/>
      <c r="AP98" s="453"/>
      <c r="AQ98" s="85" t="s">
        <v>2223</v>
      </c>
      <c r="AR98" s="48"/>
      <c r="AS98" s="86">
        <v>0</v>
      </c>
      <c r="AT98" s="87">
        <f t="shared" si="1"/>
        <v>0</v>
      </c>
      <c r="AU98" s="88">
        <f ca="1">'002-2 - SO-02.2 ATS - zpe...'!P126</f>
        <v>398.71109000000007</v>
      </c>
      <c r="AV98" s="87">
        <f ca="1">'002-2 - SO-02.2 ATS - zpe...'!J35</f>
        <v>0</v>
      </c>
      <c r="AW98" s="87">
        <f ca="1">'002-2 - SO-02.2 ATS - zpe...'!J36</f>
        <v>0</v>
      </c>
      <c r="AX98" s="87">
        <f ca="1">'002-2 - SO-02.2 ATS - zpe...'!J37</f>
        <v>0</v>
      </c>
      <c r="AY98" s="87">
        <f ca="1">'002-2 - SO-02.2 ATS - zpe...'!J38</f>
        <v>0</v>
      </c>
      <c r="AZ98" s="87">
        <f ca="1">'002-2 - SO-02.2 ATS - zpe...'!F35</f>
        <v>0</v>
      </c>
      <c r="BA98" s="87">
        <f ca="1">'002-2 - SO-02.2 ATS - zpe...'!F36</f>
        <v>0</v>
      </c>
      <c r="BB98" s="87">
        <f ca="1">'002-2 - SO-02.2 ATS - zpe...'!F37</f>
        <v>0</v>
      </c>
      <c r="BC98" s="87">
        <f ca="1">'002-2 - SO-02.2 ATS - zpe...'!F38</f>
        <v>0</v>
      </c>
      <c r="BD98" s="89">
        <f ca="1">'002-2 - SO-02.2 ATS - zpe...'!F39</f>
        <v>0</v>
      </c>
      <c r="BT98" s="24" t="s">
        <v>2217</v>
      </c>
      <c r="BV98" s="24" t="s">
        <v>2209</v>
      </c>
      <c r="BW98" s="24" t="s">
        <v>2227</v>
      </c>
      <c r="BX98" s="24" t="s">
        <v>2220</v>
      </c>
      <c r="CL98" s="24" t="s">
        <v>2156</v>
      </c>
    </row>
    <row r="99" spans="1:91" s="6" customFormat="1" ht="16.5" customHeight="1">
      <c r="A99" s="75" t="s">
        <v>2211</v>
      </c>
      <c r="B99" s="76"/>
      <c r="C99" s="77"/>
      <c r="D99" s="429" t="s">
        <v>2228</v>
      </c>
      <c r="E99" s="429"/>
      <c r="F99" s="429"/>
      <c r="G99" s="429"/>
      <c r="H99" s="429"/>
      <c r="I99" s="78"/>
      <c r="J99" s="429" t="s">
        <v>2229</v>
      </c>
      <c r="K99" s="429"/>
      <c r="L99" s="429"/>
      <c r="M99" s="429"/>
      <c r="N99" s="429"/>
      <c r="O99" s="429"/>
      <c r="P99" s="429"/>
      <c r="Q99" s="429"/>
      <c r="R99" s="429"/>
      <c r="S99" s="429"/>
      <c r="T99" s="429"/>
      <c r="U99" s="429"/>
      <c r="V99" s="429"/>
      <c r="W99" s="429"/>
      <c r="X99" s="429"/>
      <c r="Y99" s="429"/>
      <c r="Z99" s="429"/>
      <c r="AA99" s="429"/>
      <c r="AB99" s="429"/>
      <c r="AC99" s="429"/>
      <c r="AD99" s="429"/>
      <c r="AE99" s="429"/>
      <c r="AF99" s="429"/>
      <c r="AG99" s="430">
        <f ca="1">'003 - SO-03 Přípojka NN'!J30</f>
        <v>0</v>
      </c>
      <c r="AH99" s="431"/>
      <c r="AI99" s="431"/>
      <c r="AJ99" s="431"/>
      <c r="AK99" s="431"/>
      <c r="AL99" s="431"/>
      <c r="AM99" s="431"/>
      <c r="AN99" s="430">
        <f t="shared" si="0"/>
        <v>0</v>
      </c>
      <c r="AO99" s="431"/>
      <c r="AP99" s="431"/>
      <c r="AQ99" s="79" t="s">
        <v>2214</v>
      </c>
      <c r="AR99" s="76"/>
      <c r="AS99" s="80">
        <v>0</v>
      </c>
      <c r="AT99" s="81">
        <f t="shared" si="1"/>
        <v>0</v>
      </c>
      <c r="AU99" s="82" t="e">
        <f ca="1">'003 - SO-03 Přípojka NN'!#REF!</f>
        <v>#REF!</v>
      </c>
      <c r="AV99" s="81">
        <f ca="1">'003 - SO-03 Přípojka NN'!J33</f>
        <v>0</v>
      </c>
      <c r="AW99" s="81">
        <f ca="1">'003 - SO-03 Přípojka NN'!J34</f>
        <v>0</v>
      </c>
      <c r="AX99" s="81">
        <f ca="1">'003 - SO-03 Přípojka NN'!J35</f>
        <v>0</v>
      </c>
      <c r="AY99" s="81">
        <f ca="1">'003 - SO-03 Přípojka NN'!J36</f>
        <v>0</v>
      </c>
      <c r="AZ99" s="81">
        <f ca="1">'003 - SO-03 Přípojka NN'!F33</f>
        <v>0</v>
      </c>
      <c r="BA99" s="81">
        <f ca="1">'003 - SO-03 Přípojka NN'!F34</f>
        <v>0</v>
      </c>
      <c r="BB99" s="81" t="e">
        <f ca="1">'003 - SO-03 Přípojka NN'!F35</f>
        <v>#REF!</v>
      </c>
      <c r="BC99" s="81" t="e">
        <f ca="1">'003 - SO-03 Přípojka NN'!F36</f>
        <v>#REF!</v>
      </c>
      <c r="BD99" s="83" t="e">
        <f ca="1">'003 - SO-03 Přípojka NN'!F37</f>
        <v>#REF!</v>
      </c>
      <c r="BT99" s="84" t="s">
        <v>2215</v>
      </c>
      <c r="BV99" s="84" t="s">
        <v>2209</v>
      </c>
      <c r="BW99" s="84" t="s">
        <v>2230</v>
      </c>
      <c r="BX99" s="84" t="s">
        <v>1</v>
      </c>
      <c r="CL99" s="84" t="s">
        <v>2156</v>
      </c>
      <c r="CM99" s="84" t="s">
        <v>2217</v>
      </c>
    </row>
    <row r="100" spans="1:91" s="6" customFormat="1" ht="16.5" customHeight="1">
      <c r="A100" s="75" t="s">
        <v>2211</v>
      </c>
      <c r="B100" s="76"/>
      <c r="C100" s="77"/>
      <c r="D100" s="429" t="s">
        <v>2231</v>
      </c>
      <c r="E100" s="429"/>
      <c r="F100" s="429"/>
      <c r="G100" s="429"/>
      <c r="H100" s="429"/>
      <c r="I100" s="78"/>
      <c r="J100" s="429" t="s">
        <v>2232</v>
      </c>
      <c r="K100" s="429"/>
      <c r="L100" s="429"/>
      <c r="M100" s="429"/>
      <c r="N100" s="429"/>
      <c r="O100" s="429"/>
      <c r="P100" s="429"/>
      <c r="Q100" s="429"/>
      <c r="R100" s="429"/>
      <c r="S100" s="429"/>
      <c r="T100" s="429"/>
      <c r="U100" s="429"/>
      <c r="V100" s="429"/>
      <c r="W100" s="429"/>
      <c r="X100" s="429"/>
      <c r="Y100" s="429"/>
      <c r="Z100" s="429"/>
      <c r="AA100" s="429"/>
      <c r="AB100" s="429"/>
      <c r="AC100" s="429"/>
      <c r="AD100" s="429"/>
      <c r="AE100" s="429"/>
      <c r="AF100" s="429"/>
      <c r="AG100" s="430">
        <f ca="1">'004 - SO-04 Vodovodní řad...'!J30</f>
        <v>0</v>
      </c>
      <c r="AH100" s="431"/>
      <c r="AI100" s="431"/>
      <c r="AJ100" s="431"/>
      <c r="AK100" s="431"/>
      <c r="AL100" s="431"/>
      <c r="AM100" s="431"/>
      <c r="AN100" s="430">
        <f t="shared" si="0"/>
        <v>0</v>
      </c>
      <c r="AO100" s="431"/>
      <c r="AP100" s="431"/>
      <c r="AQ100" s="79" t="s">
        <v>2214</v>
      </c>
      <c r="AR100" s="76"/>
      <c r="AS100" s="80">
        <v>0</v>
      </c>
      <c r="AT100" s="81">
        <f t="shared" si="1"/>
        <v>0</v>
      </c>
      <c r="AU100" s="82">
        <f ca="1">'004 - SO-04 Vodovodní řad...'!P129</f>
        <v>10737.808449999999</v>
      </c>
      <c r="AV100" s="81">
        <f ca="1">'004 - SO-04 Vodovodní řad...'!J33</f>
        <v>0</v>
      </c>
      <c r="AW100" s="81">
        <f ca="1">'004 - SO-04 Vodovodní řad...'!J34</f>
        <v>0</v>
      </c>
      <c r="AX100" s="81">
        <f ca="1">'004 - SO-04 Vodovodní řad...'!J35</f>
        <v>0</v>
      </c>
      <c r="AY100" s="81">
        <f ca="1">'004 - SO-04 Vodovodní řad...'!J36</f>
        <v>0</v>
      </c>
      <c r="AZ100" s="81">
        <f ca="1">'004 - SO-04 Vodovodní řad...'!F33</f>
        <v>0</v>
      </c>
      <c r="BA100" s="81">
        <f ca="1">'004 - SO-04 Vodovodní řad...'!F34</f>
        <v>0</v>
      </c>
      <c r="BB100" s="81">
        <f ca="1">'004 - SO-04 Vodovodní řad...'!F35</f>
        <v>0</v>
      </c>
      <c r="BC100" s="81">
        <f ca="1">'004 - SO-04 Vodovodní řad...'!F36</f>
        <v>0</v>
      </c>
      <c r="BD100" s="83">
        <f ca="1">'004 - SO-04 Vodovodní řad...'!F37</f>
        <v>0</v>
      </c>
      <c r="BT100" s="84" t="s">
        <v>2215</v>
      </c>
      <c r="BV100" s="84" t="s">
        <v>2209</v>
      </c>
      <c r="BW100" s="84" t="s">
        <v>2233</v>
      </c>
      <c r="BX100" s="84" t="s">
        <v>1</v>
      </c>
      <c r="CL100" s="84" t="s">
        <v>2156</v>
      </c>
      <c r="CM100" s="84" t="s">
        <v>2217</v>
      </c>
    </row>
    <row r="101" spans="1:91" s="6" customFormat="1" ht="16.5" customHeight="1">
      <c r="B101" s="76"/>
      <c r="C101" s="77"/>
      <c r="D101" s="429" t="s">
        <v>2234</v>
      </c>
      <c r="E101" s="429"/>
      <c r="F101" s="429"/>
      <c r="G101" s="429"/>
      <c r="H101" s="429"/>
      <c r="I101" s="78"/>
      <c r="J101" s="429" t="s">
        <v>2235</v>
      </c>
      <c r="K101" s="429"/>
      <c r="L101" s="429"/>
      <c r="M101" s="429"/>
      <c r="N101" s="429"/>
      <c r="O101" s="429"/>
      <c r="P101" s="429"/>
      <c r="Q101" s="429"/>
      <c r="R101" s="429"/>
      <c r="S101" s="429"/>
      <c r="T101" s="429"/>
      <c r="U101" s="429"/>
      <c r="V101" s="429"/>
      <c r="W101" s="429"/>
      <c r="X101" s="429"/>
      <c r="Y101" s="429"/>
      <c r="Z101" s="429"/>
      <c r="AA101" s="429"/>
      <c r="AB101" s="429"/>
      <c r="AC101" s="429"/>
      <c r="AD101" s="429"/>
      <c r="AE101" s="429"/>
      <c r="AF101" s="429"/>
      <c r="AG101" s="454">
        <f>ROUND(SUM(AG102:AG103),2)</f>
        <v>0</v>
      </c>
      <c r="AH101" s="431"/>
      <c r="AI101" s="431"/>
      <c r="AJ101" s="431"/>
      <c r="AK101" s="431"/>
      <c r="AL101" s="431"/>
      <c r="AM101" s="431"/>
      <c r="AN101" s="430">
        <f t="shared" si="0"/>
        <v>0</v>
      </c>
      <c r="AO101" s="431"/>
      <c r="AP101" s="431"/>
      <c r="AQ101" s="79" t="s">
        <v>2214</v>
      </c>
      <c r="AR101" s="76"/>
      <c r="AS101" s="80">
        <f>ROUND(SUM(AS102:AS103),2)</f>
        <v>0</v>
      </c>
      <c r="AT101" s="81">
        <f t="shared" si="1"/>
        <v>0</v>
      </c>
      <c r="AU101" s="82" t="e">
        <f>ROUND(SUM(AU102:AU103),5)</f>
        <v>#REF!</v>
      </c>
      <c r="AV101" s="81">
        <f>ROUND(AZ101*L29,2)</f>
        <v>0</v>
      </c>
      <c r="AW101" s="81">
        <f>ROUND(BA101*L30,2)</f>
        <v>0</v>
      </c>
      <c r="AX101" s="81" t="e">
        <f>ROUND(BB101*L29,2)</f>
        <v>#REF!</v>
      </c>
      <c r="AY101" s="81" t="e">
        <f>ROUND(BC101*L30,2)</f>
        <v>#REF!</v>
      </c>
      <c r="AZ101" s="81">
        <f>ROUND(SUM(AZ102:AZ103),2)</f>
        <v>0</v>
      </c>
      <c r="BA101" s="81">
        <f>ROUND(SUM(BA102:BA103),2)</f>
        <v>0</v>
      </c>
      <c r="BB101" s="81" t="e">
        <f>ROUND(SUM(BB102:BB103),2)</f>
        <v>#REF!</v>
      </c>
      <c r="BC101" s="81" t="e">
        <f>ROUND(SUM(BC102:BC103),2)</f>
        <v>#REF!</v>
      </c>
      <c r="BD101" s="83" t="e">
        <f>ROUND(SUM(BD102:BD103),2)</f>
        <v>#REF!</v>
      </c>
      <c r="BS101" s="84" t="s">
        <v>2206</v>
      </c>
      <c r="BT101" s="84" t="s">
        <v>2215</v>
      </c>
      <c r="BU101" s="84" t="s">
        <v>2208</v>
      </c>
      <c r="BV101" s="84" t="s">
        <v>2209</v>
      </c>
      <c r="BW101" s="84" t="s">
        <v>2236</v>
      </c>
      <c r="BX101" s="84" t="s">
        <v>1</v>
      </c>
      <c r="CL101" s="84" t="s">
        <v>2156</v>
      </c>
      <c r="CM101" s="84" t="s">
        <v>2217</v>
      </c>
    </row>
    <row r="102" spans="1:91" s="3" customFormat="1" ht="16.5" customHeight="1">
      <c r="A102" s="75" t="s">
        <v>2211</v>
      </c>
      <c r="B102" s="48"/>
      <c r="C102" s="9"/>
      <c r="D102" s="9"/>
      <c r="E102" s="428" t="s">
        <v>2237</v>
      </c>
      <c r="F102" s="428"/>
      <c r="G102" s="428"/>
      <c r="H102" s="428"/>
      <c r="I102" s="428"/>
      <c r="J102" s="9"/>
      <c r="K102" s="428" t="s">
        <v>2238</v>
      </c>
      <c r="L102" s="428"/>
      <c r="M102" s="428"/>
      <c r="N102" s="428"/>
      <c r="O102" s="428"/>
      <c r="P102" s="428"/>
      <c r="Q102" s="428"/>
      <c r="R102" s="428"/>
      <c r="S102" s="428"/>
      <c r="T102" s="428"/>
      <c r="U102" s="428"/>
      <c r="V102" s="428"/>
      <c r="W102" s="428"/>
      <c r="X102" s="428"/>
      <c r="Y102" s="428"/>
      <c r="Z102" s="428"/>
      <c r="AA102" s="428"/>
      <c r="AB102" s="428"/>
      <c r="AC102" s="428"/>
      <c r="AD102" s="428"/>
      <c r="AE102" s="428"/>
      <c r="AF102" s="428"/>
      <c r="AG102" s="452">
        <f ca="1">'005.1 - PS-01 Strojní zař...'!J32</f>
        <v>0</v>
      </c>
      <c r="AH102" s="453"/>
      <c r="AI102" s="453"/>
      <c r="AJ102" s="453"/>
      <c r="AK102" s="453"/>
      <c r="AL102" s="453"/>
      <c r="AM102" s="453"/>
      <c r="AN102" s="452">
        <f t="shared" si="0"/>
        <v>0</v>
      </c>
      <c r="AO102" s="453"/>
      <c r="AP102" s="453"/>
      <c r="AQ102" s="85" t="s">
        <v>2223</v>
      </c>
      <c r="AR102" s="48"/>
      <c r="AS102" s="86">
        <v>0</v>
      </c>
      <c r="AT102" s="87">
        <f t="shared" si="1"/>
        <v>0</v>
      </c>
      <c r="AU102" s="88" t="e">
        <f ca="1">'005.1 - PS-01 Strojní zař...'!#REF!</f>
        <v>#REF!</v>
      </c>
      <c r="AV102" s="87">
        <f ca="1">'005.1 - PS-01 Strojní zař...'!J35</f>
        <v>0</v>
      </c>
      <c r="AW102" s="87">
        <f ca="1">'005.1 - PS-01 Strojní zař...'!J36</f>
        <v>0</v>
      </c>
      <c r="AX102" s="87">
        <f ca="1">'005.1 - PS-01 Strojní zař...'!J37</f>
        <v>0</v>
      </c>
      <c r="AY102" s="87">
        <f ca="1">'005.1 - PS-01 Strojní zař...'!J38</f>
        <v>0</v>
      </c>
      <c r="AZ102" s="87">
        <f ca="1">'005.1 - PS-01 Strojní zař...'!F35</f>
        <v>0</v>
      </c>
      <c r="BA102" s="87">
        <f ca="1">'005.1 - PS-01 Strojní zař...'!F36</f>
        <v>0</v>
      </c>
      <c r="BB102" s="87" t="e">
        <f ca="1">'005.1 - PS-01 Strojní zař...'!F37</f>
        <v>#REF!</v>
      </c>
      <c r="BC102" s="87" t="e">
        <f ca="1">'005.1 - PS-01 Strojní zař...'!F38</f>
        <v>#REF!</v>
      </c>
      <c r="BD102" s="89" t="e">
        <f ca="1">'005.1 - PS-01 Strojní zař...'!F39</f>
        <v>#REF!</v>
      </c>
      <c r="BT102" s="24" t="s">
        <v>2217</v>
      </c>
      <c r="BV102" s="24" t="s">
        <v>2209</v>
      </c>
      <c r="BW102" s="24" t="s">
        <v>2239</v>
      </c>
      <c r="BX102" s="24" t="s">
        <v>2236</v>
      </c>
      <c r="CL102" s="24" t="s">
        <v>2156</v>
      </c>
    </row>
    <row r="103" spans="1:91" s="3" customFormat="1" ht="16.5" customHeight="1">
      <c r="A103" s="75" t="s">
        <v>2211</v>
      </c>
      <c r="B103" s="48"/>
      <c r="C103" s="9"/>
      <c r="D103" s="9"/>
      <c r="E103" s="428" t="s">
        <v>2240</v>
      </c>
      <c r="F103" s="428"/>
      <c r="G103" s="428"/>
      <c r="H103" s="428"/>
      <c r="I103" s="428"/>
      <c r="J103" s="9"/>
      <c r="K103" s="428" t="s">
        <v>2241</v>
      </c>
      <c r="L103" s="428"/>
      <c r="M103" s="428"/>
      <c r="N103" s="428"/>
      <c r="O103" s="428"/>
      <c r="P103" s="428"/>
      <c r="Q103" s="428"/>
      <c r="R103" s="428"/>
      <c r="S103" s="428"/>
      <c r="T103" s="428"/>
      <c r="U103" s="428"/>
      <c r="V103" s="428"/>
      <c r="W103" s="428"/>
      <c r="X103" s="428"/>
      <c r="Y103" s="428"/>
      <c r="Z103" s="428"/>
      <c r="AA103" s="428"/>
      <c r="AB103" s="428"/>
      <c r="AC103" s="428"/>
      <c r="AD103" s="428"/>
      <c r="AE103" s="428"/>
      <c r="AF103" s="428"/>
      <c r="AG103" s="452">
        <f ca="1">'005.2 - PS-01 Elektro zař...'!J32</f>
        <v>0</v>
      </c>
      <c r="AH103" s="453"/>
      <c r="AI103" s="453"/>
      <c r="AJ103" s="453"/>
      <c r="AK103" s="453"/>
      <c r="AL103" s="453"/>
      <c r="AM103" s="453"/>
      <c r="AN103" s="452">
        <f t="shared" si="0"/>
        <v>0</v>
      </c>
      <c r="AO103" s="453"/>
      <c r="AP103" s="453"/>
      <c r="AQ103" s="85" t="s">
        <v>2223</v>
      </c>
      <c r="AR103" s="48"/>
      <c r="AS103" s="86">
        <v>0</v>
      </c>
      <c r="AT103" s="87">
        <f t="shared" si="1"/>
        <v>0</v>
      </c>
      <c r="AU103" s="88" t="e">
        <f ca="1">'005.2 - PS-01 Elektro zař...'!#REF!</f>
        <v>#REF!</v>
      </c>
      <c r="AV103" s="87">
        <f ca="1">'005.2 - PS-01 Elektro zař...'!J35</f>
        <v>0</v>
      </c>
      <c r="AW103" s="87">
        <f ca="1">'005.2 - PS-01 Elektro zař...'!J36</f>
        <v>0</v>
      </c>
      <c r="AX103" s="87">
        <f ca="1">'005.2 - PS-01 Elektro zař...'!J37</f>
        <v>0</v>
      </c>
      <c r="AY103" s="87">
        <f ca="1">'005.2 - PS-01 Elektro zař...'!J38</f>
        <v>0</v>
      </c>
      <c r="AZ103" s="87">
        <f ca="1">'005.2 - PS-01 Elektro zař...'!F35</f>
        <v>0</v>
      </c>
      <c r="BA103" s="87">
        <f ca="1">'005.2 - PS-01 Elektro zař...'!F36</f>
        <v>0</v>
      </c>
      <c r="BB103" s="87" t="e">
        <f ca="1">'005.2 - PS-01 Elektro zař...'!F37</f>
        <v>#REF!</v>
      </c>
      <c r="BC103" s="87" t="e">
        <f ca="1">'005.2 - PS-01 Elektro zař...'!F38</f>
        <v>#REF!</v>
      </c>
      <c r="BD103" s="89" t="e">
        <f ca="1">'005.2 - PS-01 Elektro zař...'!F39</f>
        <v>#REF!</v>
      </c>
      <c r="BT103" s="24" t="s">
        <v>2217</v>
      </c>
      <c r="BV103" s="24" t="s">
        <v>2209</v>
      </c>
      <c r="BW103" s="24" t="s">
        <v>2242</v>
      </c>
      <c r="BX103" s="24" t="s">
        <v>2236</v>
      </c>
      <c r="CL103" s="24" t="s">
        <v>2156</v>
      </c>
    </row>
    <row r="104" spans="1:91" s="6" customFormat="1" ht="16.5" customHeight="1">
      <c r="A104" s="75" t="s">
        <v>2211</v>
      </c>
      <c r="B104" s="76"/>
      <c r="C104" s="77"/>
      <c r="D104" s="429" t="s">
        <v>2243</v>
      </c>
      <c r="E104" s="429"/>
      <c r="F104" s="429"/>
      <c r="G104" s="429"/>
      <c r="H104" s="429"/>
      <c r="I104" s="78"/>
      <c r="J104" s="429" t="s">
        <v>2244</v>
      </c>
      <c r="K104" s="429"/>
      <c r="L104" s="429"/>
      <c r="M104" s="429"/>
      <c r="N104" s="429"/>
      <c r="O104" s="429"/>
      <c r="P104" s="429"/>
      <c r="Q104" s="429"/>
      <c r="R104" s="429"/>
      <c r="S104" s="429"/>
      <c r="T104" s="429"/>
      <c r="U104" s="429"/>
      <c r="V104" s="429"/>
      <c r="W104" s="429"/>
      <c r="X104" s="429"/>
      <c r="Y104" s="429"/>
      <c r="Z104" s="429"/>
      <c r="AA104" s="429"/>
      <c r="AB104" s="429"/>
      <c r="AC104" s="429"/>
      <c r="AD104" s="429"/>
      <c r="AE104" s="429"/>
      <c r="AF104" s="429"/>
      <c r="AG104" s="430">
        <f ca="1">'VRN - Vedlejší rozpočtové...'!J30</f>
        <v>0</v>
      </c>
      <c r="AH104" s="431"/>
      <c r="AI104" s="431"/>
      <c r="AJ104" s="431"/>
      <c r="AK104" s="431"/>
      <c r="AL104" s="431"/>
      <c r="AM104" s="431"/>
      <c r="AN104" s="430">
        <f t="shared" si="0"/>
        <v>0</v>
      </c>
      <c r="AO104" s="431"/>
      <c r="AP104" s="431"/>
      <c r="AQ104" s="79" t="s">
        <v>2214</v>
      </c>
      <c r="AR104" s="76"/>
      <c r="AS104" s="90">
        <v>0</v>
      </c>
      <c r="AT104" s="91">
        <f t="shared" si="1"/>
        <v>0</v>
      </c>
      <c r="AU104" s="92">
        <f ca="1">'VRN - Vedlejší rozpočtové...'!P117</f>
        <v>0</v>
      </c>
      <c r="AV104" s="91">
        <f ca="1">'VRN - Vedlejší rozpočtové...'!J33</f>
        <v>0</v>
      </c>
      <c r="AW104" s="91">
        <f ca="1">'VRN - Vedlejší rozpočtové...'!J34</f>
        <v>0</v>
      </c>
      <c r="AX104" s="91">
        <f ca="1">'VRN - Vedlejší rozpočtové...'!J35</f>
        <v>0</v>
      </c>
      <c r="AY104" s="91">
        <f ca="1">'VRN - Vedlejší rozpočtové...'!J36</f>
        <v>0</v>
      </c>
      <c r="AZ104" s="91">
        <f ca="1">'VRN - Vedlejší rozpočtové...'!F33</f>
        <v>0</v>
      </c>
      <c r="BA104" s="91">
        <f ca="1">'VRN - Vedlejší rozpočtové...'!F34</f>
        <v>0</v>
      </c>
      <c r="BB104" s="91">
        <f ca="1">'VRN - Vedlejší rozpočtové...'!F35</f>
        <v>0</v>
      </c>
      <c r="BC104" s="91">
        <f ca="1">'VRN - Vedlejší rozpočtové...'!F36</f>
        <v>0</v>
      </c>
      <c r="BD104" s="93">
        <f ca="1">'VRN - Vedlejší rozpočtové...'!F37</f>
        <v>0</v>
      </c>
      <c r="BT104" s="84" t="s">
        <v>2215</v>
      </c>
      <c r="BV104" s="84" t="s">
        <v>2209</v>
      </c>
      <c r="BW104" s="84" t="s">
        <v>2245</v>
      </c>
      <c r="BX104" s="84" t="s">
        <v>1</v>
      </c>
      <c r="CL104" s="84" t="s">
        <v>2156</v>
      </c>
      <c r="CM104" s="84" t="s">
        <v>2217</v>
      </c>
    </row>
    <row r="105" spans="1:91" s="1" customFormat="1" ht="30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30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</row>
    <row r="106" spans="1:91" s="1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30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</row>
  </sheetData>
  <mergeCells count="76">
    <mergeCell ref="AN104:AP104"/>
    <mergeCell ref="AN103:AP103"/>
    <mergeCell ref="AN97:AP97"/>
    <mergeCell ref="AN101:AP101"/>
    <mergeCell ref="AN102:AP102"/>
    <mergeCell ref="AN99:AP99"/>
    <mergeCell ref="AN98:AP98"/>
    <mergeCell ref="X35:AB35"/>
    <mergeCell ref="L29:P29"/>
    <mergeCell ref="W29:AE29"/>
    <mergeCell ref="L33:P33"/>
    <mergeCell ref="W33:AE33"/>
    <mergeCell ref="L30:P30"/>
    <mergeCell ref="W30:AE30"/>
    <mergeCell ref="L32:P32"/>
    <mergeCell ref="W32:AE32"/>
    <mergeCell ref="AS89:AT91"/>
    <mergeCell ref="AM90:AP90"/>
    <mergeCell ref="AM87:AN87"/>
    <mergeCell ref="AK32:AO32"/>
    <mergeCell ref="AM89:AP89"/>
    <mergeCell ref="AK35:AO35"/>
    <mergeCell ref="AK33:AO33"/>
    <mergeCell ref="AG103:AM103"/>
    <mergeCell ref="AG102:AM102"/>
    <mergeCell ref="AG95:AM95"/>
    <mergeCell ref="AG98:AM98"/>
    <mergeCell ref="AG96:AM96"/>
    <mergeCell ref="AG101:AM101"/>
    <mergeCell ref="AG97:AM97"/>
    <mergeCell ref="AG100:AM100"/>
    <mergeCell ref="AG99:AM99"/>
    <mergeCell ref="L31:P31"/>
    <mergeCell ref="AK26:AO26"/>
    <mergeCell ref="L28:P28"/>
    <mergeCell ref="W28:AE28"/>
    <mergeCell ref="AK28:AO28"/>
    <mergeCell ref="AR2:BE2"/>
    <mergeCell ref="K5:AO5"/>
    <mergeCell ref="K6:AO6"/>
    <mergeCell ref="E23:AN23"/>
    <mergeCell ref="AN100:AP100"/>
    <mergeCell ref="AK29:AO29"/>
    <mergeCell ref="AK30:AO30"/>
    <mergeCell ref="E97:I97"/>
    <mergeCell ref="K97:AF97"/>
    <mergeCell ref="L85:AO85"/>
    <mergeCell ref="AG94:AM94"/>
    <mergeCell ref="I92:AF92"/>
    <mergeCell ref="W31:AE31"/>
    <mergeCell ref="AK31:AO31"/>
    <mergeCell ref="AN92:AP92"/>
    <mergeCell ref="AN94:AP94"/>
    <mergeCell ref="J95:AF95"/>
    <mergeCell ref="J96:AF96"/>
    <mergeCell ref="AG92:AM92"/>
    <mergeCell ref="AN95:AP95"/>
    <mergeCell ref="AN96:AP96"/>
    <mergeCell ref="AG104:AM104"/>
    <mergeCell ref="C92:G92"/>
    <mergeCell ref="D104:H104"/>
    <mergeCell ref="D96:H96"/>
    <mergeCell ref="D99:H99"/>
    <mergeCell ref="D95:H95"/>
    <mergeCell ref="D101:H101"/>
    <mergeCell ref="D100:H100"/>
    <mergeCell ref="E102:I102"/>
    <mergeCell ref="J100:AF100"/>
    <mergeCell ref="E98:I98"/>
    <mergeCell ref="J104:AF104"/>
    <mergeCell ref="J101:AF101"/>
    <mergeCell ref="K102:AF102"/>
    <mergeCell ref="K98:AF98"/>
    <mergeCell ref="K103:AF103"/>
    <mergeCell ref="E103:I103"/>
    <mergeCell ref="J99:AF99"/>
  </mergeCells>
  <phoneticPr fontId="0" type="noConversion"/>
  <hyperlinks>
    <hyperlink ref="A95" location="'001 - SO-01 Vodovodní řad...'!C2" display="/"/>
    <hyperlink ref="A97" location="'002-1 - SO-02.1 ATS - sta...'!C2" display="/"/>
    <hyperlink ref="A98" location="'002-2 - SO-02.2 ATS - zpe...'!C2" display="/"/>
    <hyperlink ref="A99" location="'003 - SO-03 Přípojka NN'!C2" display="/"/>
    <hyperlink ref="A100" location="'004 - SO-04 Vodovodní řad...'!C2" display="/"/>
    <hyperlink ref="A102" location="'005.1 - PS-01 Strojní zař...'!C2" display="/"/>
    <hyperlink ref="A103" location="'005.2 - PS-01 Elektro zař...'!C2" display="/"/>
    <hyperlink ref="A104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BM102"/>
  <sheetViews>
    <sheetView showGridLines="0" topLeftCell="A109" zoomScaleNormal="100" workbookViewId="0">
      <selection activeCell="J101" sqref="J10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46">
      <c r="A1" s="94"/>
    </row>
    <row r="2" spans="1:4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2242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</row>
    <row r="4" spans="1:46" ht="24.95" customHeight="1">
      <c r="B4" s="20"/>
      <c r="D4" s="21" t="s">
        <v>2253</v>
      </c>
      <c r="L4" s="20"/>
      <c r="M4" s="96" t="s">
        <v>7</v>
      </c>
      <c r="AT4" s="17" t="s">
        <v>0</v>
      </c>
    </row>
    <row r="5" spans="1:46" ht="6.95" customHeight="1">
      <c r="B5" s="20"/>
      <c r="L5" s="20"/>
    </row>
    <row r="6" spans="1:46" ht="12" customHeight="1">
      <c r="B6" s="20"/>
      <c r="D6" s="26" t="s">
        <v>11</v>
      </c>
      <c r="L6" s="20"/>
    </row>
    <row r="7" spans="1:4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</row>
    <row r="8" spans="1:46" ht="12" customHeight="1">
      <c r="B8" s="20"/>
      <c r="D8" s="26" t="s">
        <v>2264</v>
      </c>
      <c r="L8" s="20"/>
    </row>
    <row r="9" spans="1:46" s="1" customFormat="1" ht="16.5" customHeight="1">
      <c r="A9" s="29"/>
      <c r="B9" s="30"/>
      <c r="C9" s="29"/>
      <c r="D9" s="29"/>
      <c r="E9" s="467" t="s">
        <v>502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1" customFormat="1" ht="12" customHeight="1">
      <c r="A10" s="29"/>
      <c r="B10" s="30"/>
      <c r="C10" s="29"/>
      <c r="D10" s="26" t="s">
        <v>1085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1" customFormat="1" ht="16.5" customHeight="1">
      <c r="A11" s="29"/>
      <c r="B11" s="30"/>
      <c r="C11" s="29"/>
      <c r="D11" s="29"/>
      <c r="E11" s="440" t="s">
        <v>504</v>
      </c>
      <c r="F11" s="466"/>
      <c r="G11" s="466"/>
      <c r="H11" s="466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1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1" customFormat="1" ht="12" customHeight="1">
      <c r="A13" s="29"/>
      <c r="B13" s="30"/>
      <c r="C13" s="29"/>
      <c r="D13" s="26" t="s">
        <v>13</v>
      </c>
      <c r="E13" s="29"/>
      <c r="F13" s="24" t="s">
        <v>2156</v>
      </c>
      <c r="G13" s="29"/>
      <c r="H13" s="29"/>
      <c r="I13" s="26" t="s">
        <v>14</v>
      </c>
      <c r="J13" s="24" t="s">
        <v>2156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1" customFormat="1" ht="12" customHeight="1">
      <c r="A14" s="29"/>
      <c r="B14" s="30"/>
      <c r="C14" s="29"/>
      <c r="D14" s="26" t="s">
        <v>15</v>
      </c>
      <c r="E14" s="29"/>
      <c r="F14" s="24" t="s">
        <v>16</v>
      </c>
      <c r="G14" s="29"/>
      <c r="H14" s="29"/>
      <c r="I14" s="26" t="s">
        <v>17</v>
      </c>
      <c r="J14" s="52">
        <f ca="1">'Rekapitulace stavby'!AN8</f>
        <v>44579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1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1" customFormat="1" ht="12" customHeight="1">
      <c r="A16" s="29"/>
      <c r="B16" s="30"/>
      <c r="C16" s="29"/>
      <c r="D16" s="26" t="s">
        <v>18</v>
      </c>
      <c r="E16" s="29"/>
      <c r="F16" s="29"/>
      <c r="G16" s="29"/>
      <c r="H16" s="29"/>
      <c r="I16" s="26" t="s">
        <v>19</v>
      </c>
      <c r="J16" s="24" t="s">
        <v>2156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1" customFormat="1" ht="18" customHeight="1">
      <c r="A17" s="29"/>
      <c r="B17" s="30"/>
      <c r="C17" s="29"/>
      <c r="D17" s="29"/>
      <c r="E17" s="24" t="s">
        <v>20</v>
      </c>
      <c r="F17" s="29"/>
      <c r="G17" s="29"/>
      <c r="H17" s="29"/>
      <c r="I17" s="26" t="s">
        <v>21</v>
      </c>
      <c r="J17" s="24" t="s">
        <v>2156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1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1" customFormat="1" ht="12" customHeight="1">
      <c r="A19" s="29"/>
      <c r="B19" s="30"/>
      <c r="C19" s="29"/>
      <c r="D19" s="26" t="s">
        <v>22</v>
      </c>
      <c r="E19" s="29"/>
      <c r="F19" s="29"/>
      <c r="G19" s="29"/>
      <c r="H19" s="29"/>
      <c r="I19" s="26" t="s">
        <v>19</v>
      </c>
      <c r="J19" s="24" t="str">
        <f ca="1">'Rekapitulace stavby'!AN13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1" customFormat="1" ht="18" customHeight="1">
      <c r="A20" s="29"/>
      <c r="B20" s="30"/>
      <c r="C20" s="29"/>
      <c r="D20" s="29"/>
      <c r="E20" s="449" t="str">
        <f ca="1">'Rekapitulace stavby'!E14</f>
        <v xml:space="preserve"> </v>
      </c>
      <c r="F20" s="449"/>
      <c r="G20" s="449"/>
      <c r="H20" s="449"/>
      <c r="I20" s="26" t="s">
        <v>21</v>
      </c>
      <c r="J20" s="24" t="str">
        <f ca="1">'Rekapitulace stavby'!AN14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1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1" customFormat="1" ht="12" customHeight="1">
      <c r="A22" s="29"/>
      <c r="B22" s="30"/>
      <c r="C22" s="29"/>
      <c r="D22" s="26" t="s">
        <v>24</v>
      </c>
      <c r="E22" s="29"/>
      <c r="F22" s="29"/>
      <c r="G22" s="29"/>
      <c r="H22" s="29"/>
      <c r="I22" s="26" t="s">
        <v>19</v>
      </c>
      <c r="J22" s="24" t="s">
        <v>2156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1" customFormat="1" ht="18" customHeight="1">
      <c r="A23" s="29"/>
      <c r="B23" s="30"/>
      <c r="C23" s="29"/>
      <c r="D23" s="29"/>
      <c r="E23" s="24" t="s">
        <v>25</v>
      </c>
      <c r="F23" s="29"/>
      <c r="G23" s="29"/>
      <c r="H23" s="29"/>
      <c r="I23" s="26" t="s">
        <v>21</v>
      </c>
      <c r="J23" s="24" t="s">
        <v>2156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1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1" customFormat="1" ht="12" customHeight="1">
      <c r="A25" s="29"/>
      <c r="B25" s="30"/>
      <c r="C25" s="29"/>
      <c r="D25" s="26" t="s">
        <v>2165</v>
      </c>
      <c r="E25" s="29"/>
      <c r="F25" s="29"/>
      <c r="G25" s="29"/>
      <c r="H25" s="29"/>
      <c r="I25" s="26" t="s">
        <v>19</v>
      </c>
      <c r="J25" s="24" t="str">
        <f ca="1"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1" customFormat="1" ht="18" customHeight="1">
      <c r="A26" s="29"/>
      <c r="B26" s="30"/>
      <c r="C26" s="29"/>
      <c r="D26" s="29"/>
      <c r="E26" s="24" t="str">
        <f ca="1">IF('Rekapitulace stavby'!E20="","",'Rekapitulace stavby'!E20)</f>
        <v xml:space="preserve"> </v>
      </c>
      <c r="F26" s="29"/>
      <c r="G26" s="29"/>
      <c r="H26" s="29"/>
      <c r="I26" s="26" t="s">
        <v>21</v>
      </c>
      <c r="J26" s="24" t="str">
        <f ca="1"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1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1" customFormat="1" ht="12" customHeight="1">
      <c r="A28" s="29"/>
      <c r="B28" s="30"/>
      <c r="C28" s="29"/>
      <c r="D28" s="26" t="s">
        <v>2166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7" customFormat="1" ht="16.5" customHeight="1">
      <c r="A29" s="97"/>
      <c r="B29" s="98"/>
      <c r="C29" s="97"/>
      <c r="D29" s="97"/>
      <c r="E29" s="451" t="s">
        <v>2156</v>
      </c>
      <c r="F29" s="451"/>
      <c r="G29" s="451"/>
      <c r="H29" s="451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1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1" customFormat="1" ht="25.35" customHeight="1">
      <c r="A32" s="29"/>
      <c r="B32" s="30"/>
      <c r="C32" s="29"/>
      <c r="D32" s="101" t="s">
        <v>2167</v>
      </c>
      <c r="E32" s="29"/>
      <c r="F32" s="29"/>
      <c r="G32" s="29"/>
      <c r="H32" s="29"/>
      <c r="I32" s="29"/>
      <c r="J32" s="67">
        <f>J98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1" customFormat="1" ht="6.95" customHeight="1">
      <c r="A33" s="29"/>
      <c r="B33" s="30"/>
      <c r="C33" s="29"/>
      <c r="D33" s="62"/>
      <c r="E33" s="62"/>
      <c r="F33" s="62"/>
      <c r="G33" s="62"/>
      <c r="H33" s="62"/>
      <c r="I33" s="62"/>
      <c r="J33" s="62"/>
      <c r="K33" s="62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1" customFormat="1" ht="14.45" customHeight="1">
      <c r="A34" s="29"/>
      <c r="B34" s="30"/>
      <c r="C34" s="29"/>
      <c r="D34" s="29"/>
      <c r="E34" s="29"/>
      <c r="F34" s="33" t="s">
        <v>2169</v>
      </c>
      <c r="G34" s="29"/>
      <c r="H34" s="29"/>
      <c r="I34" s="33" t="s">
        <v>2168</v>
      </c>
      <c r="J34" s="33" t="s">
        <v>2170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1" customFormat="1" ht="14.45" customHeight="1">
      <c r="A35" s="29"/>
      <c r="B35" s="30"/>
      <c r="C35" s="29"/>
      <c r="D35" s="102" t="s">
        <v>2171</v>
      </c>
      <c r="E35" s="26" t="s">
        <v>2172</v>
      </c>
      <c r="F35" s="103">
        <f>J32</f>
        <v>0</v>
      </c>
      <c r="G35" s="29"/>
      <c r="H35" s="29"/>
      <c r="I35" s="104">
        <v>0.21</v>
      </c>
      <c r="J35" s="103">
        <f>I35*F35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1" customFormat="1" ht="14.45" customHeight="1">
      <c r="A36" s="29"/>
      <c r="B36" s="30"/>
      <c r="C36" s="29"/>
      <c r="D36" s="29"/>
      <c r="E36" s="26" t="s">
        <v>2173</v>
      </c>
      <c r="F36" s="103"/>
      <c r="G36" s="29"/>
      <c r="H36" s="29"/>
      <c r="I36" s="104">
        <v>0.15</v>
      </c>
      <c r="J36" s="103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1" customFormat="1" ht="14.45" hidden="1" customHeight="1">
      <c r="A37" s="29"/>
      <c r="B37" s="30"/>
      <c r="C37" s="29"/>
      <c r="D37" s="29"/>
      <c r="E37" s="26" t="s">
        <v>2174</v>
      </c>
      <c r="F37" s="103" t="e">
        <f>ROUND((SUM(#REF!)),  2)</f>
        <v>#REF!</v>
      </c>
      <c r="G37" s="29"/>
      <c r="H37" s="29"/>
      <c r="I37" s="104">
        <v>0.21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1" customFormat="1" ht="14.45" hidden="1" customHeight="1">
      <c r="A38" s="29"/>
      <c r="B38" s="30"/>
      <c r="C38" s="29"/>
      <c r="D38" s="29"/>
      <c r="E38" s="26" t="s">
        <v>2175</v>
      </c>
      <c r="F38" s="103" t="e">
        <f>ROUND((SUM(#REF!)),  2)</f>
        <v>#REF!</v>
      </c>
      <c r="G38" s="29"/>
      <c r="H38" s="29"/>
      <c r="I38" s="104">
        <v>0.15</v>
      </c>
      <c r="J38" s="10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hidden="1" customHeight="1">
      <c r="A39" s="29"/>
      <c r="B39" s="30"/>
      <c r="C39" s="29"/>
      <c r="D39" s="29"/>
      <c r="E39" s="26" t="s">
        <v>2176</v>
      </c>
      <c r="F39" s="103" t="e">
        <f>ROUND((SUM(#REF!)),  2)</f>
        <v>#REF!</v>
      </c>
      <c r="G39" s="29"/>
      <c r="H39" s="29"/>
      <c r="I39" s="104">
        <v>0</v>
      </c>
      <c r="J39" s="10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1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25.35" customHeight="1">
      <c r="A41" s="29"/>
      <c r="B41" s="30"/>
      <c r="C41" s="35"/>
      <c r="D41" s="36" t="s">
        <v>2177</v>
      </c>
      <c r="E41" s="37"/>
      <c r="F41" s="37"/>
      <c r="G41" s="105" t="s">
        <v>2178</v>
      </c>
      <c r="H41" s="38" t="s">
        <v>2179</v>
      </c>
      <c r="I41" s="37"/>
      <c r="J41" s="106">
        <f>SUM(J32:J39)</f>
        <v>0</v>
      </c>
      <c r="K41" s="107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1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12" customHeight="1">
      <c r="B86" s="20"/>
      <c r="C86" s="26" t="s">
        <v>2264</v>
      </c>
      <c r="L86" s="20"/>
    </row>
    <row r="87" spans="1:31" s="1" customFormat="1" ht="16.5" customHeight="1">
      <c r="A87" s="29"/>
      <c r="B87" s="30"/>
      <c r="C87" s="29"/>
      <c r="D87" s="29"/>
      <c r="E87" s="467" t="s">
        <v>502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1" customFormat="1" ht="12" customHeight="1">
      <c r="A88" s="29"/>
      <c r="B88" s="30"/>
      <c r="C88" s="26" t="s">
        <v>1085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1" customFormat="1" ht="16.5" customHeight="1">
      <c r="A89" s="29"/>
      <c r="B89" s="30"/>
      <c r="C89" s="29"/>
      <c r="D89" s="29"/>
      <c r="E89" s="440" t="str">
        <f>E11</f>
        <v>005.2 - PS-01 Elektro zařízení</v>
      </c>
      <c r="F89" s="466"/>
      <c r="G89" s="466"/>
      <c r="H89" s="466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1" customFormat="1" ht="12" customHeight="1">
      <c r="A91" s="29"/>
      <c r="B91" s="30"/>
      <c r="C91" s="26" t="s">
        <v>15</v>
      </c>
      <c r="D91" s="29"/>
      <c r="E91" s="29"/>
      <c r="F91" s="24" t="str">
        <f>F14</f>
        <v>Klučov, m.č. Žhery a Skramníky</v>
      </c>
      <c r="G91" s="29"/>
      <c r="H91" s="29"/>
      <c r="I91" s="26" t="s">
        <v>17</v>
      </c>
      <c r="J91" s="52">
        <f>IF(J14="","",J14)</f>
        <v>44579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1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1" customFormat="1" ht="40.15" customHeight="1">
      <c r="A93" s="29"/>
      <c r="B93" s="30"/>
      <c r="C93" s="26" t="s">
        <v>18</v>
      </c>
      <c r="D93" s="29"/>
      <c r="E93" s="29"/>
      <c r="F93" s="24" t="str">
        <f>E17</f>
        <v>Obec Klučov</v>
      </c>
      <c r="G93" s="29"/>
      <c r="H93" s="29"/>
      <c r="I93" s="26" t="s">
        <v>24</v>
      </c>
      <c r="J93" s="27" t="str">
        <f>E23</f>
        <v>Vodohospodářsko-inženýrské služby spol. s 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1" customFormat="1" ht="15.2" customHeight="1">
      <c r="A94" s="29"/>
      <c r="B94" s="30"/>
      <c r="C94" s="26" t="s">
        <v>22</v>
      </c>
      <c r="D94" s="29"/>
      <c r="E94" s="29"/>
      <c r="F94" s="24" t="str">
        <f>IF(E20="","",E20)</f>
        <v xml:space="preserve"> </v>
      </c>
      <c r="G94" s="29"/>
      <c r="H94" s="29"/>
      <c r="I94" s="26" t="s">
        <v>2165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1" customFormat="1" ht="29.25" customHeight="1">
      <c r="A96" s="29"/>
      <c r="B96" s="30"/>
      <c r="C96" s="110" t="s">
        <v>2501</v>
      </c>
      <c r="D96" s="35"/>
      <c r="E96" s="35"/>
      <c r="F96" s="35"/>
      <c r="G96" s="35"/>
      <c r="H96" s="35"/>
      <c r="I96" s="35"/>
      <c r="J96" s="111" t="s">
        <v>2502</v>
      </c>
      <c r="K96" s="3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1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1" customFormat="1" ht="22.9" customHeight="1">
      <c r="A98" s="29"/>
      <c r="B98" s="30"/>
      <c r="C98" s="112" t="s">
        <v>2508</v>
      </c>
      <c r="D98" s="29"/>
      <c r="E98" s="29"/>
      <c r="F98" s="29"/>
      <c r="G98" s="29"/>
      <c r="H98" s="29"/>
      <c r="I98" s="29"/>
      <c r="J98" s="67">
        <f>SUM(J99:J100)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2509</v>
      </c>
    </row>
    <row r="99" spans="1:47" s="8" customFormat="1" ht="24.95" customHeight="1">
      <c r="B99" s="113"/>
      <c r="D99" s="119" t="s">
        <v>649</v>
      </c>
      <c r="E99" s="120"/>
      <c r="F99" s="120"/>
      <c r="G99" s="120"/>
      <c r="H99" s="120"/>
      <c r="I99" s="120"/>
      <c r="J99" s="121">
        <f ca="1">Mot!H7</f>
        <v>0</v>
      </c>
      <c r="L99" s="113"/>
    </row>
    <row r="100" spans="1:47" s="9" customFormat="1" ht="19.899999999999999" customHeight="1">
      <c r="B100" s="118"/>
      <c r="D100" s="119" t="s">
        <v>802</v>
      </c>
      <c r="E100" s="120"/>
      <c r="F100" s="120"/>
      <c r="G100" s="120"/>
      <c r="H100" s="120"/>
      <c r="I100" s="120"/>
      <c r="J100" s="121">
        <f ca="1">Mot!J7</f>
        <v>0</v>
      </c>
      <c r="L100" s="118"/>
    </row>
    <row r="101" spans="1:47" s="1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1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</sheetData>
  <mergeCells count="9">
    <mergeCell ref="L2:V2"/>
    <mergeCell ref="E85:H85"/>
    <mergeCell ref="E87:H87"/>
    <mergeCell ref="E89:H89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scale="94" fitToHeight="100" orientation="landscape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7"/>
  <sheetViews>
    <sheetView zoomScale="85" zoomScaleNormal="100" zoomScaleSheetLayoutView="100" workbookViewId="0">
      <pane ySplit="6" topLeftCell="A211" activePane="bottomLeft" state="frozen"/>
      <selection pane="bottomLeft" activeCell="G9" sqref="G9:G264"/>
    </sheetView>
  </sheetViews>
  <sheetFormatPr defaultColWidth="10.6640625" defaultRowHeight="12.75"/>
  <cols>
    <col min="1" max="1" width="9.83203125" style="332" bestFit="1" customWidth="1"/>
    <col min="2" max="2" width="6.83203125" style="332" customWidth="1"/>
    <col min="3" max="3" width="5.5" style="332" customWidth="1"/>
    <col min="4" max="4" width="68.1640625" style="334" customWidth="1"/>
    <col min="5" max="5" width="10.1640625" style="332" customWidth="1"/>
    <col min="6" max="6" width="10.6640625" style="332"/>
    <col min="7" max="12" width="12.5" style="333" customWidth="1"/>
    <col min="13" max="16384" width="10.6640625" style="310"/>
  </cols>
  <sheetData>
    <row r="1" spans="1:12" s="299" customFormat="1" ht="20.25">
      <c r="A1" s="297"/>
      <c r="B1" s="478" t="s">
        <v>943</v>
      </c>
      <c r="C1" s="478"/>
      <c r="D1" s="478"/>
      <c r="E1" s="298"/>
      <c r="G1" s="300"/>
      <c r="H1" s="301"/>
      <c r="I1" s="302"/>
      <c r="J1" s="301"/>
      <c r="K1" s="302"/>
      <c r="L1" s="301"/>
    </row>
    <row r="2" spans="1:12" s="299" customFormat="1">
      <c r="A2" s="303"/>
      <c r="B2" s="478"/>
      <c r="C2" s="478"/>
      <c r="D2" s="478"/>
      <c r="E2" s="298"/>
      <c r="G2" s="304"/>
      <c r="H2" s="305"/>
      <c r="I2" s="306"/>
      <c r="J2" s="306"/>
      <c r="K2" s="306"/>
      <c r="L2" s="306"/>
    </row>
    <row r="3" spans="1:12" s="299" customFormat="1">
      <c r="A3" s="303"/>
      <c r="B3" s="479"/>
      <c r="C3" s="479"/>
      <c r="D3" s="479"/>
      <c r="E3" s="298"/>
      <c r="G3" s="305"/>
      <c r="H3" s="305"/>
      <c r="I3" s="306"/>
      <c r="J3" s="306"/>
      <c r="K3" s="306"/>
      <c r="L3" s="306"/>
    </row>
    <row r="4" spans="1:12" ht="25.5">
      <c r="A4" s="307" t="s">
        <v>650</v>
      </c>
      <c r="B4" s="480" t="s">
        <v>581</v>
      </c>
      <c r="C4" s="480"/>
      <c r="D4" s="480"/>
      <c r="E4" s="308" t="s">
        <v>651</v>
      </c>
      <c r="F4" s="308" t="s">
        <v>652</v>
      </c>
      <c r="G4" s="309" t="s">
        <v>653</v>
      </c>
      <c r="H4" s="309" t="s">
        <v>654</v>
      </c>
      <c r="I4" s="309" t="s">
        <v>655</v>
      </c>
      <c r="J4" s="309" t="s">
        <v>656</v>
      </c>
      <c r="K4" s="309" t="s">
        <v>657</v>
      </c>
      <c r="L4" s="309" t="s">
        <v>658</v>
      </c>
    </row>
    <row r="5" spans="1:12">
      <c r="A5" s="311">
        <v>1</v>
      </c>
      <c r="B5" s="311">
        <v>2</v>
      </c>
      <c r="C5" s="311">
        <v>3</v>
      </c>
      <c r="D5" s="311">
        <v>4</v>
      </c>
      <c r="E5" s="311">
        <v>5</v>
      </c>
      <c r="F5" s="311">
        <v>6</v>
      </c>
      <c r="G5" s="311">
        <v>7</v>
      </c>
      <c r="H5" s="311">
        <v>8</v>
      </c>
      <c r="I5" s="311">
        <v>9</v>
      </c>
      <c r="J5" s="311">
        <v>10</v>
      </c>
      <c r="K5" s="311">
        <v>11</v>
      </c>
      <c r="L5" s="311">
        <v>12</v>
      </c>
    </row>
    <row r="6" spans="1:12" s="314" customFormat="1" ht="13.5" thickBot="1">
      <c r="A6" s="312" t="s">
        <v>659</v>
      </c>
      <c r="B6" s="312" t="s">
        <v>659</v>
      </c>
      <c r="C6" s="312" t="s">
        <v>659</v>
      </c>
      <c r="D6" s="313" t="s">
        <v>659</v>
      </c>
      <c r="E6" s="312" t="s">
        <v>659</v>
      </c>
      <c r="F6" s="312" t="s">
        <v>659</v>
      </c>
      <c r="G6" s="312" t="s">
        <v>2179</v>
      </c>
      <c r="H6" s="312" t="s">
        <v>2179</v>
      </c>
      <c r="I6" s="312" t="s">
        <v>2179</v>
      </c>
      <c r="J6" s="312" t="s">
        <v>2179</v>
      </c>
      <c r="K6" s="312" t="s">
        <v>2179</v>
      </c>
      <c r="L6" s="312" t="s">
        <v>2179</v>
      </c>
    </row>
    <row r="7" spans="1:12" s="314" customFormat="1" ht="16.5" thickBot="1">
      <c r="A7" s="315"/>
      <c r="B7" s="316" t="s">
        <v>2607</v>
      </c>
      <c r="C7" s="315"/>
      <c r="D7" s="317"/>
      <c r="E7" s="315"/>
      <c r="F7" s="315"/>
      <c r="G7" s="315"/>
      <c r="H7" s="318">
        <f>SUM(H$8,H$134,H$177,H$217,H$244,H$247)</f>
        <v>0</v>
      </c>
      <c r="I7" s="315"/>
      <c r="J7" s="318">
        <f>SUM(J$8,J$134,J$177,J$217,J$244,J$247)</f>
        <v>0</v>
      </c>
      <c r="K7" s="315"/>
      <c r="L7" s="318">
        <f>SUM(L$8,L$134,L$177,L$217,L$244,L$247)</f>
        <v>0</v>
      </c>
    </row>
    <row r="8" spans="1:12" s="314" customFormat="1" ht="15">
      <c r="A8" s="319"/>
      <c r="B8" s="320" t="s">
        <v>660</v>
      </c>
      <c r="C8" s="319"/>
      <c r="D8" s="321"/>
      <c r="E8" s="319"/>
      <c r="F8" s="319"/>
      <c r="G8" s="319"/>
      <c r="H8" s="322">
        <f>SUM(H9:H133)</f>
        <v>0</v>
      </c>
      <c r="I8" s="319"/>
      <c r="J8" s="322">
        <f>SUM(J9:J133)</f>
        <v>0</v>
      </c>
      <c r="K8" s="319"/>
      <c r="L8" s="322">
        <f>SUM(L9:L133)</f>
        <v>0</v>
      </c>
    </row>
    <row r="9" spans="1:12">
      <c r="A9" s="323">
        <v>1</v>
      </c>
      <c r="B9" s="324" t="s">
        <v>661</v>
      </c>
      <c r="C9" s="323"/>
      <c r="D9" s="325"/>
      <c r="E9" s="323" t="s">
        <v>507</v>
      </c>
      <c r="F9" s="323">
        <v>1</v>
      </c>
      <c r="G9" s="352"/>
      <c r="H9" s="327">
        <f>$F9*$G9</f>
        <v>0</v>
      </c>
      <c r="I9" s="352"/>
      <c r="J9" s="327">
        <f>$F9*$I9</f>
        <v>0</v>
      </c>
      <c r="K9" s="326">
        <f>$G9+$I9</f>
        <v>0</v>
      </c>
      <c r="L9" s="327">
        <f>$H9+$J9</f>
        <v>0</v>
      </c>
    </row>
    <row r="10" spans="1:12" ht="63.75">
      <c r="A10" s="328"/>
      <c r="B10" s="329"/>
      <c r="C10" s="328"/>
      <c r="D10" s="343" t="s">
        <v>886</v>
      </c>
      <c r="E10" s="328"/>
      <c r="F10" s="328"/>
      <c r="G10" s="353"/>
      <c r="H10" s="331"/>
      <c r="I10" s="353"/>
      <c r="J10" s="331"/>
      <c r="K10" s="301"/>
      <c r="L10" s="331"/>
    </row>
    <row r="11" spans="1:12">
      <c r="D11" s="330" t="s">
        <v>662</v>
      </c>
      <c r="G11" s="354"/>
      <c r="I11" s="354"/>
    </row>
    <row r="12" spans="1:12">
      <c r="D12" s="330" t="s">
        <v>663</v>
      </c>
      <c r="G12" s="354"/>
      <c r="I12" s="354"/>
    </row>
    <row r="13" spans="1:12">
      <c r="D13" s="330" t="s">
        <v>664</v>
      </c>
      <c r="G13" s="354"/>
      <c r="I13" s="354"/>
    </row>
    <row r="14" spans="1:12">
      <c r="B14" s="332">
        <v>1</v>
      </c>
      <c r="C14" s="332" t="s">
        <v>2357</v>
      </c>
      <c r="D14" s="334" t="s">
        <v>944</v>
      </c>
      <c r="G14" s="354"/>
      <c r="I14" s="354"/>
    </row>
    <row r="15" spans="1:12">
      <c r="B15" s="332">
        <v>1</v>
      </c>
      <c r="C15" s="332" t="s">
        <v>2357</v>
      </c>
      <c r="D15" s="334" t="s">
        <v>945</v>
      </c>
      <c r="G15" s="354"/>
      <c r="I15" s="354"/>
    </row>
    <row r="16" spans="1:12">
      <c r="B16" s="332">
        <v>1</v>
      </c>
      <c r="C16" s="332" t="s">
        <v>2357</v>
      </c>
      <c r="D16" s="334" t="s">
        <v>665</v>
      </c>
      <c r="G16" s="354"/>
      <c r="I16" s="354"/>
    </row>
    <row r="17" spans="2:9">
      <c r="B17" s="332">
        <v>3</v>
      </c>
      <c r="C17" s="332" t="s">
        <v>2357</v>
      </c>
      <c r="D17" s="334" t="s">
        <v>666</v>
      </c>
      <c r="G17" s="354"/>
      <c r="I17" s="354"/>
    </row>
    <row r="18" spans="2:9">
      <c r="B18" s="332">
        <v>3</v>
      </c>
      <c r="C18" s="332" t="s">
        <v>2357</v>
      </c>
      <c r="D18" s="334" t="s">
        <v>667</v>
      </c>
      <c r="G18" s="354"/>
      <c r="I18" s="354"/>
    </row>
    <row r="19" spans="2:9">
      <c r="B19" s="332">
        <v>1</v>
      </c>
      <c r="C19" s="332" t="s">
        <v>2357</v>
      </c>
      <c r="D19" s="334" t="s">
        <v>946</v>
      </c>
      <c r="G19" s="354"/>
      <c r="I19" s="354"/>
    </row>
    <row r="20" spans="2:9">
      <c r="B20" s="332">
        <v>1</v>
      </c>
      <c r="C20" s="332" t="s">
        <v>2357</v>
      </c>
      <c r="D20" s="334" t="s">
        <v>668</v>
      </c>
      <c r="G20" s="354"/>
      <c r="I20" s="354"/>
    </row>
    <row r="21" spans="2:9">
      <c r="B21" s="332">
        <v>4</v>
      </c>
      <c r="C21" s="332" t="s">
        <v>2357</v>
      </c>
      <c r="D21" s="334" t="s">
        <v>669</v>
      </c>
      <c r="G21" s="354"/>
      <c r="I21" s="354"/>
    </row>
    <row r="22" spans="2:9">
      <c r="B22" s="332">
        <v>1</v>
      </c>
      <c r="C22" s="332" t="s">
        <v>2357</v>
      </c>
      <c r="D22" s="334" t="s">
        <v>670</v>
      </c>
      <c r="G22" s="354"/>
      <c r="I22" s="354"/>
    </row>
    <row r="23" spans="2:9">
      <c r="B23" s="332">
        <v>1</v>
      </c>
      <c r="C23" s="332" t="s">
        <v>2357</v>
      </c>
      <c r="D23" s="334" t="s">
        <v>947</v>
      </c>
      <c r="G23" s="354"/>
      <c r="I23" s="354"/>
    </row>
    <row r="24" spans="2:9">
      <c r="B24" s="332">
        <v>2</v>
      </c>
      <c r="C24" s="332" t="s">
        <v>2357</v>
      </c>
      <c r="D24" s="334" t="s">
        <v>671</v>
      </c>
      <c r="G24" s="354"/>
      <c r="I24" s="354"/>
    </row>
    <row r="25" spans="2:9">
      <c r="B25" s="332">
        <v>1</v>
      </c>
      <c r="C25" s="332" t="s">
        <v>2357</v>
      </c>
      <c r="D25" s="334" t="s">
        <v>672</v>
      </c>
      <c r="G25" s="354"/>
      <c r="I25" s="354"/>
    </row>
    <row r="26" spans="2:9">
      <c r="B26" s="332">
        <v>5</v>
      </c>
      <c r="C26" s="332" t="s">
        <v>2357</v>
      </c>
      <c r="D26" s="334" t="s">
        <v>673</v>
      </c>
      <c r="G26" s="354"/>
      <c r="I26" s="354"/>
    </row>
    <row r="27" spans="2:9">
      <c r="B27" s="332">
        <v>1</v>
      </c>
      <c r="C27" s="332" t="s">
        <v>2357</v>
      </c>
      <c r="D27" s="334" t="s">
        <v>674</v>
      </c>
      <c r="G27" s="354"/>
      <c r="I27" s="354"/>
    </row>
    <row r="28" spans="2:9">
      <c r="B28" s="332">
        <v>1</v>
      </c>
      <c r="C28" s="332" t="s">
        <v>2357</v>
      </c>
      <c r="D28" s="334" t="s">
        <v>948</v>
      </c>
      <c r="G28" s="354"/>
      <c r="I28" s="354"/>
    </row>
    <row r="29" spans="2:9">
      <c r="B29" s="332">
        <v>1</v>
      </c>
      <c r="C29" s="332" t="s">
        <v>2357</v>
      </c>
      <c r="D29" s="334" t="s">
        <v>949</v>
      </c>
      <c r="G29" s="354"/>
      <c r="I29" s="354"/>
    </row>
    <row r="30" spans="2:9">
      <c r="B30" s="332">
        <v>1</v>
      </c>
      <c r="C30" s="332" t="s">
        <v>2357</v>
      </c>
      <c r="D30" s="334" t="s">
        <v>950</v>
      </c>
      <c r="G30" s="354"/>
      <c r="I30" s="354"/>
    </row>
    <row r="31" spans="2:9">
      <c r="B31" s="332">
        <v>3</v>
      </c>
      <c r="C31" s="332" t="s">
        <v>2357</v>
      </c>
      <c r="D31" s="334" t="s">
        <v>675</v>
      </c>
      <c r="G31" s="354"/>
      <c r="I31" s="354"/>
    </row>
    <row r="32" spans="2:9">
      <c r="B32" s="332">
        <v>5</v>
      </c>
      <c r="C32" s="332" t="s">
        <v>2357</v>
      </c>
      <c r="D32" s="334" t="s">
        <v>676</v>
      </c>
      <c r="G32" s="354"/>
      <c r="I32" s="354"/>
    </row>
    <row r="33" spans="2:9">
      <c r="B33" s="332">
        <v>1</v>
      </c>
      <c r="C33" s="332" t="s">
        <v>2357</v>
      </c>
      <c r="D33" s="334" t="s">
        <v>677</v>
      </c>
      <c r="G33" s="354"/>
      <c r="I33" s="354"/>
    </row>
    <row r="34" spans="2:9">
      <c r="B34" s="332">
        <v>1</v>
      </c>
      <c r="C34" s="332" t="s">
        <v>2357</v>
      </c>
      <c r="D34" s="334" t="s">
        <v>677</v>
      </c>
      <c r="G34" s="354"/>
      <c r="I34" s="354"/>
    </row>
    <row r="35" spans="2:9">
      <c r="B35" s="332">
        <v>1</v>
      </c>
      <c r="C35" s="332" t="s">
        <v>2357</v>
      </c>
      <c r="D35" s="334" t="s">
        <v>951</v>
      </c>
      <c r="G35" s="354"/>
      <c r="I35" s="354"/>
    </row>
    <row r="36" spans="2:9">
      <c r="B36" s="332">
        <v>2</v>
      </c>
      <c r="C36" s="332" t="s">
        <v>2357</v>
      </c>
      <c r="D36" s="334" t="s">
        <v>678</v>
      </c>
      <c r="G36" s="354"/>
      <c r="I36" s="354"/>
    </row>
    <row r="37" spans="2:9">
      <c r="B37" s="332">
        <v>2</v>
      </c>
      <c r="C37" s="332" t="s">
        <v>2357</v>
      </c>
      <c r="D37" s="334" t="s">
        <v>679</v>
      </c>
      <c r="G37" s="354"/>
      <c r="I37" s="354"/>
    </row>
    <row r="38" spans="2:9">
      <c r="B38" s="332">
        <v>2</v>
      </c>
      <c r="C38" s="332" t="s">
        <v>2357</v>
      </c>
      <c r="D38" s="334" t="s">
        <v>680</v>
      </c>
      <c r="G38" s="354"/>
      <c r="I38" s="354"/>
    </row>
    <row r="39" spans="2:9">
      <c r="B39" s="332">
        <v>2</v>
      </c>
      <c r="C39" s="332" t="s">
        <v>2357</v>
      </c>
      <c r="D39" s="334" t="s">
        <v>952</v>
      </c>
      <c r="G39" s="354"/>
      <c r="I39" s="354"/>
    </row>
    <row r="40" spans="2:9">
      <c r="B40" s="332">
        <v>2</v>
      </c>
      <c r="C40" s="332" t="s">
        <v>2357</v>
      </c>
      <c r="D40" s="334" t="s">
        <v>681</v>
      </c>
      <c r="G40" s="354"/>
      <c r="I40" s="354"/>
    </row>
    <row r="41" spans="2:9">
      <c r="B41" s="332">
        <v>6</v>
      </c>
      <c r="C41" s="332" t="s">
        <v>2357</v>
      </c>
      <c r="D41" s="334" t="s">
        <v>953</v>
      </c>
      <c r="G41" s="354"/>
      <c r="I41" s="354"/>
    </row>
    <row r="42" spans="2:9">
      <c r="B42" s="332">
        <v>2</v>
      </c>
      <c r="C42" s="332" t="s">
        <v>2357</v>
      </c>
      <c r="D42" s="334" t="s">
        <v>682</v>
      </c>
      <c r="G42" s="354"/>
      <c r="I42" s="354"/>
    </row>
    <row r="43" spans="2:9">
      <c r="B43" s="332">
        <v>1</v>
      </c>
      <c r="C43" s="332" t="s">
        <v>2357</v>
      </c>
      <c r="D43" s="334" t="s">
        <v>683</v>
      </c>
      <c r="G43" s="354"/>
      <c r="I43" s="354"/>
    </row>
    <row r="44" spans="2:9">
      <c r="B44" s="332">
        <v>7</v>
      </c>
      <c r="C44" s="332" t="s">
        <v>2357</v>
      </c>
      <c r="D44" s="334" t="s">
        <v>684</v>
      </c>
      <c r="G44" s="354"/>
      <c r="I44" s="354"/>
    </row>
    <row r="45" spans="2:9">
      <c r="B45" s="332">
        <v>1</v>
      </c>
      <c r="C45" s="332" t="s">
        <v>2357</v>
      </c>
      <c r="D45" s="334" t="s">
        <v>3396</v>
      </c>
      <c r="G45" s="354"/>
      <c r="I45" s="354"/>
    </row>
    <row r="46" spans="2:9">
      <c r="B46" s="332">
        <v>1</v>
      </c>
      <c r="C46" s="332" t="s">
        <v>2357</v>
      </c>
      <c r="D46" s="334" t="s">
        <v>685</v>
      </c>
      <c r="G46" s="354"/>
      <c r="I46" s="354"/>
    </row>
    <row r="47" spans="2:9">
      <c r="B47" s="332">
        <v>2</v>
      </c>
      <c r="C47" s="332" t="s">
        <v>2357</v>
      </c>
      <c r="D47" s="334" t="s">
        <v>686</v>
      </c>
      <c r="G47" s="354"/>
      <c r="I47" s="354"/>
    </row>
    <row r="48" spans="2:9">
      <c r="B48" s="332">
        <v>1</v>
      </c>
      <c r="C48" s="332" t="s">
        <v>2357</v>
      </c>
      <c r="D48" s="334" t="s">
        <v>687</v>
      </c>
      <c r="G48" s="354"/>
      <c r="I48" s="354"/>
    </row>
    <row r="49" spans="2:9">
      <c r="B49" s="332">
        <v>1</v>
      </c>
      <c r="C49" s="332" t="s">
        <v>2357</v>
      </c>
      <c r="D49" s="334" t="s">
        <v>688</v>
      </c>
      <c r="G49" s="354"/>
      <c r="I49" s="354"/>
    </row>
    <row r="50" spans="2:9" ht="25.5">
      <c r="B50" s="332">
        <v>15</v>
      </c>
      <c r="C50" s="332" t="s">
        <v>2357</v>
      </c>
      <c r="D50" s="334" t="s">
        <v>689</v>
      </c>
      <c r="G50" s="354"/>
      <c r="I50" s="354"/>
    </row>
    <row r="51" spans="2:9">
      <c r="B51" s="332">
        <v>1</v>
      </c>
      <c r="C51" s="332" t="s">
        <v>2357</v>
      </c>
      <c r="D51" s="334" t="s">
        <v>690</v>
      </c>
      <c r="G51" s="354"/>
      <c r="I51" s="354"/>
    </row>
    <row r="52" spans="2:9">
      <c r="B52" s="332">
        <v>4</v>
      </c>
      <c r="C52" s="332" t="s">
        <v>2357</v>
      </c>
      <c r="D52" s="334" t="s">
        <v>691</v>
      </c>
      <c r="G52" s="354"/>
      <c r="I52" s="354"/>
    </row>
    <row r="53" spans="2:9">
      <c r="B53" s="332">
        <v>1</v>
      </c>
      <c r="C53" s="332" t="s">
        <v>2357</v>
      </c>
      <c r="D53" s="334" t="s">
        <v>692</v>
      </c>
      <c r="G53" s="354"/>
      <c r="I53" s="354"/>
    </row>
    <row r="54" spans="2:9">
      <c r="B54" s="332">
        <v>1</v>
      </c>
      <c r="C54" s="332" t="s">
        <v>2357</v>
      </c>
      <c r="D54" s="334" t="s">
        <v>693</v>
      </c>
      <c r="G54" s="354"/>
      <c r="I54" s="354"/>
    </row>
    <row r="55" spans="2:9">
      <c r="B55" s="332">
        <v>1</v>
      </c>
      <c r="C55" s="332" t="s">
        <v>2357</v>
      </c>
      <c r="D55" s="334" t="s">
        <v>694</v>
      </c>
      <c r="G55" s="354"/>
      <c r="I55" s="354"/>
    </row>
    <row r="56" spans="2:9">
      <c r="B56" s="332">
        <v>1</v>
      </c>
      <c r="C56" s="332" t="s">
        <v>2357</v>
      </c>
      <c r="D56" s="334" t="s">
        <v>695</v>
      </c>
      <c r="G56" s="354"/>
      <c r="I56" s="354"/>
    </row>
    <row r="57" spans="2:9">
      <c r="B57" s="332">
        <v>2</v>
      </c>
      <c r="C57" s="332" t="s">
        <v>2357</v>
      </c>
      <c r="D57" s="334" t="s">
        <v>696</v>
      </c>
      <c r="G57" s="354"/>
      <c r="I57" s="354"/>
    </row>
    <row r="58" spans="2:9">
      <c r="B58" s="332">
        <v>9</v>
      </c>
      <c r="C58" s="332" t="s">
        <v>2357</v>
      </c>
      <c r="D58" s="334" t="s">
        <v>697</v>
      </c>
      <c r="G58" s="354"/>
      <c r="I58" s="354"/>
    </row>
    <row r="59" spans="2:9">
      <c r="B59" s="332">
        <v>6</v>
      </c>
      <c r="C59" s="332" t="s">
        <v>2357</v>
      </c>
      <c r="D59" s="334" t="s">
        <v>697</v>
      </c>
      <c r="G59" s="354"/>
      <c r="I59" s="354"/>
    </row>
    <row r="60" spans="2:9">
      <c r="B60" s="332">
        <v>6</v>
      </c>
      <c r="C60" s="332" t="s">
        <v>2357</v>
      </c>
      <c r="D60" s="334" t="s">
        <v>2046</v>
      </c>
      <c r="G60" s="354"/>
      <c r="I60" s="354"/>
    </row>
    <row r="61" spans="2:9">
      <c r="B61" s="332">
        <v>10</v>
      </c>
      <c r="C61" s="332" t="s">
        <v>2357</v>
      </c>
      <c r="D61" s="334" t="s">
        <v>698</v>
      </c>
      <c r="G61" s="354"/>
      <c r="I61" s="354"/>
    </row>
    <row r="62" spans="2:9">
      <c r="B62" s="332">
        <v>2</v>
      </c>
      <c r="C62" s="332" t="s">
        <v>2357</v>
      </c>
      <c r="D62" s="334" t="s">
        <v>699</v>
      </c>
      <c r="G62" s="354"/>
      <c r="I62" s="354"/>
    </row>
    <row r="63" spans="2:9">
      <c r="B63" s="332">
        <v>2</v>
      </c>
      <c r="C63" s="332" t="s">
        <v>2357</v>
      </c>
      <c r="D63" s="334" t="s">
        <v>700</v>
      </c>
      <c r="G63" s="354"/>
      <c r="I63" s="354"/>
    </row>
    <row r="64" spans="2:9">
      <c r="B64" s="332">
        <v>11</v>
      </c>
      <c r="C64" s="332" t="s">
        <v>2357</v>
      </c>
      <c r="D64" s="334" t="s">
        <v>701</v>
      </c>
      <c r="G64" s="354"/>
      <c r="I64" s="354"/>
    </row>
    <row r="65" spans="2:9">
      <c r="B65" s="332">
        <v>10</v>
      </c>
      <c r="C65" s="332" t="s">
        <v>2357</v>
      </c>
      <c r="D65" s="334" t="s">
        <v>702</v>
      </c>
      <c r="G65" s="354"/>
      <c r="I65" s="354"/>
    </row>
    <row r="66" spans="2:9">
      <c r="B66" s="332">
        <v>8</v>
      </c>
      <c r="C66" s="332" t="s">
        <v>2357</v>
      </c>
      <c r="D66" s="334" t="s">
        <v>703</v>
      </c>
      <c r="G66" s="354"/>
      <c r="I66" s="354"/>
    </row>
    <row r="67" spans="2:9">
      <c r="B67" s="332">
        <v>8</v>
      </c>
      <c r="C67" s="332" t="s">
        <v>2357</v>
      </c>
      <c r="D67" s="334" t="s">
        <v>704</v>
      </c>
      <c r="G67" s="354"/>
      <c r="I67" s="354"/>
    </row>
    <row r="68" spans="2:9">
      <c r="B68" s="332">
        <v>1</v>
      </c>
      <c r="C68" s="332" t="s">
        <v>2357</v>
      </c>
      <c r="D68" s="334" t="s">
        <v>705</v>
      </c>
      <c r="G68" s="354"/>
      <c r="I68" s="354"/>
    </row>
    <row r="69" spans="2:9">
      <c r="B69" s="332">
        <v>1</v>
      </c>
      <c r="C69" s="332" t="s">
        <v>2357</v>
      </c>
      <c r="D69" s="334" t="s">
        <v>706</v>
      </c>
      <c r="G69" s="354"/>
      <c r="I69" s="354"/>
    </row>
    <row r="70" spans="2:9">
      <c r="B70" s="332">
        <v>76</v>
      </c>
      <c r="C70" s="332" t="s">
        <v>2357</v>
      </c>
      <c r="D70" s="334" t="s">
        <v>707</v>
      </c>
      <c r="G70" s="354"/>
      <c r="I70" s="354"/>
    </row>
    <row r="71" spans="2:9">
      <c r="B71" s="332">
        <v>31</v>
      </c>
      <c r="C71" s="332" t="s">
        <v>2357</v>
      </c>
      <c r="D71" s="334" t="s">
        <v>708</v>
      </c>
      <c r="G71" s="354"/>
      <c r="I71" s="354"/>
    </row>
    <row r="72" spans="2:9">
      <c r="B72" s="332">
        <v>3</v>
      </c>
      <c r="C72" s="332" t="s">
        <v>2357</v>
      </c>
      <c r="D72" s="334" t="s">
        <v>709</v>
      </c>
      <c r="G72" s="354"/>
      <c r="I72" s="354"/>
    </row>
    <row r="73" spans="2:9">
      <c r="B73" s="332">
        <v>8</v>
      </c>
      <c r="C73" s="332" t="s">
        <v>2357</v>
      </c>
      <c r="D73" s="334" t="s">
        <v>710</v>
      </c>
      <c r="G73" s="354"/>
      <c r="I73" s="354"/>
    </row>
    <row r="74" spans="2:9">
      <c r="B74" s="332">
        <v>8</v>
      </c>
      <c r="C74" s="332" t="s">
        <v>2357</v>
      </c>
      <c r="D74" s="334" t="s">
        <v>2047</v>
      </c>
      <c r="G74" s="354"/>
      <c r="I74" s="354"/>
    </row>
    <row r="75" spans="2:9">
      <c r="B75" s="332">
        <v>5</v>
      </c>
      <c r="C75" s="332" t="s">
        <v>2357</v>
      </c>
      <c r="D75" s="334" t="s">
        <v>711</v>
      </c>
      <c r="G75" s="354"/>
      <c r="I75" s="354"/>
    </row>
    <row r="76" spans="2:9">
      <c r="B76" s="332">
        <v>7</v>
      </c>
      <c r="C76" s="332" t="s">
        <v>2357</v>
      </c>
      <c r="D76" s="334" t="s">
        <v>712</v>
      </c>
      <c r="G76" s="354"/>
      <c r="I76" s="354"/>
    </row>
    <row r="77" spans="2:9">
      <c r="B77" s="332">
        <v>3</v>
      </c>
      <c r="C77" s="332" t="s">
        <v>2357</v>
      </c>
      <c r="D77" s="334" t="s">
        <v>713</v>
      </c>
      <c r="G77" s="354"/>
      <c r="I77" s="354"/>
    </row>
    <row r="78" spans="2:9">
      <c r="B78" s="332">
        <v>4</v>
      </c>
      <c r="C78" s="332" t="s">
        <v>2357</v>
      </c>
      <c r="D78" s="334" t="s">
        <v>714</v>
      </c>
      <c r="G78" s="354"/>
      <c r="I78" s="354"/>
    </row>
    <row r="79" spans="2:9">
      <c r="B79" s="332">
        <v>13</v>
      </c>
      <c r="C79" s="332" t="s">
        <v>2357</v>
      </c>
      <c r="D79" s="334" t="s">
        <v>715</v>
      </c>
      <c r="G79" s="354"/>
      <c r="I79" s="354"/>
    </row>
    <row r="80" spans="2:9">
      <c r="B80" s="332">
        <v>1</v>
      </c>
      <c r="C80" s="332" t="s">
        <v>2357</v>
      </c>
      <c r="D80" s="334" t="s">
        <v>2048</v>
      </c>
      <c r="G80" s="354"/>
      <c r="I80" s="354"/>
    </row>
    <row r="81" spans="1:12">
      <c r="B81" s="332">
        <v>1</v>
      </c>
      <c r="C81" s="332" t="s">
        <v>507</v>
      </c>
      <c r="D81" s="334" t="s">
        <v>716</v>
      </c>
      <c r="G81" s="354"/>
      <c r="I81" s="354"/>
    </row>
    <row r="82" spans="1:12">
      <c r="A82" s="323">
        <v>2</v>
      </c>
      <c r="B82" s="324" t="s">
        <v>2049</v>
      </c>
      <c r="C82" s="323"/>
      <c r="D82" s="325"/>
      <c r="E82" s="323" t="s">
        <v>2357</v>
      </c>
      <c r="F82" s="323">
        <v>1</v>
      </c>
      <c r="G82" s="352"/>
      <c r="H82" s="327">
        <f>$F82*$G82</f>
        <v>0</v>
      </c>
      <c r="I82" s="352"/>
      <c r="J82" s="327">
        <f>$F82*$I82</f>
        <v>0</v>
      </c>
      <c r="K82" s="326">
        <f>$G82+$I82</f>
        <v>0</v>
      </c>
      <c r="L82" s="327">
        <f>$H82+$J82</f>
        <v>0</v>
      </c>
    </row>
    <row r="83" spans="1:12">
      <c r="D83" s="334" t="s">
        <v>2050</v>
      </c>
      <c r="G83" s="354"/>
      <c r="I83" s="354"/>
    </row>
    <row r="84" spans="1:12">
      <c r="A84" s="323">
        <v>3</v>
      </c>
      <c r="B84" s="324" t="s">
        <v>717</v>
      </c>
      <c r="C84" s="323"/>
      <c r="D84" s="325"/>
      <c r="E84" s="323" t="s">
        <v>2357</v>
      </c>
      <c r="F84" s="323">
        <v>1</v>
      </c>
      <c r="G84" s="352"/>
      <c r="H84" s="327">
        <f>$F84*$G84</f>
        <v>0</v>
      </c>
      <c r="I84" s="352"/>
      <c r="J84" s="327">
        <f>$F84*$I84</f>
        <v>0</v>
      </c>
      <c r="K84" s="326">
        <f>$G84+$I84</f>
        <v>0</v>
      </c>
      <c r="L84" s="327">
        <f>$H84+$J84</f>
        <v>0</v>
      </c>
    </row>
    <row r="85" spans="1:12">
      <c r="D85" s="334" t="s">
        <v>2051</v>
      </c>
      <c r="G85" s="354"/>
      <c r="I85" s="354"/>
    </row>
    <row r="86" spans="1:12">
      <c r="A86" s="323">
        <v>4</v>
      </c>
      <c r="B86" s="324" t="s">
        <v>718</v>
      </c>
      <c r="C86" s="323"/>
      <c r="D86" s="325"/>
      <c r="E86" s="323" t="s">
        <v>2357</v>
      </c>
      <c r="F86" s="323">
        <v>2</v>
      </c>
      <c r="G86" s="352"/>
      <c r="H86" s="327">
        <f>$F86*$G86</f>
        <v>0</v>
      </c>
      <c r="I86" s="352"/>
      <c r="J86" s="327">
        <f>$F86*$I86</f>
        <v>0</v>
      </c>
      <c r="K86" s="326">
        <f>$G86+$I86</f>
        <v>0</v>
      </c>
      <c r="L86" s="327">
        <f>$H86+$J86</f>
        <v>0</v>
      </c>
    </row>
    <row r="87" spans="1:12">
      <c r="D87" s="334" t="s">
        <v>2052</v>
      </c>
      <c r="G87" s="354"/>
      <c r="I87" s="354"/>
    </row>
    <row r="88" spans="1:12">
      <c r="A88" s="323">
        <v>5</v>
      </c>
      <c r="B88" s="324" t="s">
        <v>719</v>
      </c>
      <c r="C88" s="323"/>
      <c r="D88" s="325"/>
      <c r="E88" s="323" t="s">
        <v>2357</v>
      </c>
      <c r="F88" s="323">
        <v>1</v>
      </c>
      <c r="G88" s="352"/>
      <c r="H88" s="327">
        <f>$F88*$G88</f>
        <v>0</v>
      </c>
      <c r="I88" s="352"/>
      <c r="J88" s="327">
        <f>$F88*$I88</f>
        <v>0</v>
      </c>
      <c r="K88" s="326">
        <f>$G88+$I88</f>
        <v>0</v>
      </c>
      <c r="L88" s="327">
        <f>$H88+$J88</f>
        <v>0</v>
      </c>
    </row>
    <row r="89" spans="1:12">
      <c r="A89" s="335"/>
      <c r="B89" s="336"/>
      <c r="C89" s="335"/>
      <c r="D89" s="337" t="s">
        <v>720</v>
      </c>
      <c r="E89" s="335"/>
      <c r="F89" s="335"/>
      <c r="G89" s="355"/>
      <c r="H89" s="339"/>
      <c r="I89" s="355"/>
      <c r="J89" s="339"/>
      <c r="K89" s="338"/>
      <c r="L89" s="339"/>
    </row>
    <row r="90" spans="1:12">
      <c r="A90" s="323">
        <v>6</v>
      </c>
      <c r="B90" s="324" t="s">
        <v>755</v>
      </c>
      <c r="C90" s="323"/>
      <c r="D90" s="325"/>
      <c r="E90" s="323" t="s">
        <v>2357</v>
      </c>
      <c r="F90" s="323">
        <v>1</v>
      </c>
      <c r="G90" s="352"/>
      <c r="H90" s="327">
        <f>$F90*$G90</f>
        <v>0</v>
      </c>
      <c r="I90" s="352"/>
      <c r="J90" s="327">
        <f>$F90*$I90</f>
        <v>0</v>
      </c>
      <c r="K90" s="326">
        <f>$G90+$I90</f>
        <v>0</v>
      </c>
      <c r="L90" s="327">
        <f>$H90+$J90</f>
        <v>0</v>
      </c>
    </row>
    <row r="91" spans="1:12">
      <c r="A91" s="335"/>
      <c r="B91" s="336"/>
      <c r="C91" s="335"/>
      <c r="D91" s="337" t="s">
        <v>720</v>
      </c>
      <c r="E91" s="335"/>
      <c r="F91" s="335"/>
      <c r="G91" s="355"/>
      <c r="H91" s="339"/>
      <c r="I91" s="355"/>
      <c r="J91" s="339"/>
      <c r="K91" s="338"/>
      <c r="L91" s="339"/>
    </row>
    <row r="92" spans="1:12">
      <c r="A92" s="323">
        <v>7</v>
      </c>
      <c r="B92" s="324" t="s">
        <v>2053</v>
      </c>
      <c r="C92" s="323"/>
      <c r="D92" s="325"/>
      <c r="E92" s="323" t="s">
        <v>507</v>
      </c>
      <c r="F92" s="323">
        <v>1</v>
      </c>
      <c r="G92" s="352"/>
      <c r="H92" s="327">
        <f>$F92*$G92</f>
        <v>0</v>
      </c>
      <c r="I92" s="352"/>
      <c r="J92" s="327">
        <f>$F92*$I92</f>
        <v>0</v>
      </c>
      <c r="K92" s="326">
        <f>$G92+$I92</f>
        <v>0</v>
      </c>
      <c r="L92" s="327">
        <f>$H92+$J92</f>
        <v>0</v>
      </c>
    </row>
    <row r="93" spans="1:12">
      <c r="A93" s="335"/>
      <c r="B93" s="336"/>
      <c r="C93" s="335"/>
      <c r="D93" s="337" t="s">
        <v>721</v>
      </c>
      <c r="E93" s="335"/>
      <c r="F93" s="335"/>
      <c r="G93" s="355"/>
      <c r="H93" s="339"/>
      <c r="I93" s="355"/>
      <c r="J93" s="339"/>
      <c r="K93" s="338"/>
      <c r="L93" s="339"/>
    </row>
    <row r="94" spans="1:12">
      <c r="A94" s="323">
        <v>8</v>
      </c>
      <c r="B94" s="324" t="s">
        <v>2054</v>
      </c>
      <c r="C94" s="323"/>
      <c r="D94" s="325"/>
      <c r="E94" s="323" t="s">
        <v>507</v>
      </c>
      <c r="F94" s="323">
        <v>1</v>
      </c>
      <c r="G94" s="352"/>
      <c r="H94" s="327">
        <f>$F94*$G94</f>
        <v>0</v>
      </c>
      <c r="I94" s="352"/>
      <c r="J94" s="327">
        <f>$F94*$I94</f>
        <v>0</v>
      </c>
      <c r="K94" s="326">
        <f>$G94+$I94</f>
        <v>0</v>
      </c>
      <c r="L94" s="327">
        <f>$H94+$J94</f>
        <v>0</v>
      </c>
    </row>
    <row r="95" spans="1:12">
      <c r="A95" s="335"/>
      <c r="B95" s="336"/>
      <c r="C95" s="335"/>
      <c r="D95" s="337" t="s">
        <v>721</v>
      </c>
      <c r="E95" s="335"/>
      <c r="F95" s="335"/>
      <c r="G95" s="355"/>
      <c r="H95" s="339"/>
      <c r="I95" s="355"/>
      <c r="J95" s="339"/>
      <c r="K95" s="338"/>
      <c r="L95" s="339"/>
    </row>
    <row r="96" spans="1:12">
      <c r="A96" s="323">
        <v>9</v>
      </c>
      <c r="B96" s="324" t="s">
        <v>2055</v>
      </c>
      <c r="C96" s="323"/>
      <c r="D96" s="325"/>
      <c r="E96" s="323" t="s">
        <v>507</v>
      </c>
      <c r="F96" s="323">
        <v>1</v>
      </c>
      <c r="G96" s="352"/>
      <c r="H96" s="327">
        <f>$F96*$G96</f>
        <v>0</v>
      </c>
      <c r="I96" s="352"/>
      <c r="J96" s="327">
        <f>$F96*$I96</f>
        <v>0</v>
      </c>
      <c r="K96" s="326">
        <f>$G96+$I96</f>
        <v>0</v>
      </c>
      <c r="L96" s="327">
        <f>$H96+$J96</f>
        <v>0</v>
      </c>
    </row>
    <row r="97" spans="1:12">
      <c r="A97" s="335"/>
      <c r="B97" s="336"/>
      <c r="C97" s="335"/>
      <c r="D97" s="337" t="s">
        <v>722</v>
      </c>
      <c r="E97" s="335"/>
      <c r="F97" s="335"/>
      <c r="G97" s="355"/>
      <c r="H97" s="339"/>
      <c r="I97" s="355"/>
      <c r="J97" s="339"/>
      <c r="K97" s="338"/>
      <c r="L97" s="339"/>
    </row>
    <row r="98" spans="1:12">
      <c r="A98" s="323">
        <v>10</v>
      </c>
      <c r="B98" s="324" t="s">
        <v>2056</v>
      </c>
      <c r="C98" s="323"/>
      <c r="D98" s="325"/>
      <c r="E98" s="323" t="s">
        <v>507</v>
      </c>
      <c r="F98" s="323">
        <v>1</v>
      </c>
      <c r="G98" s="352"/>
      <c r="H98" s="327">
        <f>$F98*$G98</f>
        <v>0</v>
      </c>
      <c r="I98" s="352"/>
      <c r="J98" s="327">
        <f>$F98*$I98</f>
        <v>0</v>
      </c>
      <c r="K98" s="326">
        <f>$G98+$I98</f>
        <v>0</v>
      </c>
      <c r="L98" s="327">
        <f>$H98+$J98</f>
        <v>0</v>
      </c>
    </row>
    <row r="99" spans="1:12">
      <c r="A99" s="335"/>
      <c r="B99" s="336"/>
      <c r="C99" s="335"/>
      <c r="D99" s="337" t="s">
        <v>723</v>
      </c>
      <c r="E99" s="335"/>
      <c r="F99" s="335"/>
      <c r="G99" s="355"/>
      <c r="H99" s="339"/>
      <c r="I99" s="355"/>
      <c r="J99" s="339"/>
      <c r="K99" s="338"/>
      <c r="L99" s="339"/>
    </row>
    <row r="100" spans="1:12">
      <c r="A100" s="323">
        <v>11</v>
      </c>
      <c r="B100" s="324" t="s">
        <v>2057</v>
      </c>
      <c r="C100" s="323"/>
      <c r="D100" s="325"/>
      <c r="E100" s="323" t="s">
        <v>507</v>
      </c>
      <c r="F100" s="323">
        <v>1</v>
      </c>
      <c r="G100" s="352"/>
      <c r="H100" s="327">
        <f>$F100*$G100</f>
        <v>0</v>
      </c>
      <c r="I100" s="352"/>
      <c r="J100" s="327">
        <f>$F100*$I100</f>
        <v>0</v>
      </c>
      <c r="K100" s="326">
        <f>$G100+$I100</f>
        <v>0</v>
      </c>
      <c r="L100" s="327">
        <f>$H100+$J100</f>
        <v>0</v>
      </c>
    </row>
    <row r="101" spans="1:12">
      <c r="A101" s="335"/>
      <c r="B101" s="336"/>
      <c r="C101" s="335"/>
      <c r="D101" s="337" t="s">
        <v>721</v>
      </c>
      <c r="E101" s="335"/>
      <c r="F101" s="335"/>
      <c r="G101" s="355"/>
      <c r="H101" s="339"/>
      <c r="I101" s="355"/>
      <c r="J101" s="339"/>
      <c r="K101" s="338"/>
      <c r="L101" s="339"/>
    </row>
    <row r="102" spans="1:12">
      <c r="A102" s="323">
        <v>12</v>
      </c>
      <c r="B102" s="324" t="s">
        <v>2058</v>
      </c>
      <c r="C102" s="323"/>
      <c r="D102" s="325"/>
      <c r="E102" s="323" t="s">
        <v>507</v>
      </c>
      <c r="F102" s="323">
        <v>1</v>
      </c>
      <c r="G102" s="352"/>
      <c r="H102" s="327">
        <f>$F102*$G102</f>
        <v>0</v>
      </c>
      <c r="I102" s="352"/>
      <c r="J102" s="327">
        <f>$F102*$I102</f>
        <v>0</v>
      </c>
      <c r="K102" s="326">
        <f>$G102+$I102</f>
        <v>0</v>
      </c>
      <c r="L102" s="327">
        <f>$H102+$J102</f>
        <v>0</v>
      </c>
    </row>
    <row r="103" spans="1:12">
      <c r="A103" s="335"/>
      <c r="B103" s="336"/>
      <c r="C103" s="335"/>
      <c r="D103" s="337" t="s">
        <v>721</v>
      </c>
      <c r="E103" s="335"/>
      <c r="F103" s="335"/>
      <c r="G103" s="355"/>
      <c r="H103" s="339"/>
      <c r="I103" s="355"/>
      <c r="J103" s="339"/>
      <c r="K103" s="338"/>
      <c r="L103" s="339"/>
    </row>
    <row r="104" spans="1:12">
      <c r="A104" s="323">
        <v>13</v>
      </c>
      <c r="B104" s="324" t="s">
        <v>2059</v>
      </c>
      <c r="C104" s="323"/>
      <c r="D104" s="325"/>
      <c r="E104" s="323" t="s">
        <v>507</v>
      </c>
      <c r="F104" s="323">
        <v>1</v>
      </c>
      <c r="G104" s="352"/>
      <c r="H104" s="327">
        <f>$F104*$G104</f>
        <v>0</v>
      </c>
      <c r="I104" s="352"/>
      <c r="J104" s="327">
        <f>$F104*$I104</f>
        <v>0</v>
      </c>
      <c r="K104" s="326">
        <f>$G104+$I104</f>
        <v>0</v>
      </c>
      <c r="L104" s="327">
        <f>$H104+$J104</f>
        <v>0</v>
      </c>
    </row>
    <row r="105" spans="1:12" ht="25.5">
      <c r="B105" s="332">
        <v>3</v>
      </c>
      <c r="C105" s="332" t="s">
        <v>2357</v>
      </c>
      <c r="D105" s="334" t="s">
        <v>2060</v>
      </c>
      <c r="G105" s="354"/>
      <c r="I105" s="354"/>
    </row>
    <row r="106" spans="1:12">
      <c r="B106" s="332">
        <v>4</v>
      </c>
      <c r="C106" s="332" t="s">
        <v>2357</v>
      </c>
      <c r="D106" s="334" t="s">
        <v>2061</v>
      </c>
      <c r="G106" s="354"/>
      <c r="I106" s="354"/>
    </row>
    <row r="107" spans="1:12">
      <c r="B107" s="332">
        <v>6</v>
      </c>
      <c r="C107" s="332" t="s">
        <v>2357</v>
      </c>
      <c r="D107" s="334" t="s">
        <v>2062</v>
      </c>
      <c r="G107" s="354"/>
      <c r="I107" s="354"/>
    </row>
    <row r="108" spans="1:12">
      <c r="B108" s="332">
        <v>1</v>
      </c>
      <c r="C108" s="332" t="s">
        <v>2357</v>
      </c>
      <c r="D108" s="334" t="s">
        <v>2063</v>
      </c>
      <c r="G108" s="354"/>
      <c r="I108" s="354"/>
    </row>
    <row r="109" spans="1:12">
      <c r="A109" s="323">
        <v>14</v>
      </c>
      <c r="B109" s="324" t="s">
        <v>2064</v>
      </c>
      <c r="C109" s="323"/>
      <c r="D109" s="325"/>
      <c r="E109" s="323" t="s">
        <v>507</v>
      </c>
      <c r="F109" s="323">
        <v>1</v>
      </c>
      <c r="G109" s="352"/>
      <c r="H109" s="327">
        <f>$F109*$G109</f>
        <v>0</v>
      </c>
      <c r="I109" s="352"/>
      <c r="J109" s="327">
        <f>$F109*$I109</f>
        <v>0</v>
      </c>
      <c r="K109" s="326">
        <f>$G109+$I109</f>
        <v>0</v>
      </c>
      <c r="L109" s="327">
        <f>$H109+$J109</f>
        <v>0</v>
      </c>
    </row>
    <row r="110" spans="1:12">
      <c r="B110" s="332">
        <v>1</v>
      </c>
      <c r="C110" s="332" t="s">
        <v>2357</v>
      </c>
      <c r="D110" s="334" t="s">
        <v>753</v>
      </c>
      <c r="G110" s="354"/>
      <c r="I110" s="354"/>
    </row>
    <row r="111" spans="1:12">
      <c r="A111" s="323">
        <v>15</v>
      </c>
      <c r="B111" s="324" t="s">
        <v>2065</v>
      </c>
      <c r="C111" s="323"/>
      <c r="D111" s="325"/>
      <c r="E111" s="323" t="s">
        <v>507</v>
      </c>
      <c r="F111" s="323">
        <v>1</v>
      </c>
      <c r="G111" s="352"/>
      <c r="H111" s="327">
        <f>$F111*$G111</f>
        <v>0</v>
      </c>
      <c r="I111" s="352"/>
      <c r="J111" s="327">
        <f>$F111*$I111</f>
        <v>0</v>
      </c>
      <c r="K111" s="326">
        <f>$G111+$I111</f>
        <v>0</v>
      </c>
      <c r="L111" s="327">
        <f>$H111+$J111</f>
        <v>0</v>
      </c>
    </row>
    <row r="112" spans="1:12">
      <c r="B112" s="332">
        <v>1</v>
      </c>
      <c r="C112" s="332" t="s">
        <v>2357</v>
      </c>
      <c r="D112" s="334" t="s">
        <v>2066</v>
      </c>
      <c r="G112" s="354"/>
      <c r="I112" s="354"/>
    </row>
    <row r="113" spans="1:12">
      <c r="B113" s="332">
        <v>1</v>
      </c>
      <c r="C113" s="332" t="s">
        <v>2357</v>
      </c>
      <c r="D113" s="334" t="s">
        <v>2067</v>
      </c>
      <c r="G113" s="354"/>
      <c r="I113" s="354"/>
    </row>
    <row r="114" spans="1:12">
      <c r="A114" s="323">
        <v>16</v>
      </c>
      <c r="B114" s="324" t="s">
        <v>724</v>
      </c>
      <c r="C114" s="323"/>
      <c r="D114" s="325"/>
      <c r="E114" s="323" t="s">
        <v>507</v>
      </c>
      <c r="F114" s="323">
        <v>1</v>
      </c>
      <c r="G114" s="352"/>
      <c r="H114" s="327">
        <f>$F114*$G114</f>
        <v>0</v>
      </c>
      <c r="I114" s="352"/>
      <c r="J114" s="327">
        <f>$F114*$I114</f>
        <v>0</v>
      </c>
      <c r="K114" s="326">
        <f>$G114+$I114</f>
        <v>0</v>
      </c>
      <c r="L114" s="327">
        <f>$H114+$J114</f>
        <v>0</v>
      </c>
    </row>
    <row r="115" spans="1:12">
      <c r="B115" s="332">
        <v>1</v>
      </c>
      <c r="C115" s="332" t="s">
        <v>2357</v>
      </c>
      <c r="D115" s="334" t="s">
        <v>724</v>
      </c>
      <c r="G115" s="354"/>
      <c r="I115" s="354"/>
    </row>
    <row r="116" spans="1:12">
      <c r="A116" s="323">
        <v>17</v>
      </c>
      <c r="B116" s="324" t="s">
        <v>725</v>
      </c>
      <c r="C116" s="323"/>
      <c r="D116" s="325"/>
      <c r="E116" s="323" t="s">
        <v>507</v>
      </c>
      <c r="F116" s="323">
        <v>1</v>
      </c>
      <c r="G116" s="352"/>
      <c r="H116" s="327">
        <f>$F116*$G116</f>
        <v>0</v>
      </c>
      <c r="I116" s="352"/>
      <c r="J116" s="327">
        <f>$F116*$I116</f>
        <v>0</v>
      </c>
      <c r="K116" s="326">
        <f>$G116+$I116</f>
        <v>0</v>
      </c>
      <c r="L116" s="327">
        <f>$H116+$J116</f>
        <v>0</v>
      </c>
    </row>
    <row r="117" spans="1:12">
      <c r="B117" s="332">
        <v>1</v>
      </c>
      <c r="C117" s="332" t="s">
        <v>2357</v>
      </c>
      <c r="D117" s="334" t="s">
        <v>725</v>
      </c>
      <c r="G117" s="354"/>
      <c r="I117" s="354"/>
    </row>
    <row r="118" spans="1:12">
      <c r="A118" s="323">
        <v>18</v>
      </c>
      <c r="B118" s="324" t="s">
        <v>726</v>
      </c>
      <c r="C118" s="323"/>
      <c r="D118" s="325"/>
      <c r="E118" s="323" t="s">
        <v>507</v>
      </c>
      <c r="F118" s="323">
        <v>1</v>
      </c>
      <c r="G118" s="352"/>
      <c r="H118" s="327">
        <f>$F118*$G118</f>
        <v>0</v>
      </c>
      <c r="I118" s="352"/>
      <c r="J118" s="327">
        <f>$F118*$I118</f>
        <v>0</v>
      </c>
      <c r="K118" s="326">
        <f>$G118+$I118</f>
        <v>0</v>
      </c>
      <c r="L118" s="327">
        <f>$H118+$J118</f>
        <v>0</v>
      </c>
    </row>
    <row r="119" spans="1:12">
      <c r="B119" s="332">
        <v>1</v>
      </c>
      <c r="C119" s="332" t="s">
        <v>2357</v>
      </c>
      <c r="D119" s="334" t="s">
        <v>727</v>
      </c>
      <c r="G119" s="354"/>
      <c r="I119" s="354"/>
    </row>
    <row r="120" spans="1:12">
      <c r="A120" s="323">
        <v>19</v>
      </c>
      <c r="B120" s="324" t="s">
        <v>728</v>
      </c>
      <c r="C120" s="323"/>
      <c r="D120" s="325"/>
      <c r="E120" s="323" t="s">
        <v>507</v>
      </c>
      <c r="F120" s="323">
        <v>1</v>
      </c>
      <c r="G120" s="352"/>
      <c r="H120" s="327">
        <f>$F120*$G120</f>
        <v>0</v>
      </c>
      <c r="I120" s="352"/>
      <c r="J120" s="327">
        <f>$F120*$I120</f>
        <v>0</v>
      </c>
      <c r="K120" s="326">
        <f>$G120+$I120</f>
        <v>0</v>
      </c>
      <c r="L120" s="327">
        <f>$H120+$J120</f>
        <v>0</v>
      </c>
    </row>
    <row r="121" spans="1:12" ht="25.5">
      <c r="B121" s="332">
        <v>1</v>
      </c>
      <c r="C121" s="332" t="s">
        <v>2357</v>
      </c>
      <c r="D121" s="334" t="s">
        <v>729</v>
      </c>
      <c r="G121" s="354"/>
      <c r="I121" s="354"/>
    </row>
    <row r="122" spans="1:12">
      <c r="A122" s="323">
        <v>20</v>
      </c>
      <c r="B122" s="324" t="s">
        <v>734</v>
      </c>
      <c r="C122" s="323"/>
      <c r="D122" s="325"/>
      <c r="E122" s="323" t="s">
        <v>507</v>
      </c>
      <c r="F122" s="323">
        <v>1</v>
      </c>
      <c r="G122" s="352"/>
      <c r="H122" s="327">
        <f>$F122*$G122</f>
        <v>0</v>
      </c>
      <c r="I122" s="352"/>
      <c r="J122" s="327">
        <f>$F122*$I122</f>
        <v>0</v>
      </c>
      <c r="K122" s="326">
        <f>$G122+$I122</f>
        <v>0</v>
      </c>
      <c r="L122" s="327">
        <f>$H122+$J122</f>
        <v>0</v>
      </c>
    </row>
    <row r="123" spans="1:12">
      <c r="B123" s="332">
        <v>1</v>
      </c>
      <c r="C123" s="332" t="s">
        <v>507</v>
      </c>
      <c r="D123" s="334" t="s">
        <v>734</v>
      </c>
      <c r="G123" s="354"/>
      <c r="I123" s="354"/>
    </row>
    <row r="124" spans="1:12">
      <c r="A124" s="323">
        <v>21</v>
      </c>
      <c r="B124" s="324" t="s">
        <v>730</v>
      </c>
      <c r="C124" s="323"/>
      <c r="D124" s="325"/>
      <c r="E124" s="323" t="s">
        <v>507</v>
      </c>
      <c r="F124" s="323">
        <v>1</v>
      </c>
      <c r="G124" s="352"/>
      <c r="H124" s="327">
        <f>$F124*$G124</f>
        <v>0</v>
      </c>
      <c r="I124" s="352"/>
      <c r="J124" s="327">
        <f>$F124*$I124</f>
        <v>0</v>
      </c>
      <c r="K124" s="326">
        <f>$G124+$I124</f>
        <v>0</v>
      </c>
      <c r="L124" s="327">
        <f>$H124+$J124</f>
        <v>0</v>
      </c>
    </row>
    <row r="125" spans="1:12">
      <c r="D125" s="334" t="s">
        <v>731</v>
      </c>
      <c r="G125" s="354"/>
      <c r="I125" s="354"/>
    </row>
    <row r="126" spans="1:12">
      <c r="D126" s="334" t="s">
        <v>732</v>
      </c>
      <c r="G126" s="354"/>
      <c r="I126" s="354"/>
    </row>
    <row r="127" spans="1:12">
      <c r="B127" s="332">
        <v>1</v>
      </c>
      <c r="C127" s="332" t="s">
        <v>2357</v>
      </c>
      <c r="D127" s="334" t="s">
        <v>733</v>
      </c>
      <c r="G127" s="354"/>
      <c r="I127" s="354"/>
    </row>
    <row r="128" spans="1:12">
      <c r="A128" s="323">
        <v>22</v>
      </c>
      <c r="B128" s="324" t="s">
        <v>786</v>
      </c>
      <c r="C128" s="323"/>
      <c r="D128" s="325"/>
      <c r="E128" s="323" t="s">
        <v>507</v>
      </c>
      <c r="F128" s="323">
        <v>1</v>
      </c>
      <c r="G128" s="352"/>
      <c r="H128" s="327">
        <f>$F128*$G128</f>
        <v>0</v>
      </c>
      <c r="I128" s="352"/>
      <c r="J128" s="327">
        <f>$F128*$I128</f>
        <v>0</v>
      </c>
      <c r="K128" s="326">
        <f>$G128+$I128</f>
        <v>0</v>
      </c>
      <c r="L128" s="327">
        <f>$H128+$J128</f>
        <v>0</v>
      </c>
    </row>
    <row r="129" spans="1:12">
      <c r="B129" s="332">
        <v>1</v>
      </c>
      <c r="C129" s="332" t="s">
        <v>507</v>
      </c>
      <c r="D129" s="334" t="s">
        <v>789</v>
      </c>
      <c r="G129" s="354"/>
      <c r="I129" s="354"/>
    </row>
    <row r="130" spans="1:12">
      <c r="A130" s="323">
        <v>23</v>
      </c>
      <c r="B130" s="324" t="s">
        <v>735</v>
      </c>
      <c r="C130" s="323"/>
      <c r="D130" s="325"/>
      <c r="E130" s="323" t="s">
        <v>507</v>
      </c>
      <c r="F130" s="323">
        <v>1</v>
      </c>
      <c r="G130" s="352"/>
      <c r="H130" s="327">
        <f>$F130*$G130</f>
        <v>0</v>
      </c>
      <c r="I130" s="352"/>
      <c r="J130" s="327">
        <f>$F130*$I130</f>
        <v>0</v>
      </c>
      <c r="K130" s="326">
        <f>$G130+$I130</f>
        <v>0</v>
      </c>
      <c r="L130" s="327">
        <f>$H130+$J130</f>
        <v>0</v>
      </c>
    </row>
    <row r="131" spans="1:12">
      <c r="D131" s="334" t="s">
        <v>731</v>
      </c>
      <c r="G131" s="354"/>
      <c r="I131" s="354"/>
    </row>
    <row r="132" spans="1:12">
      <c r="D132" s="334" t="s">
        <v>766</v>
      </c>
      <c r="G132" s="354"/>
      <c r="I132" s="354"/>
    </row>
    <row r="133" spans="1:12" ht="13.5" thickBot="1">
      <c r="D133" s="334" t="s">
        <v>2068</v>
      </c>
      <c r="G133" s="354"/>
      <c r="I133" s="354"/>
    </row>
    <row r="134" spans="1:12" ht="15">
      <c r="A134" s="340"/>
      <c r="B134" s="341" t="s">
        <v>736</v>
      </c>
      <c r="C134" s="340"/>
      <c r="D134" s="342"/>
      <c r="E134" s="340"/>
      <c r="F134" s="340"/>
      <c r="G134" s="356"/>
      <c r="H134" s="322">
        <f>SUM(H135:H176)</f>
        <v>0</v>
      </c>
      <c r="I134" s="356"/>
      <c r="J134" s="322">
        <f>SUM(J135:J176)</f>
        <v>0</v>
      </c>
      <c r="K134" s="322"/>
      <c r="L134" s="322">
        <f>SUM(L135:L176)</f>
        <v>0</v>
      </c>
    </row>
    <row r="135" spans="1:12">
      <c r="A135" s="323">
        <v>24</v>
      </c>
      <c r="B135" s="324" t="s">
        <v>2069</v>
      </c>
      <c r="C135" s="323"/>
      <c r="D135" s="325"/>
      <c r="E135" s="323" t="s">
        <v>2345</v>
      </c>
      <c r="F135" s="323">
        <v>15</v>
      </c>
      <c r="G135" s="352"/>
      <c r="H135" s="327">
        <f>$F135*$G135</f>
        <v>0</v>
      </c>
      <c r="I135" s="352"/>
      <c r="J135" s="327">
        <f>$F135*$I135</f>
        <v>0</v>
      </c>
      <c r="K135" s="326">
        <f>$G135+$I135</f>
        <v>0</v>
      </c>
      <c r="L135" s="327">
        <f>$H135+$J135</f>
        <v>0</v>
      </c>
    </row>
    <row r="136" spans="1:12">
      <c r="A136" s="335"/>
      <c r="B136" s="336"/>
      <c r="C136" s="335"/>
      <c r="D136" s="337" t="s">
        <v>738</v>
      </c>
      <c r="E136" s="335"/>
      <c r="F136" s="335"/>
      <c r="G136" s="355"/>
      <c r="H136" s="339"/>
      <c r="I136" s="355"/>
      <c r="J136" s="339"/>
      <c r="K136" s="338"/>
      <c r="L136" s="339"/>
    </row>
    <row r="137" spans="1:12">
      <c r="A137" s="323">
        <v>25</v>
      </c>
      <c r="B137" s="324" t="s">
        <v>737</v>
      </c>
      <c r="C137" s="323"/>
      <c r="D137" s="325"/>
      <c r="E137" s="323" t="s">
        <v>2345</v>
      </c>
      <c r="F137" s="323">
        <v>30</v>
      </c>
      <c r="G137" s="352"/>
      <c r="H137" s="327">
        <f>$F137*$G137</f>
        <v>0</v>
      </c>
      <c r="I137" s="352"/>
      <c r="J137" s="327">
        <f>$F137*$I137</f>
        <v>0</v>
      </c>
      <c r="K137" s="326">
        <f>$G137+$I137</f>
        <v>0</v>
      </c>
      <c r="L137" s="327">
        <f>$H137+$J137</f>
        <v>0</v>
      </c>
    </row>
    <row r="138" spans="1:12">
      <c r="A138" s="335"/>
      <c r="B138" s="336"/>
      <c r="C138" s="335"/>
      <c r="D138" s="337" t="s">
        <v>738</v>
      </c>
      <c r="E138" s="335"/>
      <c r="F138" s="335"/>
      <c r="G138" s="355"/>
      <c r="H138" s="339"/>
      <c r="I138" s="355"/>
      <c r="J138" s="339"/>
      <c r="K138" s="338"/>
      <c r="L138" s="339"/>
    </row>
    <row r="139" spans="1:12">
      <c r="A139" s="323">
        <v>26</v>
      </c>
      <c r="B139" s="324" t="s">
        <v>739</v>
      </c>
      <c r="C139" s="323"/>
      <c r="D139" s="325"/>
      <c r="E139" s="323" t="s">
        <v>2345</v>
      </c>
      <c r="F139" s="323">
        <v>159</v>
      </c>
      <c r="G139" s="352"/>
      <c r="H139" s="327">
        <f>$F139*$G139</f>
        <v>0</v>
      </c>
      <c r="I139" s="352"/>
      <c r="J139" s="327">
        <f>$F139*$I139</f>
        <v>0</v>
      </c>
      <c r="K139" s="326">
        <f>$G139+$I139</f>
        <v>0</v>
      </c>
      <c r="L139" s="327">
        <f>$H139+$J139</f>
        <v>0</v>
      </c>
    </row>
    <row r="140" spans="1:12">
      <c r="A140" s="335"/>
      <c r="B140" s="336"/>
      <c r="C140" s="335"/>
      <c r="D140" s="337" t="s">
        <v>738</v>
      </c>
      <c r="E140" s="335"/>
      <c r="F140" s="335"/>
      <c r="G140" s="355"/>
      <c r="H140" s="339"/>
      <c r="I140" s="355"/>
      <c r="J140" s="339"/>
      <c r="K140" s="338"/>
      <c r="L140" s="339"/>
    </row>
    <row r="141" spans="1:12">
      <c r="A141" s="323">
        <v>27</v>
      </c>
      <c r="B141" s="324" t="s">
        <v>740</v>
      </c>
      <c r="C141" s="323"/>
      <c r="D141" s="325"/>
      <c r="E141" s="323" t="s">
        <v>2345</v>
      </c>
      <c r="F141" s="323">
        <v>35</v>
      </c>
      <c r="G141" s="352"/>
      <c r="H141" s="327">
        <f>$F141*$G141</f>
        <v>0</v>
      </c>
      <c r="I141" s="352"/>
      <c r="J141" s="327">
        <f>$F141*$I141</f>
        <v>0</v>
      </c>
      <c r="K141" s="326">
        <f>$G141+$I141</f>
        <v>0</v>
      </c>
      <c r="L141" s="327">
        <f>$H141+$J141</f>
        <v>0</v>
      </c>
    </row>
    <row r="142" spans="1:12">
      <c r="A142" s="335"/>
      <c r="B142" s="336"/>
      <c r="C142" s="335"/>
      <c r="D142" s="337" t="s">
        <v>738</v>
      </c>
      <c r="E142" s="335"/>
      <c r="F142" s="335"/>
      <c r="G142" s="355"/>
      <c r="H142" s="339"/>
      <c r="I142" s="355"/>
      <c r="J142" s="339"/>
      <c r="K142" s="338"/>
      <c r="L142" s="339"/>
    </row>
    <row r="143" spans="1:12">
      <c r="A143" s="323">
        <v>28</v>
      </c>
      <c r="B143" s="324" t="s">
        <v>2070</v>
      </c>
      <c r="C143" s="323"/>
      <c r="D143" s="325"/>
      <c r="E143" s="323" t="s">
        <v>2345</v>
      </c>
      <c r="F143" s="323">
        <v>15</v>
      </c>
      <c r="G143" s="352"/>
      <c r="H143" s="327">
        <f>$F143*$G143</f>
        <v>0</v>
      </c>
      <c r="I143" s="352"/>
      <c r="J143" s="327">
        <f>$F143*$I143</f>
        <v>0</v>
      </c>
      <c r="K143" s="326">
        <f>$G143+$I143</f>
        <v>0</v>
      </c>
      <c r="L143" s="327">
        <f>$H143+$J143</f>
        <v>0</v>
      </c>
    </row>
    <row r="144" spans="1:12">
      <c r="A144" s="335"/>
      <c r="B144" s="336"/>
      <c r="C144" s="335"/>
      <c r="D144" s="337" t="s">
        <v>738</v>
      </c>
      <c r="E144" s="335"/>
      <c r="F144" s="335"/>
      <c r="G144" s="355"/>
      <c r="H144" s="339"/>
      <c r="I144" s="355"/>
      <c r="J144" s="339"/>
      <c r="K144" s="338"/>
      <c r="L144" s="339"/>
    </row>
    <row r="145" spans="1:12">
      <c r="A145" s="323">
        <v>29</v>
      </c>
      <c r="B145" s="324" t="s">
        <v>2071</v>
      </c>
      <c r="C145" s="323"/>
      <c r="D145" s="325"/>
      <c r="E145" s="323" t="s">
        <v>2345</v>
      </c>
      <c r="F145" s="323">
        <v>40</v>
      </c>
      <c r="G145" s="352"/>
      <c r="H145" s="327">
        <f>$F145*$G145</f>
        <v>0</v>
      </c>
      <c r="I145" s="352"/>
      <c r="J145" s="327">
        <f>$F145*$I145</f>
        <v>0</v>
      </c>
      <c r="K145" s="326">
        <f>$G145+$I145</f>
        <v>0</v>
      </c>
      <c r="L145" s="327">
        <f>$H145+$J145</f>
        <v>0</v>
      </c>
    </row>
    <row r="146" spans="1:12">
      <c r="A146" s="335"/>
      <c r="B146" s="336"/>
      <c r="C146" s="335"/>
      <c r="D146" s="337" t="s">
        <v>738</v>
      </c>
      <c r="E146" s="335"/>
      <c r="F146" s="335"/>
      <c r="G146" s="355"/>
      <c r="H146" s="339"/>
      <c r="I146" s="355"/>
      <c r="J146" s="339"/>
      <c r="K146" s="338"/>
      <c r="L146" s="339"/>
    </row>
    <row r="147" spans="1:12">
      <c r="A147" s="323">
        <v>30</v>
      </c>
      <c r="B147" s="324" t="s">
        <v>2072</v>
      </c>
      <c r="C147" s="323"/>
      <c r="D147" s="325"/>
      <c r="E147" s="323" t="s">
        <v>2345</v>
      </c>
      <c r="F147" s="323">
        <v>30</v>
      </c>
      <c r="G147" s="352"/>
      <c r="H147" s="327">
        <f>$F147*$G147</f>
        <v>0</v>
      </c>
      <c r="I147" s="352"/>
      <c r="J147" s="327">
        <f>$F147*$I147</f>
        <v>0</v>
      </c>
      <c r="K147" s="326">
        <f>$G147+$I147</f>
        <v>0</v>
      </c>
      <c r="L147" s="327">
        <f>$H147+$J147</f>
        <v>0</v>
      </c>
    </row>
    <row r="148" spans="1:12">
      <c r="A148" s="335"/>
      <c r="B148" s="336"/>
      <c r="C148" s="335"/>
      <c r="D148" s="337" t="s">
        <v>738</v>
      </c>
      <c r="E148" s="335"/>
      <c r="F148" s="335"/>
      <c r="G148" s="355"/>
      <c r="H148" s="339"/>
      <c r="I148" s="355"/>
      <c r="J148" s="339"/>
      <c r="K148" s="338"/>
      <c r="L148" s="339"/>
    </row>
    <row r="149" spans="1:12">
      <c r="A149" s="323">
        <v>31</v>
      </c>
      <c r="B149" s="324" t="s">
        <v>741</v>
      </c>
      <c r="C149" s="323"/>
      <c r="D149" s="325"/>
      <c r="E149" s="323" t="s">
        <v>2345</v>
      </c>
      <c r="F149" s="323">
        <v>15</v>
      </c>
      <c r="G149" s="352"/>
      <c r="H149" s="327">
        <f>$F149*$G149</f>
        <v>0</v>
      </c>
      <c r="I149" s="352"/>
      <c r="J149" s="327">
        <f>$F149*$I149</f>
        <v>0</v>
      </c>
      <c r="K149" s="326">
        <f>$G149+$I149</f>
        <v>0</v>
      </c>
      <c r="L149" s="327">
        <f>$H149+$J149</f>
        <v>0</v>
      </c>
    </row>
    <row r="150" spans="1:12">
      <c r="A150" s="335"/>
      <c r="B150" s="336"/>
      <c r="C150" s="335"/>
      <c r="D150" s="337" t="s">
        <v>738</v>
      </c>
      <c r="E150" s="335"/>
      <c r="F150" s="335"/>
      <c r="G150" s="355"/>
      <c r="H150" s="339"/>
      <c r="I150" s="355"/>
      <c r="J150" s="339"/>
      <c r="K150" s="338"/>
      <c r="L150" s="339"/>
    </row>
    <row r="151" spans="1:12">
      <c r="A151" s="323">
        <v>32</v>
      </c>
      <c r="B151" s="324" t="s">
        <v>2073</v>
      </c>
      <c r="C151" s="323"/>
      <c r="D151" s="325"/>
      <c r="E151" s="323" t="s">
        <v>2345</v>
      </c>
      <c r="F151" s="323">
        <v>20</v>
      </c>
      <c r="G151" s="352"/>
      <c r="H151" s="327">
        <f>$F151*$G151</f>
        <v>0</v>
      </c>
      <c r="I151" s="352"/>
      <c r="J151" s="327">
        <f>$F151*$I151</f>
        <v>0</v>
      </c>
      <c r="K151" s="326">
        <f>$G151+$I151</f>
        <v>0</v>
      </c>
      <c r="L151" s="327">
        <f>$H151+$J151</f>
        <v>0</v>
      </c>
    </row>
    <row r="152" spans="1:12">
      <c r="A152" s="335"/>
      <c r="B152" s="336"/>
      <c r="C152" s="335"/>
      <c r="D152" s="337" t="s">
        <v>738</v>
      </c>
      <c r="E152" s="335"/>
      <c r="F152" s="335"/>
      <c r="G152" s="355"/>
      <c r="H152" s="339"/>
      <c r="I152" s="355"/>
      <c r="J152" s="339"/>
      <c r="K152" s="338"/>
      <c r="L152" s="339"/>
    </row>
    <row r="153" spans="1:12">
      <c r="A153" s="323">
        <v>33</v>
      </c>
      <c r="B153" s="324" t="s">
        <v>742</v>
      </c>
      <c r="C153" s="323"/>
      <c r="D153" s="325"/>
      <c r="E153" s="323" t="s">
        <v>2345</v>
      </c>
      <c r="F153" s="323">
        <v>15</v>
      </c>
      <c r="G153" s="352"/>
      <c r="H153" s="327">
        <f>$F153*$G153</f>
        <v>0</v>
      </c>
      <c r="I153" s="352"/>
      <c r="J153" s="327">
        <f>$F153*$I153</f>
        <v>0</v>
      </c>
      <c r="K153" s="326">
        <f>$G153+$I153</f>
        <v>0</v>
      </c>
      <c r="L153" s="327">
        <f>$H153+$J153</f>
        <v>0</v>
      </c>
    </row>
    <row r="154" spans="1:12">
      <c r="A154" s="335"/>
      <c r="B154" s="336"/>
      <c r="C154" s="335"/>
      <c r="D154" s="337" t="s">
        <v>738</v>
      </c>
      <c r="E154" s="335"/>
      <c r="F154" s="335"/>
      <c r="G154" s="355"/>
      <c r="H154" s="339"/>
      <c r="I154" s="355"/>
      <c r="J154" s="339"/>
      <c r="K154" s="338"/>
      <c r="L154" s="339"/>
    </row>
    <row r="155" spans="1:12">
      <c r="A155" s="323">
        <v>34</v>
      </c>
      <c r="B155" s="324" t="s">
        <v>743</v>
      </c>
      <c r="C155" s="323"/>
      <c r="D155" s="325"/>
      <c r="E155" s="323" t="s">
        <v>2345</v>
      </c>
      <c r="F155" s="323">
        <v>60</v>
      </c>
      <c r="G155" s="352"/>
      <c r="H155" s="327">
        <f>$F155*$G155</f>
        <v>0</v>
      </c>
      <c r="I155" s="352"/>
      <c r="J155" s="327">
        <f>$F155*$I155</f>
        <v>0</v>
      </c>
      <c r="K155" s="326">
        <f>$G155+$I155</f>
        <v>0</v>
      </c>
      <c r="L155" s="327">
        <f>$H155+$J155</f>
        <v>0</v>
      </c>
    </row>
    <row r="156" spans="1:12">
      <c r="A156" s="335"/>
      <c r="B156" s="336"/>
      <c r="C156" s="335"/>
      <c r="D156" s="337" t="s">
        <v>738</v>
      </c>
      <c r="E156" s="335"/>
      <c r="F156" s="335"/>
      <c r="G156" s="355"/>
      <c r="H156" s="339"/>
      <c r="I156" s="355"/>
      <c r="J156" s="339"/>
      <c r="K156" s="338"/>
      <c r="L156" s="339"/>
    </row>
    <row r="157" spans="1:12">
      <c r="A157" s="323">
        <v>35</v>
      </c>
      <c r="B157" s="324" t="s">
        <v>744</v>
      </c>
      <c r="C157" s="323"/>
      <c r="D157" s="325"/>
      <c r="E157" s="323" t="s">
        <v>2345</v>
      </c>
      <c r="F157" s="323">
        <v>80</v>
      </c>
      <c r="G157" s="352"/>
      <c r="H157" s="327">
        <f>$F157*$G157</f>
        <v>0</v>
      </c>
      <c r="I157" s="352"/>
      <c r="J157" s="327">
        <f>$F157*$I157</f>
        <v>0</v>
      </c>
      <c r="K157" s="326">
        <f>$G157+$I157</f>
        <v>0</v>
      </c>
      <c r="L157" s="327">
        <f>$H157+$J157</f>
        <v>0</v>
      </c>
    </row>
    <row r="158" spans="1:12">
      <c r="A158" s="335"/>
      <c r="B158" s="336"/>
      <c r="C158" s="335"/>
      <c r="D158" s="337" t="s">
        <v>738</v>
      </c>
      <c r="E158" s="335"/>
      <c r="F158" s="335"/>
      <c r="G158" s="355"/>
      <c r="H158" s="339"/>
      <c r="I158" s="355"/>
      <c r="J158" s="339"/>
      <c r="K158" s="338"/>
      <c r="L158" s="339"/>
    </row>
    <row r="159" spans="1:12">
      <c r="A159" s="323">
        <v>36</v>
      </c>
      <c r="B159" s="324" t="s">
        <v>2074</v>
      </c>
      <c r="C159" s="323"/>
      <c r="D159" s="325"/>
      <c r="E159" s="323" t="s">
        <v>2345</v>
      </c>
      <c r="F159" s="323">
        <v>30</v>
      </c>
      <c r="G159" s="352"/>
      <c r="H159" s="327">
        <f>$F159*$G159</f>
        <v>0</v>
      </c>
      <c r="I159" s="352"/>
      <c r="J159" s="327">
        <f>$F159*$I159</f>
        <v>0</v>
      </c>
      <c r="K159" s="326">
        <f>$G159+$I159</f>
        <v>0</v>
      </c>
      <c r="L159" s="327">
        <f>$H159+$J159</f>
        <v>0</v>
      </c>
    </row>
    <row r="160" spans="1:12">
      <c r="A160" s="335"/>
      <c r="B160" s="336"/>
      <c r="C160" s="335"/>
      <c r="D160" s="337" t="s">
        <v>738</v>
      </c>
      <c r="E160" s="335"/>
      <c r="F160" s="335"/>
      <c r="G160" s="355"/>
      <c r="H160" s="339"/>
      <c r="I160" s="355"/>
      <c r="J160" s="339"/>
      <c r="K160" s="338"/>
      <c r="L160" s="339"/>
    </row>
    <row r="161" spans="1:12">
      <c r="A161" s="323">
        <v>37</v>
      </c>
      <c r="B161" s="324" t="s">
        <v>2075</v>
      </c>
      <c r="C161" s="323"/>
      <c r="D161" s="325"/>
      <c r="E161" s="323" t="s">
        <v>2345</v>
      </c>
      <c r="F161" s="323">
        <v>10</v>
      </c>
      <c r="G161" s="352"/>
      <c r="H161" s="327">
        <f>$F161*$G161</f>
        <v>0</v>
      </c>
      <c r="I161" s="352"/>
      <c r="J161" s="327">
        <f>$F161*$I161</f>
        <v>0</v>
      </c>
      <c r="K161" s="326">
        <f>$G161+$I161</f>
        <v>0</v>
      </c>
      <c r="L161" s="327">
        <f>$H161+$J161</f>
        <v>0</v>
      </c>
    </row>
    <row r="162" spans="1:12">
      <c r="A162" s="335"/>
      <c r="B162" s="336"/>
      <c r="C162" s="335"/>
      <c r="D162" s="337" t="s">
        <v>738</v>
      </c>
      <c r="E162" s="335"/>
      <c r="F162" s="335"/>
      <c r="G162" s="355"/>
      <c r="H162" s="339"/>
      <c r="I162" s="355"/>
      <c r="J162" s="339"/>
      <c r="K162" s="338"/>
      <c r="L162" s="339"/>
    </row>
    <row r="163" spans="1:12">
      <c r="A163" s="323">
        <v>38</v>
      </c>
      <c r="B163" s="324" t="s">
        <v>745</v>
      </c>
      <c r="C163" s="323"/>
      <c r="D163" s="325"/>
      <c r="E163" s="323" t="s">
        <v>2345</v>
      </c>
      <c r="F163" s="323">
        <v>5</v>
      </c>
      <c r="G163" s="352"/>
      <c r="H163" s="327">
        <f>$F163*$G163</f>
        <v>0</v>
      </c>
      <c r="I163" s="352"/>
      <c r="J163" s="327">
        <f>$F163*$I163</f>
        <v>0</v>
      </c>
      <c r="K163" s="326">
        <f>$G163+$I163</f>
        <v>0</v>
      </c>
      <c r="L163" s="327">
        <f>$H163+$J163</f>
        <v>0</v>
      </c>
    </row>
    <row r="164" spans="1:12">
      <c r="A164" s="335"/>
      <c r="B164" s="336"/>
      <c r="C164" s="335"/>
      <c r="D164" s="337" t="s">
        <v>738</v>
      </c>
      <c r="E164" s="335"/>
      <c r="F164" s="335"/>
      <c r="G164" s="355"/>
      <c r="H164" s="339"/>
      <c r="I164" s="355"/>
      <c r="J164" s="339"/>
      <c r="K164" s="338"/>
      <c r="L164" s="339"/>
    </row>
    <row r="165" spans="1:12">
      <c r="A165" s="323">
        <v>39</v>
      </c>
      <c r="B165" s="324" t="s">
        <v>746</v>
      </c>
      <c r="C165" s="323"/>
      <c r="D165" s="325"/>
      <c r="E165" s="323" t="s">
        <v>2345</v>
      </c>
      <c r="F165" s="323">
        <v>5</v>
      </c>
      <c r="G165" s="352"/>
      <c r="H165" s="327">
        <f>$F165*$G165</f>
        <v>0</v>
      </c>
      <c r="I165" s="352"/>
      <c r="J165" s="327">
        <f>$F165*$I165</f>
        <v>0</v>
      </c>
      <c r="K165" s="326">
        <f>$G165+$I165</f>
        <v>0</v>
      </c>
      <c r="L165" s="327">
        <f>$H165+$J165</f>
        <v>0</v>
      </c>
    </row>
    <row r="166" spans="1:12">
      <c r="A166" s="335"/>
      <c r="B166" s="336"/>
      <c r="C166" s="335"/>
      <c r="D166" s="337" t="s">
        <v>738</v>
      </c>
      <c r="E166" s="335"/>
      <c r="F166" s="335"/>
      <c r="G166" s="355"/>
      <c r="H166" s="339"/>
      <c r="I166" s="355"/>
      <c r="J166" s="339"/>
      <c r="K166" s="338"/>
      <c r="L166" s="339"/>
    </row>
    <row r="167" spans="1:12">
      <c r="A167" s="323">
        <v>40</v>
      </c>
      <c r="B167" s="324" t="s">
        <v>747</v>
      </c>
      <c r="C167" s="323"/>
      <c r="D167" s="325"/>
      <c r="E167" s="323" t="s">
        <v>2345</v>
      </c>
      <c r="F167" s="323">
        <v>25</v>
      </c>
      <c r="G167" s="352"/>
      <c r="H167" s="327">
        <f>$F167*$G167</f>
        <v>0</v>
      </c>
      <c r="I167" s="352"/>
      <c r="J167" s="327">
        <f>$F167*$I167</f>
        <v>0</v>
      </c>
      <c r="K167" s="326">
        <f>$G167+$I167</f>
        <v>0</v>
      </c>
      <c r="L167" s="327">
        <f>$H167+$J167</f>
        <v>0</v>
      </c>
    </row>
    <row r="168" spans="1:12">
      <c r="A168" s="335"/>
      <c r="B168" s="336"/>
      <c r="C168" s="335"/>
      <c r="D168" s="337" t="s">
        <v>738</v>
      </c>
      <c r="E168" s="335"/>
      <c r="F168" s="335"/>
      <c r="G168" s="355"/>
      <c r="H168" s="339"/>
      <c r="I168" s="355"/>
      <c r="J168" s="339"/>
      <c r="K168" s="338"/>
      <c r="L168" s="339"/>
    </row>
    <row r="169" spans="1:12">
      <c r="A169" s="323">
        <v>41</v>
      </c>
      <c r="B169" s="324" t="s">
        <v>748</v>
      </c>
      <c r="C169" s="323"/>
      <c r="D169" s="325"/>
      <c r="E169" s="323" t="s">
        <v>507</v>
      </c>
      <c r="F169" s="323">
        <v>1</v>
      </c>
      <c r="G169" s="352"/>
      <c r="H169" s="327">
        <f>$F169*$G169</f>
        <v>0</v>
      </c>
      <c r="I169" s="352"/>
      <c r="J169" s="327">
        <f>$F169*$I169</f>
        <v>0</v>
      </c>
      <c r="K169" s="326">
        <f>$G169+$I169</f>
        <v>0</v>
      </c>
      <c r="L169" s="327">
        <f>$H169+$J169</f>
        <v>0</v>
      </c>
    </row>
    <row r="170" spans="1:12" ht="25.5">
      <c r="A170" s="328"/>
      <c r="B170" s="329"/>
      <c r="C170" s="328"/>
      <c r="D170" s="330" t="s">
        <v>749</v>
      </c>
      <c r="E170" s="328"/>
      <c r="F170" s="328"/>
      <c r="G170" s="353"/>
      <c r="H170" s="331"/>
      <c r="I170" s="353"/>
      <c r="J170" s="331"/>
      <c r="K170" s="301"/>
      <c r="L170" s="331"/>
    </row>
    <row r="171" spans="1:12">
      <c r="B171" s="332">
        <v>1</v>
      </c>
      <c r="C171" s="332" t="s">
        <v>507</v>
      </c>
      <c r="D171" s="334" t="s">
        <v>750</v>
      </c>
      <c r="G171" s="354"/>
      <c r="I171" s="354"/>
    </row>
    <row r="172" spans="1:12">
      <c r="B172" s="332">
        <v>1</v>
      </c>
      <c r="C172" s="332" t="s">
        <v>507</v>
      </c>
      <c r="D172" s="334" t="s">
        <v>751</v>
      </c>
      <c r="G172" s="354"/>
      <c r="I172" s="354"/>
    </row>
    <row r="173" spans="1:12">
      <c r="A173" s="323">
        <v>42</v>
      </c>
      <c r="B173" s="324" t="s">
        <v>752</v>
      </c>
      <c r="C173" s="323"/>
      <c r="D173" s="325"/>
      <c r="E173" s="323" t="s">
        <v>507</v>
      </c>
      <c r="F173" s="323">
        <v>1</v>
      </c>
      <c r="G173" s="352"/>
      <c r="H173" s="327">
        <f>$F173*$G173</f>
        <v>0</v>
      </c>
      <c r="I173" s="352"/>
      <c r="J173" s="327">
        <f>$F173*$I173</f>
        <v>0</v>
      </c>
      <c r="K173" s="326">
        <f>$G173+$I173</f>
        <v>0</v>
      </c>
      <c r="L173" s="327">
        <f>$H173+$J173</f>
        <v>0</v>
      </c>
    </row>
    <row r="174" spans="1:12">
      <c r="D174" s="334" t="s">
        <v>731</v>
      </c>
      <c r="G174" s="354"/>
      <c r="I174" s="354"/>
    </row>
    <row r="175" spans="1:12">
      <c r="D175" s="334" t="s">
        <v>766</v>
      </c>
      <c r="G175" s="354"/>
      <c r="I175" s="354"/>
    </row>
    <row r="176" spans="1:12" ht="13.5" thickBot="1">
      <c r="D176" s="334" t="s">
        <v>2068</v>
      </c>
      <c r="G176" s="354"/>
      <c r="I176" s="354"/>
    </row>
    <row r="177" spans="1:12" ht="15">
      <c r="A177" s="340"/>
      <c r="B177" s="341" t="s">
        <v>754</v>
      </c>
      <c r="C177" s="340"/>
      <c r="D177" s="342"/>
      <c r="E177" s="340"/>
      <c r="F177" s="340"/>
      <c r="G177" s="356"/>
      <c r="H177" s="322">
        <f>SUM(H178:H216)</f>
        <v>0</v>
      </c>
      <c r="I177" s="356"/>
      <c r="J177" s="322">
        <f>SUM(J178:J216)</f>
        <v>0</v>
      </c>
      <c r="K177" s="322"/>
      <c r="L177" s="322">
        <f>SUM(L178:L216)</f>
        <v>0</v>
      </c>
    </row>
    <row r="178" spans="1:12">
      <c r="A178" s="323">
        <v>43</v>
      </c>
      <c r="B178" s="324" t="s">
        <v>719</v>
      </c>
      <c r="C178" s="323"/>
      <c r="D178" s="325"/>
      <c r="E178" s="323" t="s">
        <v>2357</v>
      </c>
      <c r="F178" s="323">
        <v>1</v>
      </c>
      <c r="G178" s="352"/>
      <c r="H178" s="327">
        <f>$F178*$G178</f>
        <v>0</v>
      </c>
      <c r="I178" s="352"/>
      <c r="J178" s="327">
        <f>$F178*$I178</f>
        <v>0</v>
      </c>
      <c r="K178" s="326">
        <f>$G178+$I178</f>
        <v>0</v>
      </c>
      <c r="L178" s="327">
        <f>$H178+$J178</f>
        <v>0</v>
      </c>
    </row>
    <row r="179" spans="1:12">
      <c r="A179" s="335"/>
      <c r="B179" s="336"/>
      <c r="C179" s="335"/>
      <c r="D179" s="337" t="s">
        <v>720</v>
      </c>
      <c r="E179" s="335"/>
      <c r="F179" s="335"/>
      <c r="G179" s="355"/>
      <c r="H179" s="339"/>
      <c r="I179" s="355"/>
      <c r="J179" s="339"/>
      <c r="K179" s="338"/>
      <c r="L179" s="339"/>
    </row>
    <row r="180" spans="1:12">
      <c r="A180" s="323">
        <v>44</v>
      </c>
      <c r="B180" s="324" t="s">
        <v>755</v>
      </c>
      <c r="C180" s="323"/>
      <c r="D180" s="325"/>
      <c r="E180" s="323" t="s">
        <v>2357</v>
      </c>
      <c r="F180" s="323">
        <v>4</v>
      </c>
      <c r="G180" s="352"/>
      <c r="H180" s="327">
        <f>$F180*$G180</f>
        <v>0</v>
      </c>
      <c r="I180" s="352"/>
      <c r="J180" s="327">
        <f>$F180*$I180</f>
        <v>0</v>
      </c>
      <c r="K180" s="326">
        <f>$G180+$I180</f>
        <v>0</v>
      </c>
      <c r="L180" s="327">
        <f>$H180+$J180</f>
        <v>0</v>
      </c>
    </row>
    <row r="181" spans="1:12">
      <c r="A181" s="335"/>
      <c r="B181" s="336"/>
      <c r="C181" s="335"/>
      <c r="D181" s="337" t="s">
        <v>720</v>
      </c>
      <c r="E181" s="335"/>
      <c r="F181" s="335"/>
      <c r="G181" s="355"/>
      <c r="H181" s="339"/>
      <c r="I181" s="355"/>
      <c r="J181" s="339"/>
      <c r="K181" s="338"/>
      <c r="L181" s="339"/>
    </row>
    <row r="182" spans="1:12">
      <c r="A182" s="323">
        <v>45</v>
      </c>
      <c r="B182" s="324" t="s">
        <v>2076</v>
      </c>
      <c r="C182" s="323"/>
      <c r="D182" s="325"/>
      <c r="E182" s="323" t="s">
        <v>507</v>
      </c>
      <c r="F182" s="323">
        <v>1</v>
      </c>
      <c r="G182" s="352"/>
      <c r="H182" s="327">
        <f>$F182*$G182</f>
        <v>0</v>
      </c>
      <c r="I182" s="352"/>
      <c r="J182" s="327">
        <f>$F182*$I182</f>
        <v>0</v>
      </c>
      <c r="K182" s="326">
        <f>$G182+$I182</f>
        <v>0</v>
      </c>
      <c r="L182" s="327">
        <f>$H182+$J182</f>
        <v>0</v>
      </c>
    </row>
    <row r="183" spans="1:12">
      <c r="A183" s="335"/>
      <c r="B183" s="336"/>
      <c r="C183" s="335"/>
      <c r="D183" s="337" t="s">
        <v>721</v>
      </c>
      <c r="E183" s="335"/>
      <c r="F183" s="335"/>
      <c r="G183" s="355"/>
      <c r="H183" s="339"/>
      <c r="I183" s="355"/>
      <c r="J183" s="339"/>
      <c r="K183" s="338"/>
      <c r="L183" s="339"/>
    </row>
    <row r="184" spans="1:12">
      <c r="A184" s="323">
        <v>46</v>
      </c>
      <c r="B184" s="324" t="s">
        <v>2077</v>
      </c>
      <c r="C184" s="323"/>
      <c r="D184" s="325"/>
      <c r="E184" s="323" t="s">
        <v>507</v>
      </c>
      <c r="F184" s="323">
        <v>1</v>
      </c>
      <c r="G184" s="352"/>
      <c r="H184" s="327">
        <f>$F184*$G184</f>
        <v>0</v>
      </c>
      <c r="I184" s="352"/>
      <c r="J184" s="327">
        <f>$F184*$I184</f>
        <v>0</v>
      </c>
      <c r="K184" s="326">
        <f>$G184+$I184</f>
        <v>0</v>
      </c>
      <c r="L184" s="327">
        <f>$H184+$J184</f>
        <v>0</v>
      </c>
    </row>
    <row r="185" spans="1:12">
      <c r="A185" s="335"/>
      <c r="B185" s="336"/>
      <c r="C185" s="335"/>
      <c r="D185" s="337" t="s">
        <v>721</v>
      </c>
      <c r="E185" s="335"/>
      <c r="F185" s="335"/>
      <c r="G185" s="355"/>
      <c r="H185" s="339"/>
      <c r="I185" s="355"/>
      <c r="J185" s="339"/>
      <c r="K185" s="338"/>
      <c r="L185" s="339"/>
    </row>
    <row r="186" spans="1:12">
      <c r="A186" s="323">
        <v>47</v>
      </c>
      <c r="B186" s="324" t="s">
        <v>2078</v>
      </c>
      <c r="C186" s="323"/>
      <c r="D186" s="325"/>
      <c r="E186" s="323" t="s">
        <v>507</v>
      </c>
      <c r="F186" s="323">
        <v>1</v>
      </c>
      <c r="G186" s="352"/>
      <c r="H186" s="327">
        <f>$F186*$G186</f>
        <v>0</v>
      </c>
      <c r="I186" s="352"/>
      <c r="J186" s="327">
        <f>$F186*$I186</f>
        <v>0</v>
      </c>
      <c r="K186" s="326">
        <f>$G186+$I186</f>
        <v>0</v>
      </c>
      <c r="L186" s="327">
        <f>$H186+$J186</f>
        <v>0</v>
      </c>
    </row>
    <row r="187" spans="1:12" ht="25.5">
      <c r="A187" s="328"/>
      <c r="B187" s="329"/>
      <c r="C187" s="328"/>
      <c r="D187" s="330" t="s">
        <v>756</v>
      </c>
      <c r="E187" s="328"/>
      <c r="F187" s="328"/>
      <c r="G187" s="353"/>
      <c r="H187" s="331"/>
      <c r="I187" s="353"/>
      <c r="J187" s="331"/>
      <c r="K187" s="301"/>
      <c r="L187" s="331"/>
    </row>
    <row r="188" spans="1:12">
      <c r="B188" s="332">
        <v>1</v>
      </c>
      <c r="C188" s="332" t="s">
        <v>2357</v>
      </c>
      <c r="D188" s="334" t="s">
        <v>2079</v>
      </c>
      <c r="G188" s="354"/>
      <c r="I188" s="354"/>
    </row>
    <row r="189" spans="1:12">
      <c r="B189" s="332">
        <v>1</v>
      </c>
      <c r="C189" s="332" t="s">
        <v>2357</v>
      </c>
      <c r="D189" s="334" t="s">
        <v>2080</v>
      </c>
      <c r="G189" s="354"/>
      <c r="I189" s="354"/>
    </row>
    <row r="190" spans="1:12">
      <c r="B190" s="332">
        <v>1</v>
      </c>
      <c r="C190" s="332" t="s">
        <v>2357</v>
      </c>
      <c r="D190" s="334" t="s">
        <v>2081</v>
      </c>
      <c r="G190" s="354"/>
      <c r="I190" s="354"/>
    </row>
    <row r="191" spans="1:12">
      <c r="A191" s="323">
        <v>48</v>
      </c>
      <c r="B191" s="324" t="s">
        <v>757</v>
      </c>
      <c r="C191" s="323"/>
      <c r="D191" s="325"/>
      <c r="E191" s="323" t="s">
        <v>507</v>
      </c>
      <c r="F191" s="323">
        <v>1</v>
      </c>
      <c r="G191" s="352"/>
      <c r="H191" s="327">
        <f>$F191*$G191</f>
        <v>0</v>
      </c>
      <c r="I191" s="352"/>
      <c r="J191" s="327">
        <f>$F191*$I191</f>
        <v>0</v>
      </c>
      <c r="K191" s="326">
        <f>$G191+$I191</f>
        <v>0</v>
      </c>
      <c r="L191" s="327">
        <f>$H191+$J191</f>
        <v>0</v>
      </c>
    </row>
    <row r="192" spans="1:12" ht="25.5">
      <c r="A192" s="328"/>
      <c r="B192" s="329"/>
      <c r="C192" s="328"/>
      <c r="D192" s="330" t="s">
        <v>756</v>
      </c>
      <c r="E192" s="328"/>
      <c r="F192" s="328"/>
      <c r="G192" s="353"/>
      <c r="H192" s="331"/>
      <c r="I192" s="353"/>
      <c r="J192" s="331"/>
      <c r="K192" s="301"/>
      <c r="L192" s="331"/>
    </row>
    <row r="193" spans="1:12" ht="25.5">
      <c r="B193" s="332">
        <v>1</v>
      </c>
      <c r="C193" s="332" t="s">
        <v>2357</v>
      </c>
      <c r="D193" s="334" t="s">
        <v>2082</v>
      </c>
      <c r="G193" s="354"/>
      <c r="I193" s="354"/>
    </row>
    <row r="194" spans="1:12">
      <c r="A194" s="323">
        <v>49</v>
      </c>
      <c r="B194" s="324" t="s">
        <v>2083</v>
      </c>
      <c r="C194" s="323"/>
      <c r="D194" s="325"/>
      <c r="E194" s="323" t="s">
        <v>507</v>
      </c>
      <c r="F194" s="323">
        <v>1</v>
      </c>
      <c r="G194" s="352"/>
      <c r="H194" s="327">
        <f>$F194*$G194</f>
        <v>0</v>
      </c>
      <c r="I194" s="352"/>
      <c r="J194" s="327">
        <f>$F194*$I194</f>
        <v>0</v>
      </c>
      <c r="K194" s="326">
        <f>$G194+$I194</f>
        <v>0</v>
      </c>
      <c r="L194" s="327">
        <f>$H194+$J194</f>
        <v>0</v>
      </c>
    </row>
    <row r="195" spans="1:12" ht="25.5">
      <c r="A195" s="328"/>
      <c r="B195" s="329"/>
      <c r="C195" s="328"/>
      <c r="D195" s="330" t="s">
        <v>756</v>
      </c>
      <c r="E195" s="328"/>
      <c r="F195" s="328"/>
      <c r="G195" s="353"/>
      <c r="H195" s="331"/>
      <c r="I195" s="353"/>
      <c r="J195" s="331"/>
      <c r="K195" s="301"/>
      <c r="L195" s="331"/>
    </row>
    <row r="196" spans="1:12">
      <c r="B196" s="332">
        <v>1</v>
      </c>
      <c r="C196" s="332" t="s">
        <v>2357</v>
      </c>
      <c r="D196" s="334" t="s">
        <v>2084</v>
      </c>
      <c r="G196" s="354"/>
      <c r="I196" s="354"/>
    </row>
    <row r="197" spans="1:12">
      <c r="B197" s="332">
        <v>1</v>
      </c>
      <c r="C197" s="332" t="s">
        <v>2357</v>
      </c>
      <c r="D197" s="334" t="s">
        <v>758</v>
      </c>
      <c r="G197" s="354"/>
      <c r="I197" s="354"/>
    </row>
    <row r="198" spans="1:12">
      <c r="B198" s="332">
        <v>1</v>
      </c>
      <c r="C198" s="332" t="s">
        <v>2357</v>
      </c>
      <c r="D198" s="334" t="s">
        <v>758</v>
      </c>
      <c r="G198" s="354"/>
      <c r="I198" s="354"/>
    </row>
    <row r="199" spans="1:12">
      <c r="B199" s="332">
        <v>1</v>
      </c>
      <c r="C199" s="332" t="s">
        <v>2357</v>
      </c>
      <c r="D199" s="334" t="s">
        <v>2085</v>
      </c>
      <c r="G199" s="354"/>
      <c r="I199" s="354"/>
    </row>
    <row r="200" spans="1:12">
      <c r="B200" s="332">
        <v>1</v>
      </c>
      <c r="C200" s="332" t="s">
        <v>2357</v>
      </c>
      <c r="D200" s="334" t="s">
        <v>759</v>
      </c>
      <c r="G200" s="354"/>
      <c r="I200" s="354"/>
    </row>
    <row r="201" spans="1:12">
      <c r="B201" s="332">
        <v>1</v>
      </c>
      <c r="C201" s="332" t="s">
        <v>2357</v>
      </c>
      <c r="D201" s="334" t="s">
        <v>759</v>
      </c>
      <c r="G201" s="354"/>
      <c r="I201" s="354"/>
    </row>
    <row r="202" spans="1:12">
      <c r="A202" s="323">
        <v>50</v>
      </c>
      <c r="B202" s="324" t="s">
        <v>2086</v>
      </c>
      <c r="C202" s="323"/>
      <c r="D202" s="325"/>
      <c r="E202" s="323" t="s">
        <v>507</v>
      </c>
      <c r="F202" s="323">
        <v>1</v>
      </c>
      <c r="G202" s="352"/>
      <c r="H202" s="327">
        <f>$F202*$G202</f>
        <v>0</v>
      </c>
      <c r="I202" s="352"/>
      <c r="J202" s="327">
        <f>$F202*$I202</f>
        <v>0</v>
      </c>
      <c r="K202" s="326">
        <f>$G202+$I202</f>
        <v>0</v>
      </c>
      <c r="L202" s="327">
        <f>$H202+$J202</f>
        <v>0</v>
      </c>
    </row>
    <row r="203" spans="1:12" ht="25.5">
      <c r="A203" s="328"/>
      <c r="B203" s="329"/>
      <c r="C203" s="328"/>
      <c r="D203" s="330" t="s">
        <v>756</v>
      </c>
      <c r="E203" s="328"/>
      <c r="F203" s="328"/>
      <c r="G203" s="353"/>
      <c r="H203" s="331"/>
      <c r="I203" s="353"/>
      <c r="J203" s="331"/>
      <c r="K203" s="301"/>
      <c r="L203" s="331"/>
    </row>
    <row r="204" spans="1:12">
      <c r="B204" s="332">
        <v>1</v>
      </c>
      <c r="C204" s="332" t="s">
        <v>2357</v>
      </c>
      <c r="D204" s="334" t="s">
        <v>2087</v>
      </c>
      <c r="G204" s="354"/>
      <c r="I204" s="354"/>
    </row>
    <row r="205" spans="1:12">
      <c r="A205" s="323">
        <v>51</v>
      </c>
      <c r="B205" s="324" t="s">
        <v>2088</v>
      </c>
      <c r="C205" s="323"/>
      <c r="D205" s="325"/>
      <c r="E205" s="323" t="s">
        <v>507</v>
      </c>
      <c r="F205" s="323">
        <v>1</v>
      </c>
      <c r="G205" s="352"/>
      <c r="H205" s="327">
        <f>$F205*$G205</f>
        <v>0</v>
      </c>
      <c r="I205" s="352"/>
      <c r="J205" s="327">
        <f>$F205*$I205</f>
        <v>0</v>
      </c>
      <c r="K205" s="326">
        <f>$G205+$I205</f>
        <v>0</v>
      </c>
      <c r="L205" s="327">
        <f>$H205+$J205</f>
        <v>0</v>
      </c>
    </row>
    <row r="206" spans="1:12" ht="25.5">
      <c r="A206" s="328"/>
      <c r="B206" s="329"/>
      <c r="C206" s="328"/>
      <c r="D206" s="330" t="s">
        <v>756</v>
      </c>
      <c r="E206" s="328"/>
      <c r="F206" s="328"/>
      <c r="G206" s="353"/>
      <c r="H206" s="331"/>
      <c r="I206" s="353"/>
      <c r="J206" s="331"/>
      <c r="K206" s="301"/>
      <c r="L206" s="331"/>
    </row>
    <row r="207" spans="1:12" ht="25.5">
      <c r="B207" s="332">
        <v>1</v>
      </c>
      <c r="C207" s="332" t="s">
        <v>2357</v>
      </c>
      <c r="D207" s="334" t="s">
        <v>760</v>
      </c>
      <c r="G207" s="354"/>
      <c r="I207" s="354"/>
    </row>
    <row r="208" spans="1:12">
      <c r="A208" s="323">
        <v>52</v>
      </c>
      <c r="B208" s="324" t="s">
        <v>2089</v>
      </c>
      <c r="C208" s="323"/>
      <c r="D208" s="325"/>
      <c r="E208" s="323" t="s">
        <v>507</v>
      </c>
      <c r="F208" s="323">
        <v>1</v>
      </c>
      <c r="G208" s="352"/>
      <c r="H208" s="327">
        <f>$F208*$G208</f>
        <v>0</v>
      </c>
      <c r="I208" s="352"/>
      <c r="J208" s="327">
        <f>$F208*$I208</f>
        <v>0</v>
      </c>
      <c r="K208" s="326">
        <f>$G208+$I208</f>
        <v>0</v>
      </c>
      <c r="L208" s="327">
        <f>$H208+$J208</f>
        <v>0</v>
      </c>
    </row>
    <row r="209" spans="1:12" ht="25.5">
      <c r="A209" s="328"/>
      <c r="B209" s="329"/>
      <c r="C209" s="328"/>
      <c r="D209" s="330" t="s">
        <v>756</v>
      </c>
      <c r="E209" s="328"/>
      <c r="F209" s="328"/>
      <c r="G209" s="353"/>
      <c r="H209" s="331"/>
      <c r="I209" s="353"/>
      <c r="J209" s="331"/>
      <c r="K209" s="301"/>
      <c r="L209" s="331"/>
    </row>
    <row r="210" spans="1:12" ht="25.5">
      <c r="B210" s="332">
        <v>1</v>
      </c>
      <c r="C210" s="332" t="s">
        <v>2357</v>
      </c>
      <c r="D210" s="334" t="s">
        <v>761</v>
      </c>
      <c r="G210" s="354"/>
      <c r="I210" s="354"/>
    </row>
    <row r="211" spans="1:12">
      <c r="A211" s="323">
        <v>53</v>
      </c>
      <c r="B211" s="324" t="s">
        <v>2090</v>
      </c>
      <c r="C211" s="323"/>
      <c r="D211" s="325"/>
      <c r="E211" s="323" t="s">
        <v>507</v>
      </c>
      <c r="F211" s="323">
        <v>1</v>
      </c>
      <c r="G211" s="352"/>
      <c r="H211" s="327">
        <f>$F211*$G211</f>
        <v>0</v>
      </c>
      <c r="I211" s="352"/>
      <c r="J211" s="327">
        <f>$F211*$I211</f>
        <v>0</v>
      </c>
      <c r="K211" s="326">
        <f>$G211+$I211</f>
        <v>0</v>
      </c>
      <c r="L211" s="327">
        <f>$H211+$J211</f>
        <v>0</v>
      </c>
    </row>
    <row r="212" spans="1:12" ht="25.5">
      <c r="A212" s="328"/>
      <c r="B212" s="329"/>
      <c r="C212" s="328"/>
      <c r="D212" s="330" t="s">
        <v>756</v>
      </c>
      <c r="E212" s="328"/>
      <c r="F212" s="328"/>
      <c r="G212" s="353"/>
      <c r="H212" s="331"/>
      <c r="I212" s="353"/>
      <c r="J212" s="331"/>
      <c r="K212" s="301"/>
      <c r="L212" s="331"/>
    </row>
    <row r="213" spans="1:12" ht="25.5">
      <c r="B213" s="332">
        <v>1</v>
      </c>
      <c r="C213" s="332" t="s">
        <v>2357</v>
      </c>
      <c r="D213" s="334" t="s">
        <v>2091</v>
      </c>
      <c r="G213" s="354"/>
      <c r="I213" s="354"/>
    </row>
    <row r="214" spans="1:12">
      <c r="A214" s="323">
        <v>54</v>
      </c>
      <c r="B214" s="324" t="s">
        <v>762</v>
      </c>
      <c r="C214" s="323"/>
      <c r="D214" s="325"/>
      <c r="E214" s="323" t="s">
        <v>507</v>
      </c>
      <c r="F214" s="323">
        <v>1</v>
      </c>
      <c r="G214" s="352"/>
      <c r="H214" s="327">
        <f>$F214*$G214</f>
        <v>0</v>
      </c>
      <c r="I214" s="352"/>
      <c r="J214" s="327">
        <f>$F214*$I214</f>
        <v>0</v>
      </c>
      <c r="K214" s="326">
        <f>$G214+$I214</f>
        <v>0</v>
      </c>
      <c r="L214" s="327">
        <f>$H214+$J214</f>
        <v>0</v>
      </c>
    </row>
    <row r="215" spans="1:12">
      <c r="D215" s="334" t="s">
        <v>731</v>
      </c>
      <c r="G215" s="354"/>
      <c r="I215" s="354"/>
    </row>
    <row r="216" spans="1:12" ht="13.5" thickBot="1">
      <c r="D216" s="334" t="s">
        <v>763</v>
      </c>
      <c r="G216" s="354"/>
      <c r="I216" s="354"/>
    </row>
    <row r="217" spans="1:12" ht="15">
      <c r="A217" s="340"/>
      <c r="B217" s="341" t="s">
        <v>764</v>
      </c>
      <c r="C217" s="340"/>
      <c r="D217" s="342"/>
      <c r="E217" s="340"/>
      <c r="F217" s="340"/>
      <c r="G217" s="356"/>
      <c r="H217" s="322">
        <f>SUM(H218:H243)</f>
        <v>0</v>
      </c>
      <c r="I217" s="356"/>
      <c r="J217" s="322">
        <f>SUM(J218:J243)</f>
        <v>0</v>
      </c>
      <c r="K217" s="322"/>
      <c r="L217" s="322">
        <f>SUM(L218:L243)</f>
        <v>0</v>
      </c>
    </row>
    <row r="218" spans="1:12">
      <c r="A218" s="323">
        <v>55</v>
      </c>
      <c r="B218" s="324" t="s">
        <v>765</v>
      </c>
      <c r="C218" s="323"/>
      <c r="D218" s="325"/>
      <c r="E218" s="323" t="s">
        <v>507</v>
      </c>
      <c r="F218" s="323">
        <v>1</v>
      </c>
      <c r="G218" s="352"/>
      <c r="H218" s="327">
        <f>$F218*$G218</f>
        <v>0</v>
      </c>
      <c r="I218" s="352"/>
      <c r="J218" s="327">
        <f>$F218*$I218</f>
        <v>0</v>
      </c>
      <c r="K218" s="326">
        <f>$G218+$I218</f>
        <v>0</v>
      </c>
      <c r="L218" s="327">
        <f>$H218+$J218</f>
        <v>0</v>
      </c>
    </row>
    <row r="219" spans="1:12">
      <c r="D219" s="334" t="s">
        <v>731</v>
      </c>
      <c r="G219" s="354"/>
      <c r="I219" s="354"/>
    </row>
    <row r="220" spans="1:12">
      <c r="B220" s="332">
        <v>1</v>
      </c>
      <c r="C220" s="332" t="s">
        <v>507</v>
      </c>
      <c r="D220" s="334" t="s">
        <v>766</v>
      </c>
      <c r="G220" s="354"/>
      <c r="I220" s="354"/>
    </row>
    <row r="221" spans="1:12">
      <c r="A221" s="323">
        <v>56</v>
      </c>
      <c r="B221" s="324" t="s">
        <v>767</v>
      </c>
      <c r="C221" s="323"/>
      <c r="D221" s="325"/>
      <c r="E221" s="323" t="s">
        <v>507</v>
      </c>
      <c r="F221" s="323">
        <v>1</v>
      </c>
      <c r="G221" s="352"/>
      <c r="H221" s="327">
        <f>$F221*$G221</f>
        <v>0</v>
      </c>
      <c r="I221" s="352"/>
      <c r="J221" s="327">
        <f>$F221*$I221</f>
        <v>0</v>
      </c>
      <c r="K221" s="326">
        <f>$G221+$I221</f>
        <v>0</v>
      </c>
      <c r="L221" s="327">
        <f>$H221+$J221</f>
        <v>0</v>
      </c>
    </row>
    <row r="222" spans="1:12">
      <c r="B222" s="332">
        <v>1</v>
      </c>
      <c r="C222" s="332" t="s">
        <v>2357</v>
      </c>
      <c r="D222" s="334" t="s">
        <v>768</v>
      </c>
      <c r="G222" s="354"/>
      <c r="I222" s="354"/>
    </row>
    <row r="223" spans="1:12">
      <c r="A223" s="323">
        <v>57</v>
      </c>
      <c r="B223" s="324" t="s">
        <v>769</v>
      </c>
      <c r="C223" s="323"/>
      <c r="D223" s="325"/>
      <c r="E223" s="323" t="s">
        <v>507</v>
      </c>
      <c r="F223" s="323">
        <v>1</v>
      </c>
      <c r="G223" s="352"/>
      <c r="H223" s="327">
        <f>$F223*$G223</f>
        <v>0</v>
      </c>
      <c r="I223" s="352"/>
      <c r="J223" s="327">
        <f>$F223*$I223</f>
        <v>0</v>
      </c>
      <c r="K223" s="326">
        <f>$G223+$I223</f>
        <v>0</v>
      </c>
      <c r="L223" s="327">
        <f>$H223+$J223</f>
        <v>0</v>
      </c>
    </row>
    <row r="224" spans="1:12">
      <c r="B224" s="332">
        <v>1</v>
      </c>
      <c r="C224" s="332" t="s">
        <v>2357</v>
      </c>
      <c r="D224" s="334" t="s">
        <v>2092</v>
      </c>
      <c r="G224" s="354"/>
      <c r="I224" s="354"/>
    </row>
    <row r="225" spans="1:12">
      <c r="A225" s="323">
        <v>58</v>
      </c>
      <c r="B225" s="324" t="s">
        <v>770</v>
      </c>
      <c r="C225" s="323"/>
      <c r="D225" s="325"/>
      <c r="E225" s="323" t="s">
        <v>507</v>
      </c>
      <c r="F225" s="323">
        <v>1</v>
      </c>
      <c r="G225" s="352"/>
      <c r="H225" s="327">
        <f>$F225*$G225</f>
        <v>0</v>
      </c>
      <c r="I225" s="352"/>
      <c r="J225" s="327">
        <f>$F225*$I225</f>
        <v>0</v>
      </c>
      <c r="K225" s="326">
        <f>$G225+$I225</f>
        <v>0</v>
      </c>
      <c r="L225" s="327">
        <f>$H225+$J225</f>
        <v>0</v>
      </c>
    </row>
    <row r="226" spans="1:12">
      <c r="B226" s="332">
        <v>1</v>
      </c>
      <c r="C226" s="332" t="s">
        <v>2357</v>
      </c>
      <c r="D226" s="334" t="s">
        <v>2093</v>
      </c>
      <c r="G226" s="354"/>
      <c r="I226" s="354"/>
    </row>
    <row r="227" spans="1:12">
      <c r="B227" s="332">
        <v>2</v>
      </c>
      <c r="C227" s="332" t="s">
        <v>2357</v>
      </c>
      <c r="D227" s="334" t="s">
        <v>2158</v>
      </c>
      <c r="G227" s="354"/>
      <c r="I227" s="354"/>
    </row>
    <row r="228" spans="1:12">
      <c r="B228" s="332">
        <v>3</v>
      </c>
      <c r="C228" s="332" t="s">
        <v>2357</v>
      </c>
      <c r="D228" s="334" t="s">
        <v>2159</v>
      </c>
      <c r="G228" s="354"/>
      <c r="I228" s="354"/>
    </row>
    <row r="229" spans="1:12">
      <c r="A229" s="323">
        <v>59</v>
      </c>
      <c r="B229" s="324" t="s">
        <v>2160</v>
      </c>
      <c r="C229" s="323"/>
      <c r="D229" s="325"/>
      <c r="E229" s="323" t="s">
        <v>507</v>
      </c>
      <c r="F229" s="323">
        <v>1</v>
      </c>
      <c r="G229" s="352"/>
      <c r="H229" s="327">
        <f>$F229*$G229</f>
        <v>0</v>
      </c>
      <c r="I229" s="352"/>
      <c r="J229" s="327">
        <f>$F229*$I229</f>
        <v>0</v>
      </c>
      <c r="K229" s="326">
        <f>$G229+$I229</f>
        <v>0</v>
      </c>
      <c r="L229" s="327">
        <f>$H229+$J229</f>
        <v>0</v>
      </c>
    </row>
    <row r="230" spans="1:12">
      <c r="B230" s="332">
        <v>1</v>
      </c>
      <c r="C230" s="332" t="s">
        <v>2357</v>
      </c>
      <c r="D230" s="334" t="s">
        <v>771</v>
      </c>
      <c r="G230" s="354"/>
      <c r="I230" s="354"/>
    </row>
    <row r="231" spans="1:12">
      <c r="A231" s="323">
        <v>60</v>
      </c>
      <c r="B231" s="324" t="s">
        <v>2161</v>
      </c>
      <c r="C231" s="323"/>
      <c r="D231" s="325"/>
      <c r="E231" s="323" t="s">
        <v>507</v>
      </c>
      <c r="F231" s="323">
        <v>1</v>
      </c>
      <c r="G231" s="352"/>
      <c r="H231" s="327">
        <f>$F231*$G231</f>
        <v>0</v>
      </c>
      <c r="I231" s="352"/>
      <c r="J231" s="327">
        <f>$F231*$I231</f>
        <v>0</v>
      </c>
      <c r="K231" s="326">
        <f>$G231+$I231</f>
        <v>0</v>
      </c>
      <c r="L231" s="327">
        <f>$H231+$J231</f>
        <v>0</v>
      </c>
    </row>
    <row r="232" spans="1:12">
      <c r="B232" s="332">
        <v>1</v>
      </c>
      <c r="C232" s="332" t="s">
        <v>2357</v>
      </c>
      <c r="D232" s="334" t="s">
        <v>2162</v>
      </c>
      <c r="G232" s="354"/>
      <c r="I232" s="354"/>
    </row>
    <row r="233" spans="1:12">
      <c r="A233" s="323">
        <v>61</v>
      </c>
      <c r="B233" s="324" t="s">
        <v>772</v>
      </c>
      <c r="C233" s="323"/>
      <c r="D233" s="325"/>
      <c r="E233" s="323" t="s">
        <v>507</v>
      </c>
      <c r="F233" s="323">
        <v>1</v>
      </c>
      <c r="G233" s="352"/>
      <c r="H233" s="327">
        <f>$F233*$G233</f>
        <v>0</v>
      </c>
      <c r="I233" s="352"/>
      <c r="J233" s="327">
        <f>$F233*$I233</f>
        <v>0</v>
      </c>
      <c r="K233" s="326">
        <f>$G233+$I233</f>
        <v>0</v>
      </c>
      <c r="L233" s="327">
        <f>$H233+$J233</f>
        <v>0</v>
      </c>
    </row>
    <row r="234" spans="1:12">
      <c r="B234" s="332">
        <v>1</v>
      </c>
      <c r="C234" s="332" t="s">
        <v>2357</v>
      </c>
      <c r="D234" s="334" t="s">
        <v>773</v>
      </c>
      <c r="G234" s="354"/>
      <c r="I234" s="354"/>
    </row>
    <row r="235" spans="1:12">
      <c r="B235" s="332">
        <v>1</v>
      </c>
      <c r="C235" s="332" t="s">
        <v>2357</v>
      </c>
      <c r="D235" s="334" t="s">
        <v>774</v>
      </c>
      <c r="G235" s="354"/>
      <c r="I235" s="354"/>
    </row>
    <row r="236" spans="1:12">
      <c r="B236" s="332">
        <v>1</v>
      </c>
      <c r="C236" s="332" t="s">
        <v>2357</v>
      </c>
      <c r="D236" s="334" t="s">
        <v>775</v>
      </c>
      <c r="G236" s="354"/>
      <c r="I236" s="354"/>
    </row>
    <row r="237" spans="1:12">
      <c r="A237" s="323">
        <v>62</v>
      </c>
      <c r="B237" s="324" t="s">
        <v>776</v>
      </c>
      <c r="C237" s="323"/>
      <c r="D237" s="325"/>
      <c r="E237" s="323" t="s">
        <v>507</v>
      </c>
      <c r="F237" s="323">
        <v>1</v>
      </c>
      <c r="G237" s="352"/>
      <c r="H237" s="327">
        <f>$F237*$G237</f>
        <v>0</v>
      </c>
      <c r="I237" s="352"/>
      <c r="J237" s="327">
        <f>$F237*$I237</f>
        <v>0</v>
      </c>
      <c r="K237" s="326">
        <f>$G237+$I237</f>
        <v>0</v>
      </c>
      <c r="L237" s="327">
        <f>$H237+$J237</f>
        <v>0</v>
      </c>
    </row>
    <row r="238" spans="1:12">
      <c r="B238" s="332">
        <v>1</v>
      </c>
      <c r="C238" s="332" t="s">
        <v>2357</v>
      </c>
      <c r="D238" s="334" t="s">
        <v>777</v>
      </c>
      <c r="G238" s="354"/>
      <c r="I238" s="354"/>
    </row>
    <row r="239" spans="1:12">
      <c r="A239" s="323">
        <v>63</v>
      </c>
      <c r="B239" s="324" t="s">
        <v>778</v>
      </c>
      <c r="C239" s="323"/>
      <c r="D239" s="325"/>
      <c r="E239" s="323" t="s">
        <v>507</v>
      </c>
      <c r="F239" s="323">
        <v>1</v>
      </c>
      <c r="G239" s="352"/>
      <c r="H239" s="327">
        <f>$F239*$G239</f>
        <v>0</v>
      </c>
      <c r="I239" s="352"/>
      <c r="J239" s="327">
        <f>$F239*$I239</f>
        <v>0</v>
      </c>
      <c r="K239" s="326">
        <f>$G239+$I239</f>
        <v>0</v>
      </c>
      <c r="L239" s="327">
        <f>$H239+$J239</f>
        <v>0</v>
      </c>
    </row>
    <row r="240" spans="1:12">
      <c r="B240" s="332">
        <v>1</v>
      </c>
      <c r="C240" s="332" t="s">
        <v>2357</v>
      </c>
      <c r="D240" s="334" t="s">
        <v>779</v>
      </c>
      <c r="G240" s="354"/>
      <c r="I240" s="354"/>
    </row>
    <row r="241" spans="1:12">
      <c r="A241" s="323">
        <v>64</v>
      </c>
      <c r="B241" s="324" t="s">
        <v>780</v>
      </c>
      <c r="C241" s="323"/>
      <c r="D241" s="325"/>
      <c r="E241" s="323" t="s">
        <v>507</v>
      </c>
      <c r="F241" s="323">
        <v>1</v>
      </c>
      <c r="G241" s="352"/>
      <c r="H241" s="327">
        <f>$F241*$G241</f>
        <v>0</v>
      </c>
      <c r="I241" s="352"/>
      <c r="J241" s="327">
        <f>$F241*$I241</f>
        <v>0</v>
      </c>
      <c r="K241" s="326">
        <f>$G241+$I241</f>
        <v>0</v>
      </c>
      <c r="L241" s="327">
        <f>$H241+$J241</f>
        <v>0</v>
      </c>
    </row>
    <row r="242" spans="1:12">
      <c r="D242" s="334" t="s">
        <v>731</v>
      </c>
      <c r="G242" s="354"/>
      <c r="I242" s="354"/>
    </row>
    <row r="243" spans="1:12" ht="13.5" thickBot="1">
      <c r="D243" s="334" t="s">
        <v>781</v>
      </c>
      <c r="G243" s="354"/>
      <c r="I243" s="354"/>
    </row>
    <row r="244" spans="1:12" ht="15">
      <c r="A244" s="340"/>
      <c r="B244" s="341" t="s">
        <v>782</v>
      </c>
      <c r="C244" s="340"/>
      <c r="D244" s="342"/>
      <c r="E244" s="340"/>
      <c r="F244" s="340"/>
      <c r="G244" s="356"/>
      <c r="H244" s="322">
        <f>SUM(H245:H246)</f>
        <v>0</v>
      </c>
      <c r="I244" s="356"/>
      <c r="J244" s="322">
        <f>SUM(J245:J246)</f>
        <v>0</v>
      </c>
      <c r="K244" s="322"/>
      <c r="L244" s="322">
        <f>SUM(L245:L246)</f>
        <v>0</v>
      </c>
    </row>
    <row r="245" spans="1:12">
      <c r="A245" s="323">
        <v>65</v>
      </c>
      <c r="B245" s="324" t="s">
        <v>2163</v>
      </c>
      <c r="C245" s="323"/>
      <c r="D245" s="325"/>
      <c r="E245" s="323" t="s">
        <v>507</v>
      </c>
      <c r="F245" s="323">
        <v>1</v>
      </c>
      <c r="G245" s="352"/>
      <c r="H245" s="327">
        <f>$F245*$G245</f>
        <v>0</v>
      </c>
      <c r="I245" s="352"/>
      <c r="J245" s="327">
        <f>$F245*$I245</f>
        <v>0</v>
      </c>
      <c r="K245" s="326">
        <f>$G245+$I245</f>
        <v>0</v>
      </c>
      <c r="L245" s="327">
        <f>$H245+$J245</f>
        <v>0</v>
      </c>
    </row>
    <row r="246" spans="1:12" ht="26.25" thickBot="1">
      <c r="B246" s="332">
        <v>1</v>
      </c>
      <c r="C246" s="332" t="s">
        <v>2357</v>
      </c>
      <c r="D246" s="334" t="s">
        <v>783</v>
      </c>
      <c r="G246" s="354"/>
      <c r="I246" s="354"/>
    </row>
    <row r="247" spans="1:12" ht="15">
      <c r="A247" s="340"/>
      <c r="B247" s="341" t="s">
        <v>784</v>
      </c>
      <c r="C247" s="340"/>
      <c r="D247" s="342"/>
      <c r="E247" s="340"/>
      <c r="F247" s="340"/>
      <c r="G247" s="356"/>
      <c r="H247" s="322">
        <f>SUM(H248:H267)</f>
        <v>0</v>
      </c>
      <c r="I247" s="356"/>
      <c r="J247" s="322">
        <f>SUM(J248:J267)</f>
        <v>0</v>
      </c>
      <c r="K247" s="322"/>
      <c r="L247" s="322">
        <f>SUM(L248:L267)</f>
        <v>0</v>
      </c>
    </row>
    <row r="248" spans="1:12">
      <c r="A248" s="323">
        <v>66</v>
      </c>
      <c r="B248" s="324" t="s">
        <v>2164</v>
      </c>
      <c r="C248" s="323"/>
      <c r="D248" s="325"/>
      <c r="E248" s="323" t="s">
        <v>2345</v>
      </c>
      <c r="F248" s="323">
        <v>10</v>
      </c>
      <c r="G248" s="352"/>
      <c r="H248" s="327">
        <f>$F248*$G248</f>
        <v>0</v>
      </c>
      <c r="I248" s="352"/>
      <c r="J248" s="327">
        <f>$F248*$I248</f>
        <v>0</v>
      </c>
      <c r="K248" s="326">
        <f>$G248+$I248</f>
        <v>0</v>
      </c>
      <c r="L248" s="327">
        <f>$H248+$J248</f>
        <v>0</v>
      </c>
    </row>
    <row r="249" spans="1:12">
      <c r="A249" s="323">
        <v>67</v>
      </c>
      <c r="B249" s="324" t="s">
        <v>785</v>
      </c>
      <c r="C249" s="323"/>
      <c r="D249" s="325"/>
      <c r="E249" s="323" t="s">
        <v>507</v>
      </c>
      <c r="F249" s="323">
        <v>1</v>
      </c>
      <c r="G249" s="352"/>
      <c r="H249" s="327">
        <f>$F249*$G249</f>
        <v>0</v>
      </c>
      <c r="I249" s="352"/>
      <c r="J249" s="327">
        <f>$F249*$I249</f>
        <v>0</v>
      </c>
      <c r="K249" s="326">
        <f>$G249+$I249</f>
        <v>0</v>
      </c>
      <c r="L249" s="327">
        <f>$H249+$J249</f>
        <v>0</v>
      </c>
    </row>
    <row r="250" spans="1:12" ht="25.5">
      <c r="B250" s="332">
        <v>1</v>
      </c>
      <c r="C250" s="332" t="s">
        <v>2357</v>
      </c>
      <c r="D250" s="334" t="s">
        <v>729</v>
      </c>
      <c r="G250" s="354"/>
      <c r="I250" s="354"/>
    </row>
    <row r="251" spans="1:12">
      <c r="A251" s="323">
        <v>68</v>
      </c>
      <c r="B251" s="324" t="s">
        <v>786</v>
      </c>
      <c r="C251" s="323"/>
      <c r="D251" s="325"/>
      <c r="E251" s="323" t="s">
        <v>507</v>
      </c>
      <c r="F251" s="323">
        <v>1</v>
      </c>
      <c r="G251" s="352"/>
      <c r="H251" s="327">
        <f>$F251*$G251</f>
        <v>0</v>
      </c>
      <c r="I251" s="352"/>
      <c r="J251" s="327">
        <f>$F251*$I251</f>
        <v>0</v>
      </c>
      <c r="K251" s="326">
        <f>$G251+$I251</f>
        <v>0</v>
      </c>
      <c r="L251" s="327">
        <f>$H251+$J251</f>
        <v>0</v>
      </c>
    </row>
    <row r="252" spans="1:12">
      <c r="B252" s="332">
        <v>30</v>
      </c>
      <c r="C252" s="332" t="s">
        <v>2345</v>
      </c>
      <c r="D252" s="334" t="s">
        <v>787</v>
      </c>
      <c r="G252" s="354"/>
      <c r="I252" s="354"/>
    </row>
    <row r="253" spans="1:12">
      <c r="B253" s="332">
        <v>5</v>
      </c>
      <c r="C253" s="332" t="s">
        <v>2345</v>
      </c>
      <c r="D253" s="334" t="s">
        <v>788</v>
      </c>
      <c r="G253" s="354"/>
      <c r="I253" s="354"/>
    </row>
    <row r="254" spans="1:12">
      <c r="B254" s="332">
        <v>1</v>
      </c>
      <c r="C254" s="332" t="s">
        <v>507</v>
      </c>
      <c r="D254" s="334" t="s">
        <v>789</v>
      </c>
      <c r="G254" s="354"/>
      <c r="I254" s="354"/>
    </row>
    <row r="255" spans="1:12" ht="25.5">
      <c r="D255" s="334" t="s">
        <v>790</v>
      </c>
      <c r="G255" s="354"/>
      <c r="I255" s="354"/>
    </row>
    <row r="256" spans="1:12">
      <c r="D256" s="334" t="s">
        <v>791</v>
      </c>
      <c r="G256" s="354"/>
      <c r="I256" s="354"/>
    </row>
    <row r="257" spans="1:12">
      <c r="A257" s="323">
        <v>69</v>
      </c>
      <c r="B257" s="324" t="s">
        <v>792</v>
      </c>
      <c r="C257" s="323"/>
      <c r="D257" s="325"/>
      <c r="E257" s="323" t="s">
        <v>507</v>
      </c>
      <c r="F257" s="323">
        <v>1</v>
      </c>
      <c r="G257" s="352"/>
      <c r="H257" s="327">
        <f>$F257*$G257</f>
        <v>0</v>
      </c>
      <c r="I257" s="352"/>
      <c r="J257" s="327">
        <f>$F257*$I257</f>
        <v>0</v>
      </c>
      <c r="K257" s="326">
        <f>$G257+$I257</f>
        <v>0</v>
      </c>
      <c r="L257" s="327">
        <f>$H257+$J257</f>
        <v>0</v>
      </c>
    </row>
    <row r="258" spans="1:12" ht="25.5">
      <c r="D258" s="334" t="s">
        <v>793</v>
      </c>
      <c r="G258" s="354"/>
      <c r="I258" s="354"/>
    </row>
    <row r="259" spans="1:12">
      <c r="B259" s="332">
        <v>30</v>
      </c>
      <c r="C259" s="332" t="s">
        <v>2345</v>
      </c>
      <c r="D259" s="334" t="s">
        <v>794</v>
      </c>
      <c r="G259" s="354"/>
      <c r="I259" s="354"/>
    </row>
    <row r="260" spans="1:12" ht="38.25">
      <c r="B260" s="332">
        <v>2</v>
      </c>
      <c r="C260" s="332" t="s">
        <v>2357</v>
      </c>
      <c r="D260" s="334" t="s">
        <v>795</v>
      </c>
      <c r="G260" s="354"/>
      <c r="I260" s="354"/>
    </row>
    <row r="261" spans="1:12" ht="25.5">
      <c r="B261" s="332">
        <v>10</v>
      </c>
      <c r="C261" s="332" t="s">
        <v>2357</v>
      </c>
      <c r="D261" s="334" t="s">
        <v>796</v>
      </c>
      <c r="G261" s="354"/>
      <c r="I261" s="354"/>
    </row>
    <row r="262" spans="1:12" ht="25.5">
      <c r="B262" s="332">
        <v>10</v>
      </c>
      <c r="C262" s="332" t="s">
        <v>2357</v>
      </c>
      <c r="D262" s="334" t="s">
        <v>797</v>
      </c>
      <c r="G262" s="354"/>
      <c r="I262" s="354"/>
    </row>
    <row r="263" spans="1:12">
      <c r="B263" s="332">
        <v>1</v>
      </c>
      <c r="C263" s="332" t="s">
        <v>507</v>
      </c>
      <c r="D263" s="334" t="s">
        <v>798</v>
      </c>
      <c r="G263" s="354"/>
      <c r="I263" s="354"/>
    </row>
    <row r="264" spans="1:12">
      <c r="A264" s="323">
        <v>70</v>
      </c>
      <c r="B264" s="324" t="s">
        <v>799</v>
      </c>
      <c r="C264" s="323"/>
      <c r="D264" s="325"/>
      <c r="E264" s="323" t="s">
        <v>507</v>
      </c>
      <c r="F264" s="323">
        <v>1</v>
      </c>
      <c r="G264" s="352"/>
      <c r="H264" s="327">
        <f>$F264*$G264</f>
        <v>0</v>
      </c>
      <c r="I264" s="352"/>
      <c r="J264" s="327">
        <f>$F264*$I264</f>
        <v>0</v>
      </c>
      <c r="K264" s="326">
        <f>$G264+$I264</f>
        <v>0</v>
      </c>
      <c r="L264" s="327">
        <f>$H264+$J264</f>
        <v>0</v>
      </c>
    </row>
    <row r="265" spans="1:12">
      <c r="D265" s="334" t="s">
        <v>731</v>
      </c>
    </row>
    <row r="266" spans="1:12">
      <c r="D266" s="334" t="s">
        <v>800</v>
      </c>
    </row>
    <row r="267" spans="1:12">
      <c r="D267" s="334" t="s">
        <v>801</v>
      </c>
    </row>
  </sheetData>
  <mergeCells count="4">
    <mergeCell ref="B1:D1"/>
    <mergeCell ref="B2:D2"/>
    <mergeCell ref="B3:D3"/>
    <mergeCell ref="B4:D4"/>
  </mergeCells>
  <phoneticPr fontId="58" type="noConversion"/>
  <printOptions gridLines="1"/>
  <pageMargins left="0.39370078740157483" right="0.39370078740157483" top="0.78740157480314965" bottom="0.39370078740157483" header="0.39370078740157483" footer="0.19685039370078741"/>
  <pageSetup paperSize="9" scale="88" fitToHeight="50" orientation="landscape" horizontalDpi="300" r:id="rId1"/>
  <headerFooter alignWithMargins="0">
    <oddHeader>&amp;CATS Lstiboř</oddHeader>
    <oddFooter>&amp;R&amp;8&amp;P/&amp;N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4"/>
  <sheetViews>
    <sheetView showGridLines="0" topLeftCell="A98" workbookViewId="0">
      <selection activeCell="I119" sqref="I119:I14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46">
      <c r="A1" s="94"/>
    </row>
    <row r="2" spans="1:4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2245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</row>
    <row r="4" spans="1:46" ht="24.95" customHeight="1">
      <c r="B4" s="20"/>
      <c r="D4" s="21" t="s">
        <v>2253</v>
      </c>
      <c r="L4" s="20"/>
      <c r="M4" s="96" t="s">
        <v>7</v>
      </c>
      <c r="AT4" s="17" t="s">
        <v>0</v>
      </c>
    </row>
    <row r="5" spans="1:46" ht="6.95" customHeight="1">
      <c r="B5" s="20"/>
      <c r="L5" s="20"/>
    </row>
    <row r="6" spans="1:46" ht="12" customHeight="1">
      <c r="B6" s="20"/>
      <c r="D6" s="26" t="s">
        <v>11</v>
      </c>
      <c r="L6" s="20"/>
    </row>
    <row r="7" spans="1:4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</row>
    <row r="8" spans="1:46" s="1" customFormat="1" ht="12" customHeight="1">
      <c r="A8" s="29"/>
      <c r="B8" s="30"/>
      <c r="C8" s="29"/>
      <c r="D8" s="26" t="s">
        <v>2264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1" customFormat="1" ht="16.5" customHeight="1">
      <c r="A9" s="29"/>
      <c r="B9" s="30"/>
      <c r="C9" s="29"/>
      <c r="D9" s="29"/>
      <c r="E9" s="440" t="s">
        <v>505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1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1" customFormat="1" ht="12" customHeight="1">
      <c r="A11" s="29"/>
      <c r="B11" s="30"/>
      <c r="C11" s="29"/>
      <c r="D11" s="26" t="s">
        <v>13</v>
      </c>
      <c r="E11" s="29"/>
      <c r="F11" s="24" t="s">
        <v>2156</v>
      </c>
      <c r="G11" s="29"/>
      <c r="H11" s="29"/>
      <c r="I11" s="26" t="s">
        <v>14</v>
      </c>
      <c r="J11" s="24" t="s">
        <v>2156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1" customFormat="1" ht="12" customHeight="1">
      <c r="A12" s="29"/>
      <c r="B12" s="30"/>
      <c r="C12" s="29"/>
      <c r="D12" s="26" t="s">
        <v>15</v>
      </c>
      <c r="E12" s="29"/>
      <c r="F12" s="24" t="s">
        <v>16</v>
      </c>
      <c r="G12" s="29"/>
      <c r="H12" s="29"/>
      <c r="I12" s="26" t="s">
        <v>17</v>
      </c>
      <c r="J12" s="52">
        <f ca="1">'Rekapitulace stavby'!AN8</f>
        <v>44579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1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1" customFormat="1" ht="12" customHeight="1">
      <c r="A14" s="29"/>
      <c r="B14" s="30"/>
      <c r="C14" s="29"/>
      <c r="D14" s="26" t="s">
        <v>18</v>
      </c>
      <c r="E14" s="29"/>
      <c r="F14" s="29"/>
      <c r="G14" s="29"/>
      <c r="H14" s="29"/>
      <c r="I14" s="26" t="s">
        <v>19</v>
      </c>
      <c r="J14" s="24" t="s">
        <v>2156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1" customFormat="1" ht="18" customHeight="1">
      <c r="A15" s="29"/>
      <c r="B15" s="30"/>
      <c r="C15" s="29"/>
      <c r="D15" s="29"/>
      <c r="E15" s="24" t="s">
        <v>20</v>
      </c>
      <c r="F15" s="29"/>
      <c r="G15" s="29"/>
      <c r="H15" s="29"/>
      <c r="I15" s="26" t="s">
        <v>21</v>
      </c>
      <c r="J15" s="24" t="s">
        <v>2156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1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1" customFormat="1" ht="12" customHeight="1">
      <c r="A17" s="29"/>
      <c r="B17" s="30"/>
      <c r="C17" s="29"/>
      <c r="D17" s="26" t="s">
        <v>22</v>
      </c>
      <c r="E17" s="29"/>
      <c r="F17" s="29"/>
      <c r="G17" s="29"/>
      <c r="H17" s="29"/>
      <c r="I17" s="26" t="s">
        <v>19</v>
      </c>
      <c r="J17" s="24" t="str">
        <f ca="1">'Rekapitulace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1" customFormat="1" ht="18" customHeight="1">
      <c r="A18" s="29"/>
      <c r="B18" s="30"/>
      <c r="C18" s="29"/>
      <c r="D18" s="29"/>
      <c r="E18" s="449" t="str">
        <f ca="1">'Rekapitulace stavby'!E14</f>
        <v xml:space="preserve"> </v>
      </c>
      <c r="F18" s="449"/>
      <c r="G18" s="449"/>
      <c r="H18" s="449"/>
      <c r="I18" s="26" t="s">
        <v>21</v>
      </c>
      <c r="J18" s="24" t="str">
        <f ca="1">'Rekapitulace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1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1" customFormat="1" ht="12" customHeight="1">
      <c r="A20" s="29"/>
      <c r="B20" s="30"/>
      <c r="C20" s="29"/>
      <c r="D20" s="26" t="s">
        <v>24</v>
      </c>
      <c r="E20" s="29"/>
      <c r="F20" s="29"/>
      <c r="G20" s="29"/>
      <c r="H20" s="29"/>
      <c r="I20" s="26" t="s">
        <v>19</v>
      </c>
      <c r="J20" s="24" t="s">
        <v>2156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1" customFormat="1" ht="18" customHeight="1">
      <c r="A21" s="29"/>
      <c r="B21" s="30"/>
      <c r="C21" s="29"/>
      <c r="D21" s="29"/>
      <c r="E21" s="24" t="s">
        <v>25</v>
      </c>
      <c r="F21" s="29"/>
      <c r="G21" s="29"/>
      <c r="H21" s="29"/>
      <c r="I21" s="26" t="s">
        <v>21</v>
      </c>
      <c r="J21" s="24" t="s">
        <v>2156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1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1" customFormat="1" ht="12" customHeight="1">
      <c r="A23" s="29"/>
      <c r="B23" s="30"/>
      <c r="C23" s="29"/>
      <c r="D23" s="26" t="s">
        <v>2165</v>
      </c>
      <c r="E23" s="29"/>
      <c r="F23" s="29"/>
      <c r="G23" s="29"/>
      <c r="H23" s="29"/>
      <c r="I23" s="26" t="s">
        <v>19</v>
      </c>
      <c r="J23" s="24" t="str">
        <f ca="1"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1" customFormat="1" ht="18" customHeight="1">
      <c r="A24" s="29"/>
      <c r="B24" s="30"/>
      <c r="C24" s="29"/>
      <c r="D24" s="29"/>
      <c r="E24" s="24" t="str">
        <f ca="1">IF('Rekapitulace stavby'!E20="","",'Rekapitulace stavby'!E20)</f>
        <v xml:space="preserve"> </v>
      </c>
      <c r="F24" s="29"/>
      <c r="G24" s="29"/>
      <c r="H24" s="29"/>
      <c r="I24" s="26" t="s">
        <v>21</v>
      </c>
      <c r="J24" s="24" t="str">
        <f ca="1"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1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1" customFormat="1" ht="12" customHeight="1">
      <c r="A26" s="29"/>
      <c r="B26" s="30"/>
      <c r="C26" s="29"/>
      <c r="D26" s="26" t="s">
        <v>2166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7" customFormat="1" ht="16.5" customHeight="1">
      <c r="A27" s="97"/>
      <c r="B27" s="98"/>
      <c r="C27" s="97"/>
      <c r="D27" s="97"/>
      <c r="E27" s="451" t="s">
        <v>2156</v>
      </c>
      <c r="F27" s="451"/>
      <c r="G27" s="451"/>
      <c r="H27" s="451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1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1" customFormat="1" ht="6.95" customHeight="1">
      <c r="A29" s="29"/>
      <c r="B29" s="30"/>
      <c r="C29" s="29"/>
      <c r="D29" s="62"/>
      <c r="E29" s="62"/>
      <c r="F29" s="62"/>
      <c r="G29" s="62"/>
      <c r="H29" s="62"/>
      <c r="I29" s="62"/>
      <c r="J29" s="62"/>
      <c r="K29" s="62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1" customFormat="1" ht="25.35" customHeight="1">
      <c r="A30" s="29"/>
      <c r="B30" s="30"/>
      <c r="C30" s="29"/>
      <c r="D30" s="101" t="s">
        <v>2167</v>
      </c>
      <c r="E30" s="29"/>
      <c r="F30" s="29"/>
      <c r="G30" s="29"/>
      <c r="H30" s="29"/>
      <c r="I30" s="29"/>
      <c r="J30" s="67">
        <f>ROUND(J117,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1" customFormat="1" ht="14.45" customHeight="1">
      <c r="A32" s="29"/>
      <c r="B32" s="30"/>
      <c r="C32" s="29"/>
      <c r="D32" s="29"/>
      <c r="E32" s="29"/>
      <c r="F32" s="33" t="s">
        <v>2169</v>
      </c>
      <c r="G32" s="29"/>
      <c r="H32" s="29"/>
      <c r="I32" s="33" t="s">
        <v>2168</v>
      </c>
      <c r="J32" s="33" t="s">
        <v>2170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1" customFormat="1" ht="14.45" customHeight="1">
      <c r="A33" s="29"/>
      <c r="B33" s="30"/>
      <c r="C33" s="29"/>
      <c r="D33" s="102" t="s">
        <v>2171</v>
      </c>
      <c r="E33" s="26" t="s">
        <v>2172</v>
      </c>
      <c r="F33" s="103">
        <f>ROUND((SUM(BE117:BE143)),  2)</f>
        <v>0</v>
      </c>
      <c r="G33" s="29"/>
      <c r="H33" s="29"/>
      <c r="I33" s="104">
        <v>0.21</v>
      </c>
      <c r="J33" s="103">
        <f>ROUND(((SUM(BE117:BE143))*I33),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1" customFormat="1" ht="14.45" customHeight="1">
      <c r="A34" s="29"/>
      <c r="B34" s="30"/>
      <c r="C34" s="29"/>
      <c r="D34" s="29"/>
      <c r="E34" s="26" t="s">
        <v>2173</v>
      </c>
      <c r="F34" s="103">
        <f>ROUND((SUM(BF117:BF143)),  2)</f>
        <v>0</v>
      </c>
      <c r="G34" s="29"/>
      <c r="H34" s="29"/>
      <c r="I34" s="104">
        <v>0.15</v>
      </c>
      <c r="J34" s="103">
        <f>ROUND(((SUM(BF117:BF143))*I34),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1" customFormat="1" ht="14.45" hidden="1" customHeight="1">
      <c r="A35" s="29"/>
      <c r="B35" s="30"/>
      <c r="C35" s="29"/>
      <c r="D35" s="29"/>
      <c r="E35" s="26" t="s">
        <v>2174</v>
      </c>
      <c r="F35" s="103">
        <f>ROUND((SUM(BG117:BG143)),  2)</f>
        <v>0</v>
      </c>
      <c r="G35" s="29"/>
      <c r="H35" s="29"/>
      <c r="I35" s="104">
        <v>0.21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1" customFormat="1" ht="14.45" hidden="1" customHeight="1">
      <c r="A36" s="29"/>
      <c r="B36" s="30"/>
      <c r="C36" s="29"/>
      <c r="D36" s="29"/>
      <c r="E36" s="26" t="s">
        <v>2175</v>
      </c>
      <c r="F36" s="103">
        <f>ROUND((SUM(BH117:BH143)),  2)</f>
        <v>0</v>
      </c>
      <c r="G36" s="29"/>
      <c r="H36" s="29"/>
      <c r="I36" s="104">
        <v>0.15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1" customFormat="1" ht="14.45" hidden="1" customHeight="1">
      <c r="A37" s="29"/>
      <c r="B37" s="30"/>
      <c r="C37" s="29"/>
      <c r="D37" s="29"/>
      <c r="E37" s="26" t="s">
        <v>2176</v>
      </c>
      <c r="F37" s="103">
        <f>ROUND((SUM(BI117:BI143)),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1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25.35" customHeight="1">
      <c r="A39" s="29"/>
      <c r="B39" s="30"/>
      <c r="C39" s="35"/>
      <c r="D39" s="36" t="s">
        <v>2177</v>
      </c>
      <c r="E39" s="37"/>
      <c r="F39" s="37"/>
      <c r="G39" s="105" t="s">
        <v>2178</v>
      </c>
      <c r="H39" s="38" t="s">
        <v>2179</v>
      </c>
      <c r="I39" s="37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1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14.45" customHeight="1">
      <c r="B41" s="20"/>
      <c r="L41" s="20"/>
    </row>
    <row r="42" spans="1:31" ht="14.45" customHeight="1">
      <c r="B42" s="20"/>
      <c r="L42" s="2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1" customFormat="1" ht="12" customHeight="1">
      <c r="A86" s="29"/>
      <c r="B86" s="30"/>
      <c r="C86" s="26" t="s">
        <v>2264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1" customFormat="1" ht="16.5" customHeight="1">
      <c r="A87" s="29"/>
      <c r="B87" s="30"/>
      <c r="C87" s="29"/>
      <c r="D87" s="29"/>
      <c r="E87" s="440" t="str">
        <f>E9</f>
        <v>VRN - Vedlejší rozpočtové náklady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1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1" customFormat="1" ht="12" customHeight="1">
      <c r="A89" s="29"/>
      <c r="B89" s="30"/>
      <c r="C89" s="26" t="s">
        <v>15</v>
      </c>
      <c r="D89" s="29"/>
      <c r="E89" s="29"/>
      <c r="F89" s="24" t="str">
        <f>F12</f>
        <v>Klučov, m.č. Žhery a Skramníky</v>
      </c>
      <c r="G89" s="29"/>
      <c r="H89" s="29"/>
      <c r="I89" s="26" t="s">
        <v>17</v>
      </c>
      <c r="J89" s="52">
        <f>IF(J12="","",J12)</f>
        <v>44579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1" customFormat="1" ht="15.2" customHeight="1">
      <c r="A91" s="29"/>
      <c r="B91" s="30"/>
      <c r="C91" s="26" t="s">
        <v>18</v>
      </c>
      <c r="D91" s="29"/>
      <c r="E91" s="29"/>
      <c r="F91" s="24" t="str">
        <f>E15</f>
        <v>Obec Klučov</v>
      </c>
      <c r="G91" s="29"/>
      <c r="H91" s="29"/>
      <c r="I91" s="26" t="s">
        <v>24</v>
      </c>
      <c r="J91" s="27" t="str">
        <f>E21</f>
        <v>Vodohospodářsko-inženýrské služby spol. s 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1" customFormat="1" ht="15.2" customHeight="1">
      <c r="A92" s="29"/>
      <c r="B92" s="30"/>
      <c r="C92" s="26" t="s">
        <v>22</v>
      </c>
      <c r="D92" s="29"/>
      <c r="E92" s="29"/>
      <c r="F92" s="24" t="str">
        <f>IF(E18="","",E18)</f>
        <v xml:space="preserve"> </v>
      </c>
      <c r="G92" s="29"/>
      <c r="H92" s="29"/>
      <c r="I92" s="26" t="s">
        <v>2165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1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1" customFormat="1" ht="29.25" customHeight="1">
      <c r="A94" s="29"/>
      <c r="B94" s="30"/>
      <c r="C94" s="110" t="s">
        <v>2501</v>
      </c>
      <c r="D94" s="35"/>
      <c r="E94" s="35"/>
      <c r="F94" s="35"/>
      <c r="G94" s="35"/>
      <c r="H94" s="35"/>
      <c r="I94" s="35"/>
      <c r="J94" s="111" t="s">
        <v>2502</v>
      </c>
      <c r="K94" s="3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1" customFormat="1" ht="22.9" customHeight="1">
      <c r="A96" s="29"/>
      <c r="B96" s="30"/>
      <c r="C96" s="112" t="s">
        <v>2508</v>
      </c>
      <c r="D96" s="29"/>
      <c r="E96" s="29"/>
      <c r="F96" s="29"/>
      <c r="G96" s="29"/>
      <c r="H96" s="29"/>
      <c r="I96" s="29"/>
      <c r="J96" s="67">
        <f>J117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2509</v>
      </c>
    </row>
    <row r="97" spans="1:31" s="8" customFormat="1" ht="24.95" customHeight="1">
      <c r="B97" s="113"/>
      <c r="D97" s="114" t="s">
        <v>505</v>
      </c>
      <c r="E97" s="115"/>
      <c r="F97" s="115"/>
      <c r="G97" s="115"/>
      <c r="H97" s="115"/>
      <c r="I97" s="115"/>
      <c r="J97" s="116">
        <f>J118</f>
        <v>0</v>
      </c>
      <c r="L97" s="113"/>
    </row>
    <row r="98" spans="1:31" s="1" customFormat="1" ht="21.75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s="1" customFormat="1" ht="6.95" customHeight="1">
      <c r="A99" s="29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3" spans="1:31" s="1" customFormat="1" ht="6.95" customHeight="1">
      <c r="A103" s="29"/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1" customFormat="1" ht="24.95" customHeight="1">
      <c r="A104" s="29"/>
      <c r="B104" s="30"/>
      <c r="C104" s="21" t="s">
        <v>2566</v>
      </c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1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1" customFormat="1" ht="12" customHeight="1">
      <c r="A106" s="29"/>
      <c r="B106" s="30"/>
      <c r="C106" s="26" t="s">
        <v>11</v>
      </c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1" customFormat="1" ht="16.5" customHeight="1">
      <c r="A107" s="29"/>
      <c r="B107" s="30"/>
      <c r="C107" s="29"/>
      <c r="D107" s="29"/>
      <c r="E107" s="467" t="str">
        <f>E7</f>
        <v>Vodovod Klučov - napojení místních částí Žhery a Skramníky</v>
      </c>
      <c r="F107" s="468"/>
      <c r="G107" s="468"/>
      <c r="H107" s="468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1" customFormat="1" ht="12" customHeight="1">
      <c r="A108" s="29"/>
      <c r="B108" s="30"/>
      <c r="C108" s="26" t="s">
        <v>2264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1" customFormat="1" ht="16.5" customHeight="1">
      <c r="A109" s="29"/>
      <c r="B109" s="30"/>
      <c r="C109" s="29"/>
      <c r="D109" s="29"/>
      <c r="E109" s="440" t="str">
        <f>E9</f>
        <v>VRN - Vedlejší rozpočtové náklady</v>
      </c>
      <c r="F109" s="466"/>
      <c r="G109" s="466"/>
      <c r="H109" s="466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1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1" customFormat="1" ht="12" customHeight="1">
      <c r="A111" s="29"/>
      <c r="B111" s="30"/>
      <c r="C111" s="26" t="s">
        <v>15</v>
      </c>
      <c r="D111" s="29"/>
      <c r="E111" s="29"/>
      <c r="F111" s="24" t="str">
        <f>F12</f>
        <v>Klučov, m.č. Žhery a Skramníky</v>
      </c>
      <c r="G111" s="29"/>
      <c r="H111" s="29"/>
      <c r="I111" s="26" t="s">
        <v>17</v>
      </c>
      <c r="J111" s="52">
        <f>IF(J12="","",J12)</f>
        <v>44579</v>
      </c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1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5.2" customHeight="1">
      <c r="A113" s="29"/>
      <c r="B113" s="30"/>
      <c r="C113" s="26" t="s">
        <v>18</v>
      </c>
      <c r="D113" s="29"/>
      <c r="E113" s="29"/>
      <c r="F113" s="24" t="str">
        <f>E15</f>
        <v>Obec Klučov</v>
      </c>
      <c r="G113" s="29"/>
      <c r="H113" s="29"/>
      <c r="I113" s="26" t="s">
        <v>24</v>
      </c>
      <c r="J113" s="27" t="str">
        <f>E21</f>
        <v>Vodohospodářsko-inženýrské služby spol. s r.o.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5.2" customHeight="1">
      <c r="A114" s="29"/>
      <c r="B114" s="30"/>
      <c r="C114" s="26" t="s">
        <v>22</v>
      </c>
      <c r="D114" s="29"/>
      <c r="E114" s="29"/>
      <c r="F114" s="24" t="str">
        <f>IF(E18="","",E18)</f>
        <v xml:space="preserve"> </v>
      </c>
      <c r="G114" s="29"/>
      <c r="H114" s="29"/>
      <c r="I114" s="26" t="s">
        <v>2165</v>
      </c>
      <c r="J114" s="27" t="str">
        <f>E24</f>
        <v xml:space="preserve"> 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" customFormat="1" ht="10.3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10" customFormat="1" ht="29.25" customHeight="1">
      <c r="A116" s="123"/>
      <c r="B116" s="124"/>
      <c r="C116" s="125" t="s">
        <v>2594</v>
      </c>
      <c r="D116" s="126" t="s">
        <v>2192</v>
      </c>
      <c r="E116" s="126" t="s">
        <v>2188</v>
      </c>
      <c r="F116" s="126" t="s">
        <v>2189</v>
      </c>
      <c r="G116" s="126" t="s">
        <v>2595</v>
      </c>
      <c r="H116" s="126" t="s">
        <v>2596</v>
      </c>
      <c r="I116" s="126" t="s">
        <v>2597</v>
      </c>
      <c r="J116" s="127" t="s">
        <v>2502</v>
      </c>
      <c r="K116" s="128" t="s">
        <v>2598</v>
      </c>
      <c r="L116" s="129"/>
      <c r="M116" s="58" t="s">
        <v>2156</v>
      </c>
      <c r="N116" s="59" t="s">
        <v>2171</v>
      </c>
      <c r="O116" s="59" t="s">
        <v>2599</v>
      </c>
      <c r="P116" s="59" t="s">
        <v>2600</v>
      </c>
      <c r="Q116" s="59" t="s">
        <v>2601</v>
      </c>
      <c r="R116" s="59" t="s">
        <v>2602</v>
      </c>
      <c r="S116" s="59" t="s">
        <v>2603</v>
      </c>
      <c r="T116" s="60" t="s">
        <v>2604</v>
      </c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</row>
    <row r="117" spans="1:65" s="1" customFormat="1" ht="22.9" customHeight="1">
      <c r="A117" s="29"/>
      <c r="B117" s="30"/>
      <c r="C117" s="65" t="s">
        <v>2607</v>
      </c>
      <c r="D117" s="29"/>
      <c r="E117" s="29"/>
      <c r="F117" s="29"/>
      <c r="G117" s="29"/>
      <c r="H117" s="29"/>
      <c r="I117" s="29"/>
      <c r="J117" s="130">
        <f>BK117</f>
        <v>0</v>
      </c>
      <c r="K117" s="29"/>
      <c r="L117" s="30"/>
      <c r="M117" s="61"/>
      <c r="N117" s="53"/>
      <c r="O117" s="62"/>
      <c r="P117" s="131">
        <f>P118</f>
        <v>0</v>
      </c>
      <c r="Q117" s="62"/>
      <c r="R117" s="131">
        <f>R118</f>
        <v>0</v>
      </c>
      <c r="S117" s="62"/>
      <c r="T117" s="132">
        <f>T118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T117" s="17" t="s">
        <v>2206</v>
      </c>
      <c r="AU117" s="17" t="s">
        <v>2509</v>
      </c>
      <c r="BK117" s="133">
        <f>BK118</f>
        <v>0</v>
      </c>
    </row>
    <row r="118" spans="1:65" s="11" customFormat="1" ht="25.9" customHeight="1">
      <c r="B118" s="134"/>
      <c r="D118" s="135" t="s">
        <v>2206</v>
      </c>
      <c r="E118" s="136" t="s">
        <v>2243</v>
      </c>
      <c r="F118" s="136" t="s">
        <v>2244</v>
      </c>
      <c r="J118" s="137">
        <f>BK118</f>
        <v>0</v>
      </c>
      <c r="L118" s="134"/>
      <c r="M118" s="138"/>
      <c r="N118" s="139"/>
      <c r="O118" s="139"/>
      <c r="P118" s="140">
        <f>SUM(P119:P143)</f>
        <v>0</v>
      </c>
      <c r="Q118" s="139"/>
      <c r="R118" s="140">
        <f>SUM(R119:R143)</f>
        <v>0</v>
      </c>
      <c r="S118" s="139"/>
      <c r="T118" s="141">
        <f>SUM(T119:T143)</f>
        <v>0</v>
      </c>
      <c r="AR118" s="135" t="s">
        <v>2386</v>
      </c>
      <c r="AT118" s="142" t="s">
        <v>2206</v>
      </c>
      <c r="AU118" s="142" t="s">
        <v>2207</v>
      </c>
      <c r="AY118" s="135" t="s">
        <v>2612</v>
      </c>
      <c r="BK118" s="143">
        <f>SUM(BK119:BK143)</f>
        <v>0</v>
      </c>
    </row>
    <row r="119" spans="1:65" s="1" customFormat="1" ht="16.5" customHeight="1">
      <c r="A119" s="29"/>
      <c r="B119" s="146"/>
      <c r="C119" s="147" t="s">
        <v>2215</v>
      </c>
      <c r="D119" s="147" t="s">
        <v>2618</v>
      </c>
      <c r="E119" s="148" t="s">
        <v>2215</v>
      </c>
      <c r="F119" s="149" t="s">
        <v>506</v>
      </c>
      <c r="G119" s="150" t="s">
        <v>507</v>
      </c>
      <c r="H119" s="151">
        <v>1</v>
      </c>
      <c r="I119" s="152"/>
      <c r="J119" s="152">
        <f t="shared" ref="J119:J143" si="0">ROUND(I119*H119,2)</f>
        <v>0</v>
      </c>
      <c r="K119" s="153"/>
      <c r="L119" s="30"/>
      <c r="M119" s="154" t="s">
        <v>2156</v>
      </c>
      <c r="N119" s="155" t="s">
        <v>2172</v>
      </c>
      <c r="O119" s="156">
        <v>0</v>
      </c>
      <c r="P119" s="156">
        <f t="shared" ref="P119:P143" si="1">O119*H119</f>
        <v>0</v>
      </c>
      <c r="Q119" s="156">
        <v>0</v>
      </c>
      <c r="R119" s="156">
        <f t="shared" ref="R119:R143" si="2">Q119*H119</f>
        <v>0</v>
      </c>
      <c r="S119" s="156">
        <v>0</v>
      </c>
      <c r="T119" s="157">
        <f t="shared" ref="T119:T143" si="3">S119*H119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58" t="s">
        <v>508</v>
      </c>
      <c r="AT119" s="158" t="s">
        <v>2618</v>
      </c>
      <c r="AU119" s="158" t="s">
        <v>2215</v>
      </c>
      <c r="AY119" s="17" t="s">
        <v>2612</v>
      </c>
      <c r="BE119" s="159">
        <f t="shared" ref="BE119:BE143" si="4">IF(N119="základní",J119,0)</f>
        <v>0</v>
      </c>
      <c r="BF119" s="159">
        <f t="shared" ref="BF119:BF143" si="5">IF(N119="snížená",J119,0)</f>
        <v>0</v>
      </c>
      <c r="BG119" s="159">
        <f t="shared" ref="BG119:BG143" si="6">IF(N119="zákl. přenesená",J119,0)</f>
        <v>0</v>
      </c>
      <c r="BH119" s="159">
        <f t="shared" ref="BH119:BH143" si="7">IF(N119="sníž. přenesená",J119,0)</f>
        <v>0</v>
      </c>
      <c r="BI119" s="159">
        <f t="shared" ref="BI119:BI143" si="8">IF(N119="nulová",J119,0)</f>
        <v>0</v>
      </c>
      <c r="BJ119" s="17" t="s">
        <v>2215</v>
      </c>
      <c r="BK119" s="159">
        <f t="shared" ref="BK119:BK143" si="9">ROUND(I119*H119,2)</f>
        <v>0</v>
      </c>
      <c r="BL119" s="17" t="s">
        <v>508</v>
      </c>
      <c r="BM119" s="158" t="s">
        <v>509</v>
      </c>
    </row>
    <row r="120" spans="1:65" s="1" customFormat="1" ht="16.5" customHeight="1">
      <c r="A120" s="29"/>
      <c r="B120" s="146"/>
      <c r="C120" s="147" t="s">
        <v>2217</v>
      </c>
      <c r="D120" s="147" t="s">
        <v>2618</v>
      </c>
      <c r="E120" s="148" t="s">
        <v>2217</v>
      </c>
      <c r="F120" s="149" t="s">
        <v>510</v>
      </c>
      <c r="G120" s="150" t="s">
        <v>507</v>
      </c>
      <c r="H120" s="151">
        <v>1</v>
      </c>
      <c r="I120" s="152"/>
      <c r="J120" s="152">
        <f t="shared" si="0"/>
        <v>0</v>
      </c>
      <c r="K120" s="153"/>
      <c r="L120" s="30"/>
      <c r="M120" s="154" t="s">
        <v>2156</v>
      </c>
      <c r="N120" s="155" t="s">
        <v>2172</v>
      </c>
      <c r="O120" s="156">
        <v>0</v>
      </c>
      <c r="P120" s="156">
        <f t="shared" si="1"/>
        <v>0</v>
      </c>
      <c r="Q120" s="156">
        <v>0</v>
      </c>
      <c r="R120" s="156">
        <f t="shared" si="2"/>
        <v>0</v>
      </c>
      <c r="S120" s="156">
        <v>0</v>
      </c>
      <c r="T120" s="157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58" t="s">
        <v>508</v>
      </c>
      <c r="AT120" s="158" t="s">
        <v>2618</v>
      </c>
      <c r="AU120" s="158" t="s">
        <v>2215</v>
      </c>
      <c r="AY120" s="17" t="s">
        <v>2612</v>
      </c>
      <c r="BE120" s="159">
        <f t="shared" si="4"/>
        <v>0</v>
      </c>
      <c r="BF120" s="159">
        <f t="shared" si="5"/>
        <v>0</v>
      </c>
      <c r="BG120" s="159">
        <f t="shared" si="6"/>
        <v>0</v>
      </c>
      <c r="BH120" s="159">
        <f t="shared" si="7"/>
        <v>0</v>
      </c>
      <c r="BI120" s="159">
        <f t="shared" si="8"/>
        <v>0</v>
      </c>
      <c r="BJ120" s="17" t="s">
        <v>2215</v>
      </c>
      <c r="BK120" s="159">
        <f t="shared" si="9"/>
        <v>0</v>
      </c>
      <c r="BL120" s="17" t="s">
        <v>508</v>
      </c>
      <c r="BM120" s="158" t="s">
        <v>511</v>
      </c>
    </row>
    <row r="121" spans="1:65" s="1" customFormat="1" ht="16.5" customHeight="1">
      <c r="A121" s="29"/>
      <c r="B121" s="146"/>
      <c r="C121" s="147" t="s">
        <v>2329</v>
      </c>
      <c r="D121" s="147" t="s">
        <v>2618</v>
      </c>
      <c r="E121" s="148" t="s">
        <v>2329</v>
      </c>
      <c r="F121" s="149" t="s">
        <v>512</v>
      </c>
      <c r="G121" s="150" t="s">
        <v>507</v>
      </c>
      <c r="H121" s="151">
        <v>1</v>
      </c>
      <c r="I121" s="152"/>
      <c r="J121" s="152">
        <f t="shared" si="0"/>
        <v>0</v>
      </c>
      <c r="K121" s="153"/>
      <c r="L121" s="30"/>
      <c r="M121" s="154" t="s">
        <v>2156</v>
      </c>
      <c r="N121" s="155" t="s">
        <v>2172</v>
      </c>
      <c r="O121" s="156">
        <v>0</v>
      </c>
      <c r="P121" s="156">
        <f t="shared" si="1"/>
        <v>0</v>
      </c>
      <c r="Q121" s="156">
        <v>0</v>
      </c>
      <c r="R121" s="156">
        <f t="shared" si="2"/>
        <v>0</v>
      </c>
      <c r="S121" s="156">
        <v>0</v>
      </c>
      <c r="T121" s="157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8" t="s">
        <v>508</v>
      </c>
      <c r="AT121" s="158" t="s">
        <v>2618</v>
      </c>
      <c r="AU121" s="158" t="s">
        <v>2215</v>
      </c>
      <c r="AY121" s="17" t="s">
        <v>2612</v>
      </c>
      <c r="BE121" s="159">
        <f t="shared" si="4"/>
        <v>0</v>
      </c>
      <c r="BF121" s="159">
        <f t="shared" si="5"/>
        <v>0</v>
      </c>
      <c r="BG121" s="159">
        <f t="shared" si="6"/>
        <v>0</v>
      </c>
      <c r="BH121" s="159">
        <f t="shared" si="7"/>
        <v>0</v>
      </c>
      <c r="BI121" s="159">
        <f t="shared" si="8"/>
        <v>0</v>
      </c>
      <c r="BJ121" s="17" t="s">
        <v>2215</v>
      </c>
      <c r="BK121" s="159">
        <f t="shared" si="9"/>
        <v>0</v>
      </c>
      <c r="BL121" s="17" t="s">
        <v>508</v>
      </c>
      <c r="BM121" s="158" t="s">
        <v>513</v>
      </c>
    </row>
    <row r="122" spans="1:65" s="1" customFormat="1" ht="24.2" customHeight="1">
      <c r="A122" s="29"/>
      <c r="B122" s="146"/>
      <c r="C122" s="147" t="s">
        <v>2389</v>
      </c>
      <c r="D122" s="147" t="s">
        <v>2618</v>
      </c>
      <c r="E122" s="148" t="s">
        <v>2389</v>
      </c>
      <c r="F122" s="149" t="s">
        <v>514</v>
      </c>
      <c r="G122" s="150" t="s">
        <v>507</v>
      </c>
      <c r="H122" s="151">
        <v>1</v>
      </c>
      <c r="I122" s="152"/>
      <c r="J122" s="152">
        <f t="shared" si="0"/>
        <v>0</v>
      </c>
      <c r="K122" s="153"/>
      <c r="L122" s="30"/>
      <c r="M122" s="154" t="s">
        <v>2156</v>
      </c>
      <c r="N122" s="155" t="s">
        <v>2172</v>
      </c>
      <c r="O122" s="156">
        <v>0</v>
      </c>
      <c r="P122" s="156">
        <f t="shared" si="1"/>
        <v>0</v>
      </c>
      <c r="Q122" s="156">
        <v>0</v>
      </c>
      <c r="R122" s="156">
        <f t="shared" si="2"/>
        <v>0</v>
      </c>
      <c r="S122" s="156">
        <v>0</v>
      </c>
      <c r="T122" s="157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8" t="s">
        <v>508</v>
      </c>
      <c r="AT122" s="158" t="s">
        <v>2618</v>
      </c>
      <c r="AU122" s="158" t="s">
        <v>2215</v>
      </c>
      <c r="AY122" s="17" t="s">
        <v>2612</v>
      </c>
      <c r="BE122" s="159">
        <f t="shared" si="4"/>
        <v>0</v>
      </c>
      <c r="BF122" s="159">
        <f t="shared" si="5"/>
        <v>0</v>
      </c>
      <c r="BG122" s="159">
        <f t="shared" si="6"/>
        <v>0</v>
      </c>
      <c r="BH122" s="159">
        <f t="shared" si="7"/>
        <v>0</v>
      </c>
      <c r="BI122" s="159">
        <f t="shared" si="8"/>
        <v>0</v>
      </c>
      <c r="BJ122" s="17" t="s">
        <v>2215</v>
      </c>
      <c r="BK122" s="159">
        <f t="shared" si="9"/>
        <v>0</v>
      </c>
      <c r="BL122" s="17" t="s">
        <v>508</v>
      </c>
      <c r="BM122" s="158" t="s">
        <v>515</v>
      </c>
    </row>
    <row r="123" spans="1:65" s="1" customFormat="1" ht="33" customHeight="1">
      <c r="A123" s="29"/>
      <c r="B123" s="146"/>
      <c r="C123" s="147" t="s">
        <v>2386</v>
      </c>
      <c r="D123" s="147" t="s">
        <v>2618</v>
      </c>
      <c r="E123" s="148" t="s">
        <v>2386</v>
      </c>
      <c r="F123" s="149" t="s">
        <v>516</v>
      </c>
      <c r="G123" s="150" t="s">
        <v>507</v>
      </c>
      <c r="H123" s="151">
        <v>1</v>
      </c>
      <c r="I123" s="152"/>
      <c r="J123" s="152">
        <f t="shared" si="0"/>
        <v>0</v>
      </c>
      <c r="K123" s="153"/>
      <c r="L123" s="30"/>
      <c r="M123" s="154" t="s">
        <v>2156</v>
      </c>
      <c r="N123" s="155" t="s">
        <v>2172</v>
      </c>
      <c r="O123" s="156">
        <v>0</v>
      </c>
      <c r="P123" s="156">
        <f t="shared" si="1"/>
        <v>0</v>
      </c>
      <c r="Q123" s="156">
        <v>0</v>
      </c>
      <c r="R123" s="156">
        <f t="shared" si="2"/>
        <v>0</v>
      </c>
      <c r="S123" s="156">
        <v>0</v>
      </c>
      <c r="T123" s="157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8" t="s">
        <v>508</v>
      </c>
      <c r="AT123" s="158" t="s">
        <v>2618</v>
      </c>
      <c r="AU123" s="158" t="s">
        <v>2215</v>
      </c>
      <c r="AY123" s="17" t="s">
        <v>2612</v>
      </c>
      <c r="BE123" s="159">
        <f t="shared" si="4"/>
        <v>0</v>
      </c>
      <c r="BF123" s="159">
        <f t="shared" si="5"/>
        <v>0</v>
      </c>
      <c r="BG123" s="159">
        <f t="shared" si="6"/>
        <v>0</v>
      </c>
      <c r="BH123" s="159">
        <f t="shared" si="7"/>
        <v>0</v>
      </c>
      <c r="BI123" s="159">
        <f t="shared" si="8"/>
        <v>0</v>
      </c>
      <c r="BJ123" s="17" t="s">
        <v>2215</v>
      </c>
      <c r="BK123" s="159">
        <f t="shared" si="9"/>
        <v>0</v>
      </c>
      <c r="BL123" s="17" t="s">
        <v>508</v>
      </c>
      <c r="BM123" s="158" t="s">
        <v>517</v>
      </c>
    </row>
    <row r="124" spans="1:65" s="1" customFormat="1" ht="24.2" customHeight="1">
      <c r="A124" s="29"/>
      <c r="B124" s="146"/>
      <c r="C124" s="147" t="s">
        <v>2314</v>
      </c>
      <c r="D124" s="147" t="s">
        <v>2618</v>
      </c>
      <c r="E124" s="148" t="s">
        <v>2314</v>
      </c>
      <c r="F124" s="149" t="s">
        <v>518</v>
      </c>
      <c r="G124" s="150" t="s">
        <v>507</v>
      </c>
      <c r="H124" s="151">
        <v>1</v>
      </c>
      <c r="I124" s="152"/>
      <c r="J124" s="152">
        <f t="shared" si="0"/>
        <v>0</v>
      </c>
      <c r="K124" s="153"/>
      <c r="L124" s="30"/>
      <c r="M124" s="154" t="s">
        <v>2156</v>
      </c>
      <c r="N124" s="155" t="s">
        <v>2172</v>
      </c>
      <c r="O124" s="156">
        <v>0</v>
      </c>
      <c r="P124" s="156">
        <f t="shared" si="1"/>
        <v>0</v>
      </c>
      <c r="Q124" s="156">
        <v>0</v>
      </c>
      <c r="R124" s="156">
        <f t="shared" si="2"/>
        <v>0</v>
      </c>
      <c r="S124" s="156">
        <v>0</v>
      </c>
      <c r="T124" s="157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508</v>
      </c>
      <c r="AT124" s="158" t="s">
        <v>2618</v>
      </c>
      <c r="AU124" s="158" t="s">
        <v>2215</v>
      </c>
      <c r="AY124" s="17" t="s">
        <v>2612</v>
      </c>
      <c r="BE124" s="159">
        <f t="shared" si="4"/>
        <v>0</v>
      </c>
      <c r="BF124" s="159">
        <f t="shared" si="5"/>
        <v>0</v>
      </c>
      <c r="BG124" s="159">
        <f t="shared" si="6"/>
        <v>0</v>
      </c>
      <c r="BH124" s="159">
        <f t="shared" si="7"/>
        <v>0</v>
      </c>
      <c r="BI124" s="159">
        <f t="shared" si="8"/>
        <v>0</v>
      </c>
      <c r="BJ124" s="17" t="s">
        <v>2215</v>
      </c>
      <c r="BK124" s="159">
        <f t="shared" si="9"/>
        <v>0</v>
      </c>
      <c r="BL124" s="17" t="s">
        <v>508</v>
      </c>
      <c r="BM124" s="158" t="s">
        <v>519</v>
      </c>
    </row>
    <row r="125" spans="1:65" s="1" customFormat="1" ht="16.5" customHeight="1">
      <c r="A125" s="29"/>
      <c r="B125" s="146"/>
      <c r="C125" s="147" t="s">
        <v>2703</v>
      </c>
      <c r="D125" s="147" t="s">
        <v>2618</v>
      </c>
      <c r="E125" s="148" t="s">
        <v>2703</v>
      </c>
      <c r="F125" s="149" t="s">
        <v>520</v>
      </c>
      <c r="G125" s="150" t="s">
        <v>507</v>
      </c>
      <c r="H125" s="151">
        <v>1</v>
      </c>
      <c r="I125" s="152"/>
      <c r="J125" s="152">
        <f t="shared" si="0"/>
        <v>0</v>
      </c>
      <c r="K125" s="153"/>
      <c r="L125" s="30"/>
      <c r="M125" s="154" t="s">
        <v>2156</v>
      </c>
      <c r="N125" s="155" t="s">
        <v>2172</v>
      </c>
      <c r="O125" s="156">
        <v>0</v>
      </c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508</v>
      </c>
      <c r="AT125" s="158" t="s">
        <v>2618</v>
      </c>
      <c r="AU125" s="158" t="s">
        <v>2215</v>
      </c>
      <c r="AY125" s="17" t="s">
        <v>2612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7" t="s">
        <v>2215</v>
      </c>
      <c r="BK125" s="159">
        <f t="shared" si="9"/>
        <v>0</v>
      </c>
      <c r="BL125" s="17" t="s">
        <v>508</v>
      </c>
      <c r="BM125" s="158" t="s">
        <v>521</v>
      </c>
    </row>
    <row r="126" spans="1:65" s="1" customFormat="1" ht="16.5" customHeight="1">
      <c r="A126" s="29"/>
      <c r="B126" s="146"/>
      <c r="C126" s="147" t="s">
        <v>2342</v>
      </c>
      <c r="D126" s="147" t="s">
        <v>2618</v>
      </c>
      <c r="E126" s="148" t="s">
        <v>2342</v>
      </c>
      <c r="F126" s="149" t="s">
        <v>522</v>
      </c>
      <c r="G126" s="150" t="s">
        <v>507</v>
      </c>
      <c r="H126" s="151">
        <v>1</v>
      </c>
      <c r="I126" s="152"/>
      <c r="J126" s="152">
        <f t="shared" si="0"/>
        <v>0</v>
      </c>
      <c r="K126" s="153"/>
      <c r="L126" s="30"/>
      <c r="M126" s="154" t="s">
        <v>2156</v>
      </c>
      <c r="N126" s="155" t="s">
        <v>2172</v>
      </c>
      <c r="O126" s="156">
        <v>0</v>
      </c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508</v>
      </c>
      <c r="AT126" s="158" t="s">
        <v>2618</v>
      </c>
      <c r="AU126" s="158" t="s">
        <v>2215</v>
      </c>
      <c r="AY126" s="17" t="s">
        <v>2612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7" t="s">
        <v>2215</v>
      </c>
      <c r="BK126" s="159">
        <f t="shared" si="9"/>
        <v>0</v>
      </c>
      <c r="BL126" s="17" t="s">
        <v>508</v>
      </c>
      <c r="BM126" s="158" t="s">
        <v>523</v>
      </c>
    </row>
    <row r="127" spans="1:65" s="1" customFormat="1" ht="16.5" customHeight="1">
      <c r="A127" s="29"/>
      <c r="B127" s="146"/>
      <c r="C127" s="147" t="s">
        <v>2335</v>
      </c>
      <c r="D127" s="147" t="s">
        <v>2618</v>
      </c>
      <c r="E127" s="148" t="s">
        <v>2335</v>
      </c>
      <c r="F127" s="149" t="s">
        <v>524</v>
      </c>
      <c r="G127" s="150" t="s">
        <v>507</v>
      </c>
      <c r="H127" s="151">
        <v>1</v>
      </c>
      <c r="I127" s="152"/>
      <c r="J127" s="152">
        <f t="shared" si="0"/>
        <v>0</v>
      </c>
      <c r="K127" s="153"/>
      <c r="L127" s="30"/>
      <c r="M127" s="154" t="s">
        <v>2156</v>
      </c>
      <c r="N127" s="155" t="s">
        <v>2172</v>
      </c>
      <c r="O127" s="156">
        <v>0</v>
      </c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508</v>
      </c>
      <c r="AT127" s="158" t="s">
        <v>2618</v>
      </c>
      <c r="AU127" s="158" t="s">
        <v>2215</v>
      </c>
      <c r="AY127" s="17" t="s">
        <v>2612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7" t="s">
        <v>2215</v>
      </c>
      <c r="BK127" s="159">
        <f t="shared" si="9"/>
        <v>0</v>
      </c>
      <c r="BL127" s="17" t="s">
        <v>508</v>
      </c>
      <c r="BM127" s="158" t="s">
        <v>525</v>
      </c>
    </row>
    <row r="128" spans="1:65" s="1" customFormat="1" ht="16.5" customHeight="1">
      <c r="A128" s="29"/>
      <c r="B128" s="146"/>
      <c r="C128" s="147" t="s">
        <v>2374</v>
      </c>
      <c r="D128" s="147" t="s">
        <v>2618</v>
      </c>
      <c r="E128" s="148" t="s">
        <v>2374</v>
      </c>
      <c r="F128" s="149" t="s">
        <v>526</v>
      </c>
      <c r="G128" s="150" t="s">
        <v>507</v>
      </c>
      <c r="H128" s="151">
        <v>1</v>
      </c>
      <c r="I128" s="152"/>
      <c r="J128" s="152">
        <f t="shared" si="0"/>
        <v>0</v>
      </c>
      <c r="K128" s="153"/>
      <c r="L128" s="30"/>
      <c r="M128" s="154" t="s">
        <v>2156</v>
      </c>
      <c r="N128" s="155" t="s">
        <v>2172</v>
      </c>
      <c r="O128" s="156">
        <v>0</v>
      </c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508</v>
      </c>
      <c r="AT128" s="158" t="s">
        <v>2618</v>
      </c>
      <c r="AU128" s="158" t="s">
        <v>2215</v>
      </c>
      <c r="AY128" s="17" t="s">
        <v>2612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7" t="s">
        <v>2215</v>
      </c>
      <c r="BK128" s="159">
        <f t="shared" si="9"/>
        <v>0</v>
      </c>
      <c r="BL128" s="17" t="s">
        <v>508</v>
      </c>
      <c r="BM128" s="158" t="s">
        <v>527</v>
      </c>
    </row>
    <row r="129" spans="1:65" s="1" customFormat="1" ht="16.5" customHeight="1">
      <c r="A129" s="29"/>
      <c r="B129" s="146"/>
      <c r="C129" s="147" t="s">
        <v>2425</v>
      </c>
      <c r="D129" s="147" t="s">
        <v>2618</v>
      </c>
      <c r="E129" s="148" t="s">
        <v>2425</v>
      </c>
      <c r="F129" s="149" t="s">
        <v>528</v>
      </c>
      <c r="G129" s="150" t="s">
        <v>507</v>
      </c>
      <c r="H129" s="151">
        <v>1</v>
      </c>
      <c r="I129" s="152"/>
      <c r="J129" s="152">
        <f t="shared" si="0"/>
        <v>0</v>
      </c>
      <c r="K129" s="153"/>
      <c r="L129" s="30"/>
      <c r="M129" s="154" t="s">
        <v>2156</v>
      </c>
      <c r="N129" s="155" t="s">
        <v>2172</v>
      </c>
      <c r="O129" s="156">
        <v>0</v>
      </c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508</v>
      </c>
      <c r="AT129" s="158" t="s">
        <v>2618</v>
      </c>
      <c r="AU129" s="158" t="s">
        <v>2215</v>
      </c>
      <c r="AY129" s="17" t="s">
        <v>2612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7" t="s">
        <v>2215</v>
      </c>
      <c r="BK129" s="159">
        <f t="shared" si="9"/>
        <v>0</v>
      </c>
      <c r="BL129" s="17" t="s">
        <v>508</v>
      </c>
      <c r="BM129" s="158" t="s">
        <v>529</v>
      </c>
    </row>
    <row r="130" spans="1:65" s="1" customFormat="1" ht="16.5" customHeight="1">
      <c r="A130" s="29"/>
      <c r="B130" s="146"/>
      <c r="C130" s="147" t="s">
        <v>2379</v>
      </c>
      <c r="D130" s="147" t="s">
        <v>2618</v>
      </c>
      <c r="E130" s="148" t="s">
        <v>2379</v>
      </c>
      <c r="F130" s="149" t="s">
        <v>530</v>
      </c>
      <c r="G130" s="150" t="s">
        <v>507</v>
      </c>
      <c r="H130" s="151">
        <v>1</v>
      </c>
      <c r="I130" s="152"/>
      <c r="J130" s="152">
        <f t="shared" si="0"/>
        <v>0</v>
      </c>
      <c r="K130" s="153"/>
      <c r="L130" s="30"/>
      <c r="M130" s="154" t="s">
        <v>2156</v>
      </c>
      <c r="N130" s="155" t="s">
        <v>2172</v>
      </c>
      <c r="O130" s="156">
        <v>0</v>
      </c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508</v>
      </c>
      <c r="AT130" s="158" t="s">
        <v>2618</v>
      </c>
      <c r="AU130" s="158" t="s">
        <v>2215</v>
      </c>
      <c r="AY130" s="17" t="s">
        <v>2612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7" t="s">
        <v>2215</v>
      </c>
      <c r="BK130" s="159">
        <f t="shared" si="9"/>
        <v>0</v>
      </c>
      <c r="BL130" s="17" t="s">
        <v>508</v>
      </c>
      <c r="BM130" s="158" t="s">
        <v>531</v>
      </c>
    </row>
    <row r="131" spans="1:65" s="1" customFormat="1" ht="16.5" customHeight="1">
      <c r="A131" s="29"/>
      <c r="B131" s="146"/>
      <c r="C131" s="147" t="s">
        <v>2500</v>
      </c>
      <c r="D131" s="147" t="s">
        <v>2618</v>
      </c>
      <c r="E131" s="148" t="s">
        <v>2500</v>
      </c>
      <c r="F131" s="149" t="s">
        <v>532</v>
      </c>
      <c r="G131" s="150" t="s">
        <v>507</v>
      </c>
      <c r="H131" s="151">
        <v>1</v>
      </c>
      <c r="I131" s="152"/>
      <c r="J131" s="152">
        <f t="shared" si="0"/>
        <v>0</v>
      </c>
      <c r="K131" s="153"/>
      <c r="L131" s="30"/>
      <c r="M131" s="154" t="s">
        <v>2156</v>
      </c>
      <c r="N131" s="155" t="s">
        <v>2172</v>
      </c>
      <c r="O131" s="156">
        <v>0</v>
      </c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508</v>
      </c>
      <c r="AT131" s="158" t="s">
        <v>2618</v>
      </c>
      <c r="AU131" s="158" t="s">
        <v>2215</v>
      </c>
      <c r="AY131" s="17" t="s">
        <v>2612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7" t="s">
        <v>2215</v>
      </c>
      <c r="BK131" s="159">
        <f t="shared" si="9"/>
        <v>0</v>
      </c>
      <c r="BL131" s="17" t="s">
        <v>508</v>
      </c>
      <c r="BM131" s="158" t="s">
        <v>533</v>
      </c>
    </row>
    <row r="132" spans="1:65" s="1" customFormat="1" ht="16.5" customHeight="1">
      <c r="A132" s="29"/>
      <c r="B132" s="146"/>
      <c r="C132" s="147" t="s">
        <v>2759</v>
      </c>
      <c r="D132" s="147" t="s">
        <v>2618</v>
      </c>
      <c r="E132" s="148" t="s">
        <v>2759</v>
      </c>
      <c r="F132" s="149" t="s">
        <v>534</v>
      </c>
      <c r="G132" s="150" t="s">
        <v>507</v>
      </c>
      <c r="H132" s="151">
        <v>1</v>
      </c>
      <c r="I132" s="152"/>
      <c r="J132" s="152">
        <f t="shared" si="0"/>
        <v>0</v>
      </c>
      <c r="K132" s="153"/>
      <c r="L132" s="30"/>
      <c r="M132" s="154" t="s">
        <v>2156</v>
      </c>
      <c r="N132" s="155" t="s">
        <v>2172</v>
      </c>
      <c r="O132" s="156">
        <v>0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508</v>
      </c>
      <c r="AT132" s="158" t="s">
        <v>2618</v>
      </c>
      <c r="AU132" s="158" t="s">
        <v>2215</v>
      </c>
      <c r="AY132" s="17" t="s">
        <v>2612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7" t="s">
        <v>2215</v>
      </c>
      <c r="BK132" s="159">
        <f t="shared" si="9"/>
        <v>0</v>
      </c>
      <c r="BL132" s="17" t="s">
        <v>508</v>
      </c>
      <c r="BM132" s="158" t="s">
        <v>535</v>
      </c>
    </row>
    <row r="133" spans="1:65" s="1" customFormat="1" ht="16.5" customHeight="1">
      <c r="A133" s="29"/>
      <c r="B133" s="146"/>
      <c r="C133" s="147" t="s">
        <v>5</v>
      </c>
      <c r="D133" s="147" t="s">
        <v>2618</v>
      </c>
      <c r="E133" s="148" t="s">
        <v>5</v>
      </c>
      <c r="F133" s="149" t="s">
        <v>536</v>
      </c>
      <c r="G133" s="150" t="s">
        <v>507</v>
      </c>
      <c r="H133" s="151">
        <v>1</v>
      </c>
      <c r="I133" s="152"/>
      <c r="J133" s="152">
        <f t="shared" si="0"/>
        <v>0</v>
      </c>
      <c r="K133" s="153"/>
      <c r="L133" s="30"/>
      <c r="M133" s="154" t="s">
        <v>2156</v>
      </c>
      <c r="N133" s="155" t="s">
        <v>2172</v>
      </c>
      <c r="O133" s="156">
        <v>0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508</v>
      </c>
      <c r="AT133" s="158" t="s">
        <v>2618</v>
      </c>
      <c r="AU133" s="158" t="s">
        <v>2215</v>
      </c>
      <c r="AY133" s="17" t="s">
        <v>2612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2215</v>
      </c>
      <c r="BK133" s="159">
        <f t="shared" si="9"/>
        <v>0</v>
      </c>
      <c r="BL133" s="17" t="s">
        <v>508</v>
      </c>
      <c r="BM133" s="158" t="s">
        <v>537</v>
      </c>
    </row>
    <row r="134" spans="1:65" s="1" customFormat="1" ht="24.2" customHeight="1">
      <c r="A134" s="29"/>
      <c r="B134" s="146"/>
      <c r="C134" s="147" t="s">
        <v>2512</v>
      </c>
      <c r="D134" s="147" t="s">
        <v>2618</v>
      </c>
      <c r="E134" s="148" t="s">
        <v>2512</v>
      </c>
      <c r="F134" s="149" t="s">
        <v>538</v>
      </c>
      <c r="G134" s="150" t="s">
        <v>507</v>
      </c>
      <c r="H134" s="151">
        <v>1</v>
      </c>
      <c r="I134" s="152"/>
      <c r="J134" s="152">
        <f t="shared" si="0"/>
        <v>0</v>
      </c>
      <c r="K134" s="153"/>
      <c r="L134" s="30"/>
      <c r="M134" s="154" t="s">
        <v>2156</v>
      </c>
      <c r="N134" s="155" t="s">
        <v>2172</v>
      </c>
      <c r="O134" s="156">
        <v>0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508</v>
      </c>
      <c r="AT134" s="158" t="s">
        <v>2618</v>
      </c>
      <c r="AU134" s="158" t="s">
        <v>2215</v>
      </c>
      <c r="AY134" s="17" t="s">
        <v>2612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2215</v>
      </c>
      <c r="BK134" s="159">
        <f t="shared" si="9"/>
        <v>0</v>
      </c>
      <c r="BL134" s="17" t="s">
        <v>508</v>
      </c>
      <c r="BM134" s="158" t="s">
        <v>539</v>
      </c>
    </row>
    <row r="135" spans="1:65" s="1" customFormat="1" ht="16.5" customHeight="1">
      <c r="A135" s="29"/>
      <c r="B135" s="146"/>
      <c r="C135" s="147" t="s">
        <v>2840</v>
      </c>
      <c r="D135" s="147" t="s">
        <v>2618</v>
      </c>
      <c r="E135" s="148" t="s">
        <v>2422</v>
      </c>
      <c r="F135" s="149" t="s">
        <v>540</v>
      </c>
      <c r="G135" s="150" t="s">
        <v>507</v>
      </c>
      <c r="H135" s="151">
        <v>1</v>
      </c>
      <c r="I135" s="152"/>
      <c r="J135" s="152">
        <f t="shared" si="0"/>
        <v>0</v>
      </c>
      <c r="K135" s="153"/>
      <c r="L135" s="30"/>
      <c r="M135" s="154" t="s">
        <v>2156</v>
      </c>
      <c r="N135" s="155" t="s">
        <v>2172</v>
      </c>
      <c r="O135" s="156">
        <v>0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508</v>
      </c>
      <c r="AT135" s="158" t="s">
        <v>2618</v>
      </c>
      <c r="AU135" s="158" t="s">
        <v>2215</v>
      </c>
      <c r="AY135" s="17" t="s">
        <v>2612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2215</v>
      </c>
      <c r="BK135" s="159">
        <f t="shared" si="9"/>
        <v>0</v>
      </c>
      <c r="BL135" s="17" t="s">
        <v>508</v>
      </c>
      <c r="BM135" s="158" t="s">
        <v>541</v>
      </c>
    </row>
    <row r="136" spans="1:65" s="1" customFormat="1" ht="24.2" customHeight="1">
      <c r="A136" s="29"/>
      <c r="B136" s="146"/>
      <c r="C136" s="147" t="s">
        <v>2422</v>
      </c>
      <c r="D136" s="147" t="s">
        <v>2618</v>
      </c>
      <c r="E136" s="148" t="s">
        <v>2361</v>
      </c>
      <c r="F136" s="149" t="s">
        <v>542</v>
      </c>
      <c r="G136" s="150" t="s">
        <v>507</v>
      </c>
      <c r="H136" s="151">
        <v>1</v>
      </c>
      <c r="I136" s="152"/>
      <c r="J136" s="152">
        <f t="shared" si="0"/>
        <v>0</v>
      </c>
      <c r="K136" s="153"/>
      <c r="L136" s="30"/>
      <c r="M136" s="154" t="s">
        <v>2156</v>
      </c>
      <c r="N136" s="155" t="s">
        <v>2172</v>
      </c>
      <c r="O136" s="156">
        <v>0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508</v>
      </c>
      <c r="AT136" s="158" t="s">
        <v>2618</v>
      </c>
      <c r="AU136" s="158" t="s">
        <v>2215</v>
      </c>
      <c r="AY136" s="17" t="s">
        <v>2612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2215</v>
      </c>
      <c r="BK136" s="159">
        <f t="shared" si="9"/>
        <v>0</v>
      </c>
      <c r="BL136" s="17" t="s">
        <v>508</v>
      </c>
      <c r="BM136" s="158" t="s">
        <v>543</v>
      </c>
    </row>
    <row r="137" spans="1:65" s="1" customFormat="1" ht="16.5" customHeight="1">
      <c r="A137" s="29"/>
      <c r="B137" s="146"/>
      <c r="C137" s="147" t="s">
        <v>2361</v>
      </c>
      <c r="D137" s="147" t="s">
        <v>2618</v>
      </c>
      <c r="E137" s="148" t="s">
        <v>2450</v>
      </c>
      <c r="F137" s="149" t="s">
        <v>544</v>
      </c>
      <c r="G137" s="150" t="s">
        <v>507</v>
      </c>
      <c r="H137" s="151">
        <v>1</v>
      </c>
      <c r="I137" s="152"/>
      <c r="J137" s="152">
        <f t="shared" si="0"/>
        <v>0</v>
      </c>
      <c r="K137" s="153"/>
      <c r="L137" s="30"/>
      <c r="M137" s="154" t="s">
        <v>2156</v>
      </c>
      <c r="N137" s="155" t="s">
        <v>2172</v>
      </c>
      <c r="O137" s="156">
        <v>0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508</v>
      </c>
      <c r="AT137" s="158" t="s">
        <v>2618</v>
      </c>
      <c r="AU137" s="158" t="s">
        <v>2215</v>
      </c>
      <c r="AY137" s="17" t="s">
        <v>2612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2215</v>
      </c>
      <c r="BK137" s="159">
        <f t="shared" si="9"/>
        <v>0</v>
      </c>
      <c r="BL137" s="17" t="s">
        <v>508</v>
      </c>
      <c r="BM137" s="158" t="s">
        <v>545</v>
      </c>
    </row>
    <row r="138" spans="1:65" s="1" customFormat="1" ht="21.75" customHeight="1">
      <c r="A138" s="29"/>
      <c r="B138" s="146"/>
      <c r="C138" s="147" t="s">
        <v>2450</v>
      </c>
      <c r="D138" s="147" t="s">
        <v>2618</v>
      </c>
      <c r="E138" s="148" t="s">
        <v>4</v>
      </c>
      <c r="F138" s="149" t="s">
        <v>546</v>
      </c>
      <c r="G138" s="150" t="s">
        <v>507</v>
      </c>
      <c r="H138" s="151">
        <v>1</v>
      </c>
      <c r="I138" s="152"/>
      <c r="J138" s="152">
        <f t="shared" si="0"/>
        <v>0</v>
      </c>
      <c r="K138" s="153"/>
      <c r="L138" s="30"/>
      <c r="M138" s="154" t="s">
        <v>2156</v>
      </c>
      <c r="N138" s="155" t="s">
        <v>2172</v>
      </c>
      <c r="O138" s="156">
        <v>0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508</v>
      </c>
      <c r="AT138" s="158" t="s">
        <v>2618</v>
      </c>
      <c r="AU138" s="158" t="s">
        <v>2215</v>
      </c>
      <c r="AY138" s="17" t="s">
        <v>2612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2215</v>
      </c>
      <c r="BK138" s="159">
        <f t="shared" si="9"/>
        <v>0</v>
      </c>
      <c r="BL138" s="17" t="s">
        <v>508</v>
      </c>
      <c r="BM138" s="158" t="s">
        <v>547</v>
      </c>
    </row>
    <row r="139" spans="1:65" s="1" customFormat="1" ht="16.5" customHeight="1">
      <c r="A139" s="29"/>
      <c r="B139" s="146"/>
      <c r="C139" s="147" t="s">
        <v>4</v>
      </c>
      <c r="D139" s="147" t="s">
        <v>2618</v>
      </c>
      <c r="E139" s="148" t="s">
        <v>2880</v>
      </c>
      <c r="F139" s="149" t="s">
        <v>548</v>
      </c>
      <c r="G139" s="150" t="s">
        <v>507</v>
      </c>
      <c r="H139" s="151">
        <v>1</v>
      </c>
      <c r="I139" s="152"/>
      <c r="J139" s="152">
        <f t="shared" si="0"/>
        <v>0</v>
      </c>
      <c r="K139" s="153"/>
      <c r="L139" s="30"/>
      <c r="M139" s="154" t="s">
        <v>2156</v>
      </c>
      <c r="N139" s="155" t="s">
        <v>2172</v>
      </c>
      <c r="O139" s="156">
        <v>0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508</v>
      </c>
      <c r="AT139" s="158" t="s">
        <v>2618</v>
      </c>
      <c r="AU139" s="158" t="s">
        <v>2215</v>
      </c>
      <c r="AY139" s="17" t="s">
        <v>2612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2215</v>
      </c>
      <c r="BK139" s="159">
        <f t="shared" si="9"/>
        <v>0</v>
      </c>
      <c r="BL139" s="17" t="s">
        <v>508</v>
      </c>
      <c r="BM139" s="158" t="s">
        <v>549</v>
      </c>
    </row>
    <row r="140" spans="1:65" s="1" customFormat="1" ht="16.5" customHeight="1">
      <c r="A140" s="29"/>
      <c r="B140" s="146"/>
      <c r="C140" s="147" t="s">
        <v>2869</v>
      </c>
      <c r="D140" s="147" t="s">
        <v>2618</v>
      </c>
      <c r="E140" s="148" t="s">
        <v>2456</v>
      </c>
      <c r="F140" s="149" t="s">
        <v>550</v>
      </c>
      <c r="G140" s="150" t="s">
        <v>507</v>
      </c>
      <c r="H140" s="151">
        <v>1</v>
      </c>
      <c r="I140" s="152"/>
      <c r="J140" s="152">
        <f t="shared" si="0"/>
        <v>0</v>
      </c>
      <c r="K140" s="153"/>
      <c r="L140" s="30"/>
      <c r="M140" s="154" t="s">
        <v>2156</v>
      </c>
      <c r="N140" s="155" t="s">
        <v>2172</v>
      </c>
      <c r="O140" s="156">
        <v>0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508</v>
      </c>
      <c r="AT140" s="158" t="s">
        <v>2618</v>
      </c>
      <c r="AU140" s="158" t="s">
        <v>2215</v>
      </c>
      <c r="AY140" s="17" t="s">
        <v>2612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2215</v>
      </c>
      <c r="BK140" s="159">
        <f t="shared" si="9"/>
        <v>0</v>
      </c>
      <c r="BL140" s="17" t="s">
        <v>508</v>
      </c>
      <c r="BM140" s="158" t="s">
        <v>551</v>
      </c>
    </row>
    <row r="141" spans="1:65" s="1" customFormat="1" ht="21.75" customHeight="1">
      <c r="A141" s="29"/>
      <c r="B141" s="146"/>
      <c r="C141" s="147" t="s">
        <v>2880</v>
      </c>
      <c r="D141" s="147" t="s">
        <v>2618</v>
      </c>
      <c r="E141" s="148" t="s">
        <v>2890</v>
      </c>
      <c r="F141" s="149" t="s">
        <v>552</v>
      </c>
      <c r="G141" s="150" t="s">
        <v>507</v>
      </c>
      <c r="H141" s="151">
        <v>1</v>
      </c>
      <c r="I141" s="152"/>
      <c r="J141" s="152">
        <f t="shared" si="0"/>
        <v>0</v>
      </c>
      <c r="K141" s="153"/>
      <c r="L141" s="30"/>
      <c r="M141" s="154" t="s">
        <v>2156</v>
      </c>
      <c r="N141" s="155" t="s">
        <v>2172</v>
      </c>
      <c r="O141" s="156">
        <v>0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508</v>
      </c>
      <c r="AT141" s="158" t="s">
        <v>2618</v>
      </c>
      <c r="AU141" s="158" t="s">
        <v>2215</v>
      </c>
      <c r="AY141" s="17" t="s">
        <v>2612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2215</v>
      </c>
      <c r="BK141" s="159">
        <f t="shared" si="9"/>
        <v>0</v>
      </c>
      <c r="BL141" s="17" t="s">
        <v>508</v>
      </c>
      <c r="BM141" s="158" t="s">
        <v>553</v>
      </c>
    </row>
    <row r="142" spans="1:65" s="1" customFormat="1" ht="16.5" customHeight="1">
      <c r="A142" s="29"/>
      <c r="B142" s="146"/>
      <c r="C142" s="147" t="s">
        <v>2456</v>
      </c>
      <c r="D142" s="147" t="s">
        <v>2618</v>
      </c>
      <c r="E142" s="148" t="s">
        <v>2899</v>
      </c>
      <c r="F142" s="149" t="s">
        <v>554</v>
      </c>
      <c r="G142" s="150" t="s">
        <v>507</v>
      </c>
      <c r="H142" s="151">
        <v>1</v>
      </c>
      <c r="I142" s="152"/>
      <c r="J142" s="152">
        <f t="shared" si="0"/>
        <v>0</v>
      </c>
      <c r="K142" s="153"/>
      <c r="L142" s="30"/>
      <c r="M142" s="154" t="s">
        <v>2156</v>
      </c>
      <c r="N142" s="155" t="s">
        <v>2172</v>
      </c>
      <c r="O142" s="156">
        <v>0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508</v>
      </c>
      <c r="AT142" s="158" t="s">
        <v>2618</v>
      </c>
      <c r="AU142" s="158" t="s">
        <v>2215</v>
      </c>
      <c r="AY142" s="17" t="s">
        <v>2612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2215</v>
      </c>
      <c r="BK142" s="159">
        <f t="shared" si="9"/>
        <v>0</v>
      </c>
      <c r="BL142" s="17" t="s">
        <v>508</v>
      </c>
      <c r="BM142" s="158" t="s">
        <v>555</v>
      </c>
    </row>
    <row r="143" spans="1:65" s="1" customFormat="1" ht="16.5" customHeight="1">
      <c r="A143" s="29"/>
      <c r="B143" s="146"/>
      <c r="C143" s="147" t="s">
        <v>2890</v>
      </c>
      <c r="D143" s="147" t="s">
        <v>2618</v>
      </c>
      <c r="E143" s="148" t="s">
        <v>2904</v>
      </c>
      <c r="F143" s="149" t="s">
        <v>556</v>
      </c>
      <c r="G143" s="150" t="s">
        <v>507</v>
      </c>
      <c r="H143" s="151">
        <v>1</v>
      </c>
      <c r="I143" s="152"/>
      <c r="J143" s="152">
        <f t="shared" si="0"/>
        <v>0</v>
      </c>
      <c r="K143" s="153"/>
      <c r="L143" s="30"/>
      <c r="M143" s="201" t="s">
        <v>2156</v>
      </c>
      <c r="N143" s="202" t="s">
        <v>2172</v>
      </c>
      <c r="O143" s="203">
        <v>0</v>
      </c>
      <c r="P143" s="203">
        <f t="shared" si="1"/>
        <v>0</v>
      </c>
      <c r="Q143" s="203">
        <v>0</v>
      </c>
      <c r="R143" s="203">
        <f t="shared" si="2"/>
        <v>0</v>
      </c>
      <c r="S143" s="203">
        <v>0</v>
      </c>
      <c r="T143" s="20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508</v>
      </c>
      <c r="AT143" s="158" t="s">
        <v>2618</v>
      </c>
      <c r="AU143" s="158" t="s">
        <v>2215</v>
      </c>
      <c r="AY143" s="17" t="s">
        <v>2612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2215</v>
      </c>
      <c r="BK143" s="159">
        <f t="shared" si="9"/>
        <v>0</v>
      </c>
      <c r="BL143" s="17" t="s">
        <v>508</v>
      </c>
      <c r="BM143" s="158" t="s">
        <v>557</v>
      </c>
    </row>
    <row r="144" spans="1:65" s="1" customFormat="1" ht="6.95" customHeight="1">
      <c r="A144" s="29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16:K143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9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130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1:8" ht="11.25" customHeight="1"/>
    <row r="2" spans="1:8" ht="36.950000000000003" customHeight="1"/>
    <row r="3" spans="1:8" ht="6.95" customHeight="1">
      <c r="B3" s="18"/>
      <c r="C3" s="19"/>
      <c r="D3" s="19"/>
      <c r="E3" s="19"/>
      <c r="F3" s="19"/>
      <c r="G3" s="19"/>
      <c r="H3" s="20"/>
    </row>
    <row r="4" spans="1:8" ht="24.95" customHeight="1">
      <c r="B4" s="20"/>
      <c r="C4" s="21" t="s">
        <v>558</v>
      </c>
      <c r="H4" s="20"/>
    </row>
    <row r="5" spans="1:8" ht="12" customHeight="1">
      <c r="B5" s="20"/>
      <c r="C5" s="23" t="s">
        <v>9</v>
      </c>
      <c r="D5" s="451" t="s">
        <v>10</v>
      </c>
      <c r="E5" s="448"/>
      <c r="F5" s="448"/>
      <c r="H5" s="20"/>
    </row>
    <row r="6" spans="1:8" ht="36.950000000000003" customHeight="1">
      <c r="B6" s="20"/>
      <c r="C6" s="25" t="s">
        <v>11</v>
      </c>
      <c r="D6" s="450" t="s">
        <v>12</v>
      </c>
      <c r="E6" s="448"/>
      <c r="F6" s="448"/>
      <c r="H6" s="20"/>
    </row>
    <row r="7" spans="1:8" ht="16.5" customHeight="1">
      <c r="B7" s="20"/>
      <c r="C7" s="26" t="s">
        <v>17</v>
      </c>
      <c r="D7" s="52">
        <f ca="1">'Rekapitulace stavby'!AN8</f>
        <v>44579</v>
      </c>
      <c r="H7" s="20"/>
    </row>
    <row r="8" spans="1:8" s="1" customFormat="1" ht="10.9" customHeight="1">
      <c r="A8" s="29"/>
      <c r="B8" s="30"/>
      <c r="C8" s="29"/>
      <c r="D8" s="29"/>
      <c r="E8" s="29"/>
      <c r="F8" s="29"/>
      <c r="G8" s="29"/>
      <c r="H8" s="30"/>
    </row>
    <row r="9" spans="1:8" s="10" customFormat="1" ht="29.25" customHeight="1">
      <c r="A9" s="123"/>
      <c r="B9" s="124"/>
      <c r="C9" s="125" t="s">
        <v>2188</v>
      </c>
      <c r="D9" s="126" t="s">
        <v>2189</v>
      </c>
      <c r="E9" s="126" t="s">
        <v>2595</v>
      </c>
      <c r="F9" s="127" t="s">
        <v>559</v>
      </c>
      <c r="G9" s="123"/>
      <c r="H9" s="124"/>
    </row>
    <row r="10" spans="1:8" s="1" customFormat="1" ht="26.45" customHeight="1">
      <c r="A10" s="29"/>
      <c r="B10" s="30"/>
      <c r="C10" s="205" t="s">
        <v>560</v>
      </c>
      <c r="D10" s="205" t="s">
        <v>2213</v>
      </c>
      <c r="E10" s="29"/>
      <c r="F10" s="29"/>
      <c r="G10" s="29"/>
      <c r="H10" s="30"/>
    </row>
    <row r="11" spans="1:8" s="1" customFormat="1" ht="16.899999999999999" customHeight="1">
      <c r="A11" s="29"/>
      <c r="B11" s="30"/>
      <c r="C11" s="206" t="s">
        <v>2246</v>
      </c>
      <c r="D11" s="207" t="s">
        <v>2247</v>
      </c>
      <c r="E11" s="208" t="s">
        <v>2248</v>
      </c>
      <c r="F11" s="209">
        <v>435.48700000000002</v>
      </c>
      <c r="G11" s="29"/>
      <c r="H11" s="30"/>
    </row>
    <row r="12" spans="1:8" s="1" customFormat="1" ht="16.899999999999999" customHeight="1">
      <c r="A12" s="29"/>
      <c r="B12" s="30"/>
      <c r="C12" s="210" t="s">
        <v>2156</v>
      </c>
      <c r="D12" s="210" t="s">
        <v>2156</v>
      </c>
      <c r="E12" s="17" t="s">
        <v>2156</v>
      </c>
      <c r="F12" s="211">
        <v>0</v>
      </c>
      <c r="G12" s="29"/>
      <c r="H12" s="30"/>
    </row>
    <row r="13" spans="1:8" s="1" customFormat="1" ht="16.899999999999999" customHeight="1">
      <c r="A13" s="29"/>
      <c r="B13" s="30"/>
      <c r="C13" s="210" t="s">
        <v>2156</v>
      </c>
      <c r="D13" s="210" t="s">
        <v>2156</v>
      </c>
      <c r="E13" s="17" t="s">
        <v>2156</v>
      </c>
      <c r="F13" s="211">
        <v>0</v>
      </c>
      <c r="G13" s="29"/>
      <c r="H13" s="30"/>
    </row>
    <row r="14" spans="1:8" s="1" customFormat="1" ht="16.899999999999999" customHeight="1">
      <c r="A14" s="29"/>
      <c r="B14" s="30"/>
      <c r="C14" s="210" t="s">
        <v>2156</v>
      </c>
      <c r="D14" s="210" t="s">
        <v>2822</v>
      </c>
      <c r="E14" s="17" t="s">
        <v>2156</v>
      </c>
      <c r="F14" s="211">
        <v>0</v>
      </c>
      <c r="G14" s="29"/>
      <c r="H14" s="30"/>
    </row>
    <row r="15" spans="1:8" s="1" customFormat="1" ht="16.899999999999999" customHeight="1">
      <c r="A15" s="29"/>
      <c r="B15" s="30"/>
      <c r="C15" s="210" t="s">
        <v>2156</v>
      </c>
      <c r="D15" s="210" t="s">
        <v>2741</v>
      </c>
      <c r="E15" s="17" t="s">
        <v>2156</v>
      </c>
      <c r="F15" s="211">
        <v>0</v>
      </c>
      <c r="G15" s="29"/>
      <c r="H15" s="30"/>
    </row>
    <row r="16" spans="1:8" s="1" customFormat="1" ht="16.899999999999999" customHeight="1">
      <c r="A16" s="29"/>
      <c r="B16" s="30"/>
      <c r="C16" s="210" t="s">
        <v>2156</v>
      </c>
      <c r="D16" s="210" t="s">
        <v>2823</v>
      </c>
      <c r="E16" s="17" t="s">
        <v>2156</v>
      </c>
      <c r="F16" s="211">
        <v>326.39999999999998</v>
      </c>
      <c r="G16" s="29"/>
      <c r="H16" s="30"/>
    </row>
    <row r="17" spans="1:8" s="1" customFormat="1" ht="16.899999999999999" customHeight="1">
      <c r="A17" s="29"/>
      <c r="B17" s="30"/>
      <c r="C17" s="210" t="s">
        <v>2156</v>
      </c>
      <c r="D17" s="210" t="s">
        <v>2742</v>
      </c>
      <c r="E17" s="17" t="s">
        <v>2156</v>
      </c>
      <c r="F17" s="211">
        <v>0</v>
      </c>
      <c r="G17" s="29"/>
      <c r="H17" s="30"/>
    </row>
    <row r="18" spans="1:8" s="1" customFormat="1" ht="16.899999999999999" customHeight="1">
      <c r="A18" s="29"/>
      <c r="B18" s="30"/>
      <c r="C18" s="210" t="s">
        <v>2156</v>
      </c>
      <c r="D18" s="210" t="s">
        <v>2824</v>
      </c>
      <c r="E18" s="17" t="s">
        <v>2156</v>
      </c>
      <c r="F18" s="211">
        <v>100.8</v>
      </c>
      <c r="G18" s="29"/>
      <c r="H18" s="30"/>
    </row>
    <row r="19" spans="1:8" s="1" customFormat="1" ht="16.899999999999999" customHeight="1">
      <c r="A19" s="29"/>
      <c r="B19" s="30"/>
      <c r="C19" s="210" t="s">
        <v>2156</v>
      </c>
      <c r="D19" s="210" t="s">
        <v>2679</v>
      </c>
      <c r="E19" s="17" t="s">
        <v>2156</v>
      </c>
      <c r="F19" s="211">
        <v>0</v>
      </c>
      <c r="G19" s="29"/>
      <c r="H19" s="30"/>
    </row>
    <row r="20" spans="1:8" s="1" customFormat="1" ht="16.899999999999999" customHeight="1">
      <c r="A20" s="29"/>
      <c r="B20" s="30"/>
      <c r="C20" s="210" t="s">
        <v>2156</v>
      </c>
      <c r="D20" s="210" t="s">
        <v>2825</v>
      </c>
      <c r="E20" s="17" t="s">
        <v>2156</v>
      </c>
      <c r="F20" s="211">
        <v>6.4</v>
      </c>
      <c r="G20" s="29"/>
      <c r="H20" s="30"/>
    </row>
    <row r="21" spans="1:8" s="1" customFormat="1" ht="16.899999999999999" customHeight="1">
      <c r="A21" s="29"/>
      <c r="B21" s="30"/>
      <c r="C21" s="210" t="s">
        <v>2156</v>
      </c>
      <c r="D21" s="210" t="s">
        <v>2826</v>
      </c>
      <c r="E21" s="17" t="s">
        <v>2156</v>
      </c>
      <c r="F21" s="211">
        <v>0</v>
      </c>
      <c r="G21" s="29"/>
      <c r="H21" s="30"/>
    </row>
    <row r="22" spans="1:8" s="1" customFormat="1" ht="16.899999999999999" customHeight="1">
      <c r="A22" s="29"/>
      <c r="B22" s="30"/>
      <c r="C22" s="210" t="s">
        <v>2156</v>
      </c>
      <c r="D22" s="210" t="s">
        <v>2827</v>
      </c>
      <c r="E22" s="17" t="s">
        <v>2156</v>
      </c>
      <c r="F22" s="211">
        <v>81.599999999999994</v>
      </c>
      <c r="G22" s="29"/>
      <c r="H22" s="30"/>
    </row>
    <row r="23" spans="1:8" s="1" customFormat="1" ht="16.899999999999999" customHeight="1">
      <c r="A23" s="29"/>
      <c r="B23" s="30"/>
      <c r="C23" s="210" t="s">
        <v>2156</v>
      </c>
      <c r="D23" s="210" t="s">
        <v>2765</v>
      </c>
      <c r="E23" s="17" t="s">
        <v>2156</v>
      </c>
      <c r="F23" s="211">
        <v>0</v>
      </c>
      <c r="G23" s="29"/>
      <c r="H23" s="30"/>
    </row>
    <row r="24" spans="1:8" s="1" customFormat="1" ht="16.899999999999999" customHeight="1">
      <c r="A24" s="29"/>
      <c r="B24" s="30"/>
      <c r="C24" s="210" t="s">
        <v>2156</v>
      </c>
      <c r="D24" s="210" t="s">
        <v>2828</v>
      </c>
      <c r="E24" s="17" t="s">
        <v>2156</v>
      </c>
      <c r="F24" s="211">
        <v>0</v>
      </c>
      <c r="G24" s="29"/>
      <c r="H24" s="30"/>
    </row>
    <row r="25" spans="1:8" s="1" customFormat="1" ht="16.899999999999999" customHeight="1">
      <c r="A25" s="29"/>
      <c r="B25" s="30"/>
      <c r="C25" s="210" t="s">
        <v>2156</v>
      </c>
      <c r="D25" s="210" t="s">
        <v>2829</v>
      </c>
      <c r="E25" s="17" t="s">
        <v>2156</v>
      </c>
      <c r="F25" s="211">
        <v>-25.7</v>
      </c>
      <c r="G25" s="29"/>
      <c r="H25" s="30"/>
    </row>
    <row r="26" spans="1:8" s="1" customFormat="1" ht="16.899999999999999" customHeight="1">
      <c r="A26" s="29"/>
      <c r="B26" s="30"/>
      <c r="C26" s="210" t="s">
        <v>2156</v>
      </c>
      <c r="D26" s="210" t="s">
        <v>2830</v>
      </c>
      <c r="E26" s="17" t="s">
        <v>2156</v>
      </c>
      <c r="F26" s="211">
        <v>-35.125</v>
      </c>
      <c r="G26" s="29"/>
      <c r="H26" s="30"/>
    </row>
    <row r="27" spans="1:8" s="1" customFormat="1" ht="16.899999999999999" customHeight="1">
      <c r="A27" s="29"/>
      <c r="B27" s="30"/>
      <c r="C27" s="210" t="s">
        <v>2156</v>
      </c>
      <c r="D27" s="210" t="s">
        <v>2831</v>
      </c>
      <c r="E27" s="17" t="s">
        <v>2156</v>
      </c>
      <c r="F27" s="211">
        <v>-2.8130000000000002</v>
      </c>
      <c r="G27" s="29"/>
      <c r="H27" s="30"/>
    </row>
    <row r="28" spans="1:8" s="1" customFormat="1" ht="16.899999999999999" customHeight="1">
      <c r="A28" s="29"/>
      <c r="B28" s="30"/>
      <c r="C28" s="210" t="s">
        <v>2156</v>
      </c>
      <c r="D28" s="210" t="s">
        <v>2832</v>
      </c>
      <c r="E28" s="17" t="s">
        <v>2156</v>
      </c>
      <c r="F28" s="211">
        <v>-5.95</v>
      </c>
      <c r="G28" s="29"/>
      <c r="H28" s="30"/>
    </row>
    <row r="29" spans="1:8" s="1" customFormat="1" ht="16.899999999999999" customHeight="1">
      <c r="A29" s="29"/>
      <c r="B29" s="30"/>
      <c r="C29" s="210" t="s">
        <v>2156</v>
      </c>
      <c r="D29" s="210" t="s">
        <v>2771</v>
      </c>
      <c r="E29" s="17" t="s">
        <v>2156</v>
      </c>
      <c r="F29" s="211">
        <v>0</v>
      </c>
      <c r="G29" s="29"/>
      <c r="H29" s="30"/>
    </row>
    <row r="30" spans="1:8" s="1" customFormat="1" ht="16.899999999999999" customHeight="1">
      <c r="A30" s="29"/>
      <c r="B30" s="30"/>
      <c r="C30" s="210" t="s">
        <v>2156</v>
      </c>
      <c r="D30" s="210" t="s">
        <v>2833</v>
      </c>
      <c r="E30" s="17" t="s">
        <v>2156</v>
      </c>
      <c r="F30" s="211">
        <v>-1.65</v>
      </c>
      <c r="G30" s="29"/>
      <c r="H30" s="30"/>
    </row>
    <row r="31" spans="1:8" s="1" customFormat="1" ht="16.899999999999999" customHeight="1">
      <c r="A31" s="29"/>
      <c r="B31" s="30"/>
      <c r="C31" s="210" t="s">
        <v>2156</v>
      </c>
      <c r="D31" s="210" t="s">
        <v>2834</v>
      </c>
      <c r="E31" s="17" t="s">
        <v>2156</v>
      </c>
      <c r="F31" s="211">
        <v>-8.4749999999999996</v>
      </c>
      <c r="G31" s="29"/>
      <c r="H31" s="30"/>
    </row>
    <row r="32" spans="1:8" s="1" customFormat="1" ht="16.899999999999999" customHeight="1">
      <c r="A32" s="29"/>
      <c r="B32" s="30"/>
      <c r="C32" s="210" t="s">
        <v>2156</v>
      </c>
      <c r="D32" s="210" t="s">
        <v>2156</v>
      </c>
      <c r="E32" s="17" t="s">
        <v>2156</v>
      </c>
      <c r="F32" s="211">
        <v>0</v>
      </c>
      <c r="G32" s="29"/>
      <c r="H32" s="30"/>
    </row>
    <row r="33" spans="1:8" s="1" customFormat="1" ht="16.899999999999999" customHeight="1">
      <c r="A33" s="29"/>
      <c r="B33" s="30"/>
      <c r="C33" s="210" t="s">
        <v>2246</v>
      </c>
      <c r="D33" s="210" t="s">
        <v>2641</v>
      </c>
      <c r="E33" s="17" t="s">
        <v>2156</v>
      </c>
      <c r="F33" s="211">
        <v>435.48700000000002</v>
      </c>
      <c r="G33" s="29"/>
      <c r="H33" s="30"/>
    </row>
    <row r="34" spans="1:8" s="1" customFormat="1" ht="16.899999999999999" customHeight="1">
      <c r="A34" s="29"/>
      <c r="B34" s="30"/>
      <c r="C34" s="212" t="s">
        <v>561</v>
      </c>
      <c r="D34" s="29"/>
      <c r="E34" s="29"/>
      <c r="F34" s="29"/>
      <c r="G34" s="29"/>
      <c r="H34" s="30"/>
    </row>
    <row r="35" spans="1:8" s="1" customFormat="1" ht="16.899999999999999" customHeight="1">
      <c r="A35" s="29"/>
      <c r="B35" s="30"/>
      <c r="C35" s="210" t="s">
        <v>2776</v>
      </c>
      <c r="D35" s="210" t="s">
        <v>2777</v>
      </c>
      <c r="E35" s="17" t="s">
        <v>2248</v>
      </c>
      <c r="F35" s="211">
        <v>217.744</v>
      </c>
      <c r="G35" s="29"/>
      <c r="H35" s="30"/>
    </row>
    <row r="36" spans="1:8" s="1" customFormat="1" ht="16.899999999999999" customHeight="1">
      <c r="A36" s="29"/>
      <c r="B36" s="30"/>
      <c r="C36" s="210" t="s">
        <v>2841</v>
      </c>
      <c r="D36" s="210" t="s">
        <v>2842</v>
      </c>
      <c r="E36" s="17" t="s">
        <v>2248</v>
      </c>
      <c r="F36" s="211">
        <v>217.744</v>
      </c>
      <c r="G36" s="29"/>
      <c r="H36" s="30"/>
    </row>
    <row r="37" spans="1:8" s="1" customFormat="1" ht="16.899999999999999" customHeight="1">
      <c r="A37" s="29"/>
      <c r="B37" s="30"/>
      <c r="C37" s="210" t="s">
        <v>2844</v>
      </c>
      <c r="D37" s="210" t="s">
        <v>2845</v>
      </c>
      <c r="E37" s="17" t="s">
        <v>2248</v>
      </c>
      <c r="F37" s="211">
        <v>137.16399999999999</v>
      </c>
      <c r="G37" s="29"/>
      <c r="H37" s="30"/>
    </row>
    <row r="38" spans="1:8" s="1" customFormat="1" ht="16.899999999999999" customHeight="1">
      <c r="A38" s="29"/>
      <c r="B38" s="30"/>
      <c r="C38" s="210" t="s">
        <v>2916</v>
      </c>
      <c r="D38" s="210" t="s">
        <v>2917</v>
      </c>
      <c r="E38" s="17" t="s">
        <v>2248</v>
      </c>
      <c r="F38" s="211">
        <v>457.21199999999999</v>
      </c>
      <c r="G38" s="29"/>
      <c r="H38" s="30"/>
    </row>
    <row r="39" spans="1:8" s="1" customFormat="1" ht="16.899999999999999" customHeight="1">
      <c r="A39" s="29"/>
      <c r="B39" s="30"/>
      <c r="C39" s="210" t="s">
        <v>2944</v>
      </c>
      <c r="D39" s="210" t="s">
        <v>2945</v>
      </c>
      <c r="E39" s="17" t="s">
        <v>2248</v>
      </c>
      <c r="F39" s="211">
        <v>242.92699999999999</v>
      </c>
      <c r="G39" s="29"/>
      <c r="H39" s="30"/>
    </row>
    <row r="40" spans="1:8" s="1" customFormat="1" ht="16.899999999999999" customHeight="1">
      <c r="A40" s="29"/>
      <c r="B40" s="30"/>
      <c r="C40" s="206" t="s">
        <v>2250</v>
      </c>
      <c r="D40" s="207" t="s">
        <v>2251</v>
      </c>
      <c r="E40" s="208" t="s">
        <v>2248</v>
      </c>
      <c r="F40" s="209">
        <v>217.744</v>
      </c>
      <c r="G40" s="29"/>
      <c r="H40" s="30"/>
    </row>
    <row r="41" spans="1:8" s="1" customFormat="1" ht="16.899999999999999" customHeight="1">
      <c r="A41" s="29"/>
      <c r="B41" s="30"/>
      <c r="C41" s="210" t="s">
        <v>2156</v>
      </c>
      <c r="D41" s="210" t="s">
        <v>2774</v>
      </c>
      <c r="E41" s="17" t="s">
        <v>2156</v>
      </c>
      <c r="F41" s="211">
        <v>0</v>
      </c>
      <c r="G41" s="29"/>
      <c r="H41" s="30"/>
    </row>
    <row r="42" spans="1:8" s="1" customFormat="1" ht="16.899999999999999" customHeight="1">
      <c r="A42" s="29"/>
      <c r="B42" s="30"/>
      <c r="C42" s="210" t="s">
        <v>2156</v>
      </c>
      <c r="D42" s="210" t="s">
        <v>2835</v>
      </c>
      <c r="E42" s="17" t="s">
        <v>2156</v>
      </c>
      <c r="F42" s="211">
        <v>217.744</v>
      </c>
      <c r="G42" s="29"/>
      <c r="H42" s="30"/>
    </row>
    <row r="43" spans="1:8" s="1" customFormat="1" ht="16.899999999999999" customHeight="1">
      <c r="A43" s="29"/>
      <c r="B43" s="30"/>
      <c r="C43" s="210" t="s">
        <v>2250</v>
      </c>
      <c r="D43" s="210" t="s">
        <v>2638</v>
      </c>
      <c r="E43" s="17" t="s">
        <v>2156</v>
      </c>
      <c r="F43" s="211">
        <v>217.744</v>
      </c>
      <c r="G43" s="29"/>
      <c r="H43" s="30"/>
    </row>
    <row r="44" spans="1:8" s="1" customFormat="1" ht="16.899999999999999" customHeight="1">
      <c r="A44" s="29"/>
      <c r="B44" s="30"/>
      <c r="C44" s="212" t="s">
        <v>561</v>
      </c>
      <c r="D44" s="29"/>
      <c r="E44" s="29"/>
      <c r="F44" s="29"/>
      <c r="G44" s="29"/>
      <c r="H44" s="30"/>
    </row>
    <row r="45" spans="1:8" s="1" customFormat="1" ht="16.899999999999999" customHeight="1">
      <c r="A45" s="29"/>
      <c r="B45" s="30"/>
      <c r="C45" s="210" t="s">
        <v>2776</v>
      </c>
      <c r="D45" s="210" t="s">
        <v>2777</v>
      </c>
      <c r="E45" s="17" t="s">
        <v>2248</v>
      </c>
      <c r="F45" s="211">
        <v>217.744</v>
      </c>
      <c r="G45" s="29"/>
      <c r="H45" s="30"/>
    </row>
    <row r="46" spans="1:8" s="1" customFormat="1" ht="16.899999999999999" customHeight="1">
      <c r="A46" s="29"/>
      <c r="B46" s="30"/>
      <c r="C46" s="210" t="s">
        <v>2891</v>
      </c>
      <c r="D46" s="210" t="s">
        <v>2892</v>
      </c>
      <c r="E46" s="17" t="s">
        <v>2248</v>
      </c>
      <c r="F46" s="211">
        <v>640.77</v>
      </c>
      <c r="G46" s="29"/>
      <c r="H46" s="30"/>
    </row>
    <row r="47" spans="1:8" s="1" customFormat="1" ht="16.899999999999999" customHeight="1">
      <c r="A47" s="29"/>
      <c r="B47" s="30"/>
      <c r="C47" s="210" t="s">
        <v>2982</v>
      </c>
      <c r="D47" s="210" t="s">
        <v>2983</v>
      </c>
      <c r="E47" s="17" t="s">
        <v>2248</v>
      </c>
      <c r="F47" s="211">
        <v>211.81100000000001</v>
      </c>
      <c r="G47" s="29"/>
      <c r="H47" s="30"/>
    </row>
    <row r="48" spans="1:8" s="1" customFormat="1" ht="16.899999999999999" customHeight="1">
      <c r="A48" s="29"/>
      <c r="B48" s="30"/>
      <c r="C48" s="206" t="s">
        <v>2254</v>
      </c>
      <c r="D48" s="207" t="s">
        <v>2255</v>
      </c>
      <c r="E48" s="208" t="s">
        <v>2248</v>
      </c>
      <c r="F48" s="209">
        <v>217.744</v>
      </c>
      <c r="G48" s="29"/>
      <c r="H48" s="30"/>
    </row>
    <row r="49" spans="1:8" s="1" customFormat="1" ht="16.899999999999999" customHeight="1">
      <c r="A49" s="29"/>
      <c r="B49" s="30"/>
      <c r="C49" s="210" t="s">
        <v>2156</v>
      </c>
      <c r="D49" s="210" t="s">
        <v>2839</v>
      </c>
      <c r="E49" s="17" t="s">
        <v>2156</v>
      </c>
      <c r="F49" s="211">
        <v>0</v>
      </c>
      <c r="G49" s="29"/>
      <c r="H49" s="30"/>
    </row>
    <row r="50" spans="1:8" s="1" customFormat="1" ht="16.899999999999999" customHeight="1">
      <c r="A50" s="29"/>
      <c r="B50" s="30"/>
      <c r="C50" s="210" t="s">
        <v>2156</v>
      </c>
      <c r="D50" s="210" t="s">
        <v>2835</v>
      </c>
      <c r="E50" s="17" t="s">
        <v>2156</v>
      </c>
      <c r="F50" s="211">
        <v>217.744</v>
      </c>
      <c r="G50" s="29"/>
      <c r="H50" s="30"/>
    </row>
    <row r="51" spans="1:8" s="1" customFormat="1" ht="16.899999999999999" customHeight="1">
      <c r="A51" s="29"/>
      <c r="B51" s="30"/>
      <c r="C51" s="210" t="s">
        <v>2254</v>
      </c>
      <c r="D51" s="210" t="s">
        <v>2641</v>
      </c>
      <c r="E51" s="17" t="s">
        <v>2156</v>
      </c>
      <c r="F51" s="211">
        <v>217.744</v>
      </c>
      <c r="G51" s="29"/>
      <c r="H51" s="30"/>
    </row>
    <row r="52" spans="1:8" s="1" customFormat="1" ht="16.899999999999999" customHeight="1">
      <c r="A52" s="29"/>
      <c r="B52" s="30"/>
      <c r="C52" s="212" t="s">
        <v>561</v>
      </c>
      <c r="D52" s="29"/>
      <c r="E52" s="29"/>
      <c r="F52" s="29"/>
      <c r="G52" s="29"/>
      <c r="H52" s="30"/>
    </row>
    <row r="53" spans="1:8" s="1" customFormat="1" ht="16.899999999999999" customHeight="1">
      <c r="A53" s="29"/>
      <c r="B53" s="30"/>
      <c r="C53" s="210" t="s">
        <v>2841</v>
      </c>
      <c r="D53" s="210" t="s">
        <v>2842</v>
      </c>
      <c r="E53" s="17" t="s">
        <v>2248</v>
      </c>
      <c r="F53" s="211">
        <v>217.744</v>
      </c>
      <c r="G53" s="29"/>
      <c r="H53" s="30"/>
    </row>
    <row r="54" spans="1:8" s="1" customFormat="1" ht="16.899999999999999" customHeight="1">
      <c r="A54" s="29"/>
      <c r="B54" s="30"/>
      <c r="C54" s="210" t="s">
        <v>2900</v>
      </c>
      <c r="D54" s="210" t="s">
        <v>2901</v>
      </c>
      <c r="E54" s="17" t="s">
        <v>2248</v>
      </c>
      <c r="F54" s="211">
        <v>228.607</v>
      </c>
      <c r="G54" s="29"/>
      <c r="H54" s="30"/>
    </row>
    <row r="55" spans="1:8" s="1" customFormat="1" ht="16.899999999999999" customHeight="1">
      <c r="A55" s="29"/>
      <c r="B55" s="30"/>
      <c r="C55" s="210" t="s">
        <v>2987</v>
      </c>
      <c r="D55" s="210" t="s">
        <v>2988</v>
      </c>
      <c r="E55" s="17" t="s">
        <v>2248</v>
      </c>
      <c r="F55" s="211">
        <v>228.607</v>
      </c>
      <c r="G55" s="29"/>
      <c r="H55" s="30"/>
    </row>
    <row r="56" spans="1:8" s="1" customFormat="1" ht="16.899999999999999" customHeight="1">
      <c r="A56" s="29"/>
      <c r="B56" s="30"/>
      <c r="C56" s="206" t="s">
        <v>2256</v>
      </c>
      <c r="D56" s="207" t="s">
        <v>2257</v>
      </c>
      <c r="E56" s="208" t="s">
        <v>2248</v>
      </c>
      <c r="F56" s="209">
        <v>21.725000000000001</v>
      </c>
      <c r="G56" s="29"/>
      <c r="H56" s="30"/>
    </row>
    <row r="57" spans="1:8" s="1" customFormat="1" ht="16.899999999999999" customHeight="1">
      <c r="A57" s="29"/>
      <c r="B57" s="30"/>
      <c r="C57" s="210" t="s">
        <v>2156</v>
      </c>
      <c r="D57" s="210" t="s">
        <v>2763</v>
      </c>
      <c r="E57" s="17" t="s">
        <v>2156</v>
      </c>
      <c r="F57" s="211">
        <v>0</v>
      </c>
      <c r="G57" s="29"/>
      <c r="H57" s="30"/>
    </row>
    <row r="58" spans="1:8" s="1" customFormat="1" ht="16.899999999999999" customHeight="1">
      <c r="A58" s="29"/>
      <c r="B58" s="30"/>
      <c r="C58" s="210" t="s">
        <v>2156</v>
      </c>
      <c r="D58" s="210" t="s">
        <v>2764</v>
      </c>
      <c r="E58" s="17" t="s">
        <v>2156</v>
      </c>
      <c r="F58" s="211">
        <v>27</v>
      </c>
      <c r="G58" s="29"/>
      <c r="H58" s="30"/>
    </row>
    <row r="59" spans="1:8" s="1" customFormat="1" ht="16.899999999999999" customHeight="1">
      <c r="A59" s="29"/>
      <c r="B59" s="30"/>
      <c r="C59" s="210" t="s">
        <v>2156</v>
      </c>
      <c r="D59" s="210" t="s">
        <v>2765</v>
      </c>
      <c r="E59" s="17" t="s">
        <v>2156</v>
      </c>
      <c r="F59" s="211">
        <v>0</v>
      </c>
      <c r="G59" s="29"/>
      <c r="H59" s="30"/>
    </row>
    <row r="60" spans="1:8" s="1" customFormat="1" ht="16.899999999999999" customHeight="1">
      <c r="A60" s="29"/>
      <c r="B60" s="30"/>
      <c r="C60" s="210" t="s">
        <v>2156</v>
      </c>
      <c r="D60" s="210" t="s">
        <v>2766</v>
      </c>
      <c r="E60" s="17" t="s">
        <v>2156</v>
      </c>
      <c r="F60" s="211">
        <v>0</v>
      </c>
      <c r="G60" s="29"/>
      <c r="H60" s="30"/>
    </row>
    <row r="61" spans="1:8" s="1" customFormat="1" ht="16.899999999999999" customHeight="1">
      <c r="A61" s="29"/>
      <c r="B61" s="30"/>
      <c r="C61" s="210" t="s">
        <v>2156</v>
      </c>
      <c r="D61" s="210" t="s">
        <v>2767</v>
      </c>
      <c r="E61" s="17" t="s">
        <v>2156</v>
      </c>
      <c r="F61" s="211">
        <v>-2.4</v>
      </c>
      <c r="G61" s="29"/>
      <c r="H61" s="30"/>
    </row>
    <row r="62" spans="1:8" s="1" customFormat="1" ht="16.899999999999999" customHeight="1">
      <c r="A62" s="29"/>
      <c r="B62" s="30"/>
      <c r="C62" s="210" t="s">
        <v>2156</v>
      </c>
      <c r="D62" s="210" t="s">
        <v>2768</v>
      </c>
      <c r="E62" s="17" t="s">
        <v>2156</v>
      </c>
      <c r="F62" s="211">
        <v>-0.75</v>
      </c>
      <c r="G62" s="29"/>
      <c r="H62" s="30"/>
    </row>
    <row r="63" spans="1:8" s="1" customFormat="1" ht="16.899999999999999" customHeight="1">
      <c r="A63" s="29"/>
      <c r="B63" s="30"/>
      <c r="C63" s="210" t="s">
        <v>2156</v>
      </c>
      <c r="D63" s="210" t="s">
        <v>2769</v>
      </c>
      <c r="E63" s="17" t="s">
        <v>2156</v>
      </c>
      <c r="F63" s="211">
        <v>-0.25</v>
      </c>
      <c r="G63" s="29"/>
      <c r="H63" s="30"/>
    </row>
    <row r="64" spans="1:8" s="1" customFormat="1" ht="16.899999999999999" customHeight="1">
      <c r="A64" s="29"/>
      <c r="B64" s="30"/>
      <c r="C64" s="210" t="s">
        <v>2156</v>
      </c>
      <c r="D64" s="210" t="s">
        <v>2770</v>
      </c>
      <c r="E64" s="17" t="s">
        <v>2156</v>
      </c>
      <c r="F64" s="211">
        <v>-0.3</v>
      </c>
      <c r="G64" s="29"/>
      <c r="H64" s="30"/>
    </row>
    <row r="65" spans="1:8" s="1" customFormat="1" ht="16.899999999999999" customHeight="1">
      <c r="A65" s="29"/>
      <c r="B65" s="30"/>
      <c r="C65" s="210" t="s">
        <v>2156</v>
      </c>
      <c r="D65" s="210" t="s">
        <v>2771</v>
      </c>
      <c r="E65" s="17" t="s">
        <v>2156</v>
      </c>
      <c r="F65" s="211">
        <v>0</v>
      </c>
      <c r="G65" s="29"/>
      <c r="H65" s="30"/>
    </row>
    <row r="66" spans="1:8" s="1" customFormat="1" ht="16.899999999999999" customHeight="1">
      <c r="A66" s="29"/>
      <c r="B66" s="30"/>
      <c r="C66" s="210" t="s">
        <v>2156</v>
      </c>
      <c r="D66" s="210" t="s">
        <v>2772</v>
      </c>
      <c r="E66" s="17" t="s">
        <v>2156</v>
      </c>
      <c r="F66" s="211">
        <v>-0.67500000000000004</v>
      </c>
      <c r="G66" s="29"/>
      <c r="H66" s="30"/>
    </row>
    <row r="67" spans="1:8" s="1" customFormat="1" ht="16.899999999999999" customHeight="1">
      <c r="A67" s="29"/>
      <c r="B67" s="30"/>
      <c r="C67" s="210" t="s">
        <v>2156</v>
      </c>
      <c r="D67" s="210" t="s">
        <v>2773</v>
      </c>
      <c r="E67" s="17" t="s">
        <v>2156</v>
      </c>
      <c r="F67" s="211">
        <v>-0.9</v>
      </c>
      <c r="G67" s="29"/>
      <c r="H67" s="30"/>
    </row>
    <row r="68" spans="1:8" s="1" customFormat="1" ht="16.899999999999999" customHeight="1">
      <c r="A68" s="29"/>
      <c r="B68" s="30"/>
      <c r="C68" s="210" t="s">
        <v>2256</v>
      </c>
      <c r="D68" s="210" t="s">
        <v>2641</v>
      </c>
      <c r="E68" s="17" t="s">
        <v>2156</v>
      </c>
      <c r="F68" s="211">
        <v>21.725000000000001</v>
      </c>
      <c r="G68" s="29"/>
      <c r="H68" s="30"/>
    </row>
    <row r="69" spans="1:8" s="1" customFormat="1" ht="16.899999999999999" customHeight="1">
      <c r="A69" s="29"/>
      <c r="B69" s="30"/>
      <c r="C69" s="212" t="s">
        <v>561</v>
      </c>
      <c r="D69" s="29"/>
      <c r="E69" s="29"/>
      <c r="F69" s="29"/>
      <c r="G69" s="29"/>
      <c r="H69" s="30"/>
    </row>
    <row r="70" spans="1:8" s="1" customFormat="1" ht="16.899999999999999" customHeight="1">
      <c r="A70" s="29"/>
      <c r="B70" s="30"/>
      <c r="C70" s="210" t="s">
        <v>2760</v>
      </c>
      <c r="D70" s="210" t="s">
        <v>2761</v>
      </c>
      <c r="E70" s="17" t="s">
        <v>2248</v>
      </c>
      <c r="F70" s="211">
        <v>10.863</v>
      </c>
      <c r="G70" s="29"/>
      <c r="H70" s="30"/>
    </row>
    <row r="71" spans="1:8" s="1" customFormat="1" ht="16.899999999999999" customHeight="1">
      <c r="A71" s="29"/>
      <c r="B71" s="30"/>
      <c r="C71" s="210" t="s">
        <v>2836</v>
      </c>
      <c r="D71" s="210" t="s">
        <v>2837</v>
      </c>
      <c r="E71" s="17" t="s">
        <v>2248</v>
      </c>
      <c r="F71" s="211">
        <v>10.863</v>
      </c>
      <c r="G71" s="29"/>
      <c r="H71" s="30"/>
    </row>
    <row r="72" spans="1:8" s="1" customFormat="1" ht="16.899999999999999" customHeight="1">
      <c r="A72" s="29"/>
      <c r="B72" s="30"/>
      <c r="C72" s="210" t="s">
        <v>2844</v>
      </c>
      <c r="D72" s="210" t="s">
        <v>2845</v>
      </c>
      <c r="E72" s="17" t="s">
        <v>2248</v>
      </c>
      <c r="F72" s="211">
        <v>137.16399999999999</v>
      </c>
      <c r="G72" s="29"/>
      <c r="H72" s="30"/>
    </row>
    <row r="73" spans="1:8" s="1" customFormat="1" ht="16.899999999999999" customHeight="1">
      <c r="A73" s="29"/>
      <c r="B73" s="30"/>
      <c r="C73" s="210" t="s">
        <v>2916</v>
      </c>
      <c r="D73" s="210" t="s">
        <v>2917</v>
      </c>
      <c r="E73" s="17" t="s">
        <v>2248</v>
      </c>
      <c r="F73" s="211">
        <v>457.21199999999999</v>
      </c>
      <c r="G73" s="29"/>
      <c r="H73" s="30"/>
    </row>
    <row r="74" spans="1:8" s="1" customFormat="1" ht="16.899999999999999" customHeight="1">
      <c r="A74" s="29"/>
      <c r="B74" s="30"/>
      <c r="C74" s="210" t="s">
        <v>2944</v>
      </c>
      <c r="D74" s="210" t="s">
        <v>2945</v>
      </c>
      <c r="E74" s="17" t="s">
        <v>2248</v>
      </c>
      <c r="F74" s="211">
        <v>242.92699999999999</v>
      </c>
      <c r="G74" s="29"/>
      <c r="H74" s="30"/>
    </row>
    <row r="75" spans="1:8" s="1" customFormat="1" ht="16.899999999999999" customHeight="1">
      <c r="A75" s="29"/>
      <c r="B75" s="30"/>
      <c r="C75" s="206" t="s">
        <v>2259</v>
      </c>
      <c r="D75" s="207" t="s">
        <v>2260</v>
      </c>
      <c r="E75" s="208" t="s">
        <v>2248</v>
      </c>
      <c r="F75" s="209">
        <v>10.863</v>
      </c>
      <c r="G75" s="29"/>
      <c r="H75" s="30"/>
    </row>
    <row r="76" spans="1:8" s="1" customFormat="1" ht="16.899999999999999" customHeight="1">
      <c r="A76" s="29"/>
      <c r="B76" s="30"/>
      <c r="C76" s="210" t="s">
        <v>2156</v>
      </c>
      <c r="D76" s="210" t="s">
        <v>2156</v>
      </c>
      <c r="E76" s="17" t="s">
        <v>2156</v>
      </c>
      <c r="F76" s="211">
        <v>0</v>
      </c>
      <c r="G76" s="29"/>
      <c r="H76" s="30"/>
    </row>
    <row r="77" spans="1:8" s="1" customFormat="1" ht="16.899999999999999" customHeight="1">
      <c r="A77" s="29"/>
      <c r="B77" s="30"/>
      <c r="C77" s="210" t="s">
        <v>2156</v>
      </c>
      <c r="D77" s="210" t="s">
        <v>2774</v>
      </c>
      <c r="E77" s="17" t="s">
        <v>2156</v>
      </c>
      <c r="F77" s="211">
        <v>0</v>
      </c>
      <c r="G77" s="29"/>
      <c r="H77" s="30"/>
    </row>
    <row r="78" spans="1:8" s="1" customFormat="1" ht="16.899999999999999" customHeight="1">
      <c r="A78" s="29"/>
      <c r="B78" s="30"/>
      <c r="C78" s="210" t="s">
        <v>2156</v>
      </c>
      <c r="D78" s="210" t="s">
        <v>2775</v>
      </c>
      <c r="E78" s="17" t="s">
        <v>2156</v>
      </c>
      <c r="F78" s="211">
        <v>10.863</v>
      </c>
      <c r="G78" s="29"/>
      <c r="H78" s="30"/>
    </row>
    <row r="79" spans="1:8" s="1" customFormat="1" ht="16.899999999999999" customHeight="1">
      <c r="A79" s="29"/>
      <c r="B79" s="30"/>
      <c r="C79" s="210" t="s">
        <v>2259</v>
      </c>
      <c r="D79" s="210" t="s">
        <v>2638</v>
      </c>
      <c r="E79" s="17" t="s">
        <v>2156</v>
      </c>
      <c r="F79" s="211">
        <v>10.863</v>
      </c>
      <c r="G79" s="29"/>
      <c r="H79" s="30"/>
    </row>
    <row r="80" spans="1:8" s="1" customFormat="1" ht="16.899999999999999" customHeight="1">
      <c r="A80" s="29"/>
      <c r="B80" s="30"/>
      <c r="C80" s="212" t="s">
        <v>561</v>
      </c>
      <c r="D80" s="29"/>
      <c r="E80" s="29"/>
      <c r="F80" s="29"/>
      <c r="G80" s="29"/>
      <c r="H80" s="30"/>
    </row>
    <row r="81" spans="1:8" s="1" customFormat="1" ht="16.899999999999999" customHeight="1">
      <c r="A81" s="29"/>
      <c r="B81" s="30"/>
      <c r="C81" s="210" t="s">
        <v>2760</v>
      </c>
      <c r="D81" s="210" t="s">
        <v>2761</v>
      </c>
      <c r="E81" s="17" t="s">
        <v>2248</v>
      </c>
      <c r="F81" s="211">
        <v>10.863</v>
      </c>
      <c r="G81" s="29"/>
      <c r="H81" s="30"/>
    </row>
    <row r="82" spans="1:8" s="1" customFormat="1" ht="16.899999999999999" customHeight="1">
      <c r="A82" s="29"/>
      <c r="B82" s="30"/>
      <c r="C82" s="210" t="s">
        <v>2891</v>
      </c>
      <c r="D82" s="210" t="s">
        <v>2892</v>
      </c>
      <c r="E82" s="17" t="s">
        <v>2248</v>
      </c>
      <c r="F82" s="211">
        <v>640.77</v>
      </c>
      <c r="G82" s="29"/>
      <c r="H82" s="30"/>
    </row>
    <row r="83" spans="1:8" s="1" customFormat="1" ht="16.899999999999999" customHeight="1">
      <c r="A83" s="29"/>
      <c r="B83" s="30"/>
      <c r="C83" s="210" t="s">
        <v>2982</v>
      </c>
      <c r="D83" s="210" t="s">
        <v>2983</v>
      </c>
      <c r="E83" s="17" t="s">
        <v>2248</v>
      </c>
      <c r="F83" s="211">
        <v>211.81100000000001</v>
      </c>
      <c r="G83" s="29"/>
      <c r="H83" s="30"/>
    </row>
    <row r="84" spans="1:8" s="1" customFormat="1" ht="16.899999999999999" customHeight="1">
      <c r="A84" s="29"/>
      <c r="B84" s="30"/>
      <c r="C84" s="206" t="s">
        <v>2262</v>
      </c>
      <c r="D84" s="207" t="s">
        <v>2263</v>
      </c>
      <c r="E84" s="208" t="s">
        <v>2248</v>
      </c>
      <c r="F84" s="209">
        <v>10.863</v>
      </c>
      <c r="G84" s="29"/>
      <c r="H84" s="30"/>
    </row>
    <row r="85" spans="1:8" s="1" customFormat="1" ht="16.899999999999999" customHeight="1">
      <c r="A85" s="29"/>
      <c r="B85" s="30"/>
      <c r="C85" s="210" t="s">
        <v>2156</v>
      </c>
      <c r="D85" s="210" t="s">
        <v>2839</v>
      </c>
      <c r="E85" s="17" t="s">
        <v>2156</v>
      </c>
      <c r="F85" s="211">
        <v>0</v>
      </c>
      <c r="G85" s="29"/>
      <c r="H85" s="30"/>
    </row>
    <row r="86" spans="1:8" s="1" customFormat="1" ht="16.899999999999999" customHeight="1">
      <c r="A86" s="29"/>
      <c r="B86" s="30"/>
      <c r="C86" s="210" t="s">
        <v>2156</v>
      </c>
      <c r="D86" s="210" t="s">
        <v>2775</v>
      </c>
      <c r="E86" s="17" t="s">
        <v>2156</v>
      </c>
      <c r="F86" s="211">
        <v>10.863</v>
      </c>
      <c r="G86" s="29"/>
      <c r="H86" s="30"/>
    </row>
    <row r="87" spans="1:8" s="1" customFormat="1" ht="16.899999999999999" customHeight="1">
      <c r="A87" s="29"/>
      <c r="B87" s="30"/>
      <c r="C87" s="210" t="s">
        <v>2262</v>
      </c>
      <c r="D87" s="210" t="s">
        <v>2641</v>
      </c>
      <c r="E87" s="17" t="s">
        <v>2156</v>
      </c>
      <c r="F87" s="211">
        <v>10.863</v>
      </c>
      <c r="G87" s="29"/>
      <c r="H87" s="30"/>
    </row>
    <row r="88" spans="1:8" s="1" customFormat="1" ht="16.899999999999999" customHeight="1">
      <c r="A88" s="29"/>
      <c r="B88" s="30"/>
      <c r="C88" s="212" t="s">
        <v>561</v>
      </c>
      <c r="D88" s="29"/>
      <c r="E88" s="29"/>
      <c r="F88" s="29"/>
      <c r="G88" s="29"/>
      <c r="H88" s="30"/>
    </row>
    <row r="89" spans="1:8" s="1" customFormat="1" ht="16.899999999999999" customHeight="1">
      <c r="A89" s="29"/>
      <c r="B89" s="30"/>
      <c r="C89" s="210" t="s">
        <v>2836</v>
      </c>
      <c r="D89" s="210" t="s">
        <v>2837</v>
      </c>
      <c r="E89" s="17" t="s">
        <v>2248</v>
      </c>
      <c r="F89" s="211">
        <v>10.863</v>
      </c>
      <c r="G89" s="29"/>
      <c r="H89" s="30"/>
    </row>
    <row r="90" spans="1:8" s="1" customFormat="1" ht="16.899999999999999" customHeight="1">
      <c r="A90" s="29"/>
      <c r="B90" s="30"/>
      <c r="C90" s="210" t="s">
        <v>2900</v>
      </c>
      <c r="D90" s="210" t="s">
        <v>2901</v>
      </c>
      <c r="E90" s="17" t="s">
        <v>2248</v>
      </c>
      <c r="F90" s="211">
        <v>228.607</v>
      </c>
      <c r="G90" s="29"/>
      <c r="H90" s="30"/>
    </row>
    <row r="91" spans="1:8" s="1" customFormat="1" ht="16.899999999999999" customHeight="1">
      <c r="A91" s="29"/>
      <c r="B91" s="30"/>
      <c r="C91" s="210" t="s">
        <v>2987</v>
      </c>
      <c r="D91" s="210" t="s">
        <v>2988</v>
      </c>
      <c r="E91" s="17" t="s">
        <v>2248</v>
      </c>
      <c r="F91" s="211">
        <v>228.607</v>
      </c>
      <c r="G91" s="29"/>
      <c r="H91" s="30"/>
    </row>
    <row r="92" spans="1:8" s="1" customFormat="1" ht="16.899999999999999" customHeight="1">
      <c r="A92" s="29"/>
      <c r="B92" s="30"/>
      <c r="C92" s="206" t="s">
        <v>2265</v>
      </c>
      <c r="D92" s="207" t="s">
        <v>2266</v>
      </c>
      <c r="E92" s="208" t="s">
        <v>2248</v>
      </c>
      <c r="F92" s="209">
        <v>32.5</v>
      </c>
      <c r="G92" s="29"/>
      <c r="H92" s="30"/>
    </row>
    <row r="93" spans="1:8" s="1" customFormat="1" ht="16.899999999999999" customHeight="1">
      <c r="A93" s="29"/>
      <c r="B93" s="30"/>
      <c r="C93" s="210" t="s">
        <v>2156</v>
      </c>
      <c r="D93" s="210" t="s">
        <v>2741</v>
      </c>
      <c r="E93" s="17" t="s">
        <v>2156</v>
      </c>
      <c r="F93" s="211">
        <v>0</v>
      </c>
      <c r="G93" s="29"/>
      <c r="H93" s="30"/>
    </row>
    <row r="94" spans="1:8" s="1" customFormat="1" ht="16.899999999999999" customHeight="1">
      <c r="A94" s="29"/>
      <c r="B94" s="30"/>
      <c r="C94" s="210" t="s">
        <v>2156</v>
      </c>
      <c r="D94" s="210" t="s">
        <v>3053</v>
      </c>
      <c r="E94" s="17" t="s">
        <v>2156</v>
      </c>
      <c r="F94" s="211">
        <v>20.399999999999999</v>
      </c>
      <c r="G94" s="29"/>
      <c r="H94" s="30"/>
    </row>
    <row r="95" spans="1:8" s="1" customFormat="1" ht="16.899999999999999" customHeight="1">
      <c r="A95" s="29"/>
      <c r="B95" s="30"/>
      <c r="C95" s="210" t="s">
        <v>2156</v>
      </c>
      <c r="D95" s="210" t="s">
        <v>2742</v>
      </c>
      <c r="E95" s="17" t="s">
        <v>2156</v>
      </c>
      <c r="F95" s="211">
        <v>0</v>
      </c>
      <c r="G95" s="29"/>
      <c r="H95" s="30"/>
    </row>
    <row r="96" spans="1:8" s="1" customFormat="1" ht="16.899999999999999" customHeight="1">
      <c r="A96" s="29"/>
      <c r="B96" s="30"/>
      <c r="C96" s="210" t="s">
        <v>2156</v>
      </c>
      <c r="D96" s="210" t="s">
        <v>3029</v>
      </c>
      <c r="E96" s="17" t="s">
        <v>2156</v>
      </c>
      <c r="F96" s="211">
        <v>4.8</v>
      </c>
      <c r="G96" s="29"/>
      <c r="H96" s="30"/>
    </row>
    <row r="97" spans="1:8" s="1" customFormat="1" ht="16.899999999999999" customHeight="1">
      <c r="A97" s="29"/>
      <c r="B97" s="30"/>
      <c r="C97" s="210" t="s">
        <v>2156</v>
      </c>
      <c r="D97" s="210" t="s">
        <v>2679</v>
      </c>
      <c r="E97" s="17" t="s">
        <v>2156</v>
      </c>
      <c r="F97" s="211">
        <v>0</v>
      </c>
      <c r="G97" s="29"/>
      <c r="H97" s="30"/>
    </row>
    <row r="98" spans="1:8" s="1" customFormat="1" ht="16.899999999999999" customHeight="1">
      <c r="A98" s="29"/>
      <c r="B98" s="30"/>
      <c r="C98" s="210" t="s">
        <v>2156</v>
      </c>
      <c r="D98" s="210" t="s">
        <v>3054</v>
      </c>
      <c r="E98" s="17" t="s">
        <v>2156</v>
      </c>
      <c r="F98" s="211">
        <v>0.4</v>
      </c>
      <c r="G98" s="29"/>
      <c r="H98" s="30"/>
    </row>
    <row r="99" spans="1:8" s="1" customFormat="1" ht="16.899999999999999" customHeight="1">
      <c r="A99" s="29"/>
      <c r="B99" s="30"/>
      <c r="C99" s="210" t="s">
        <v>2156</v>
      </c>
      <c r="D99" s="210" t="s">
        <v>2826</v>
      </c>
      <c r="E99" s="17" t="s">
        <v>2156</v>
      </c>
      <c r="F99" s="211">
        <v>0</v>
      </c>
      <c r="G99" s="29"/>
      <c r="H99" s="30"/>
    </row>
    <row r="100" spans="1:8" s="1" customFormat="1" ht="16.899999999999999" customHeight="1">
      <c r="A100" s="29"/>
      <c r="B100" s="30"/>
      <c r="C100" s="210" t="s">
        <v>2156</v>
      </c>
      <c r="D100" s="210" t="s">
        <v>3055</v>
      </c>
      <c r="E100" s="17" t="s">
        <v>2156</v>
      </c>
      <c r="F100" s="211">
        <v>5.0999999999999996</v>
      </c>
      <c r="G100" s="29"/>
      <c r="H100" s="30"/>
    </row>
    <row r="101" spans="1:8" s="1" customFormat="1" ht="16.899999999999999" customHeight="1">
      <c r="A101" s="29"/>
      <c r="B101" s="30"/>
      <c r="C101" s="210" t="s">
        <v>2156</v>
      </c>
      <c r="D101" s="210" t="s">
        <v>2878</v>
      </c>
      <c r="E101" s="17" t="s">
        <v>2156</v>
      </c>
      <c r="F101" s="211">
        <v>0</v>
      </c>
      <c r="G101" s="29"/>
      <c r="H101" s="30"/>
    </row>
    <row r="102" spans="1:8" s="1" customFormat="1" ht="16.899999999999999" customHeight="1">
      <c r="A102" s="29"/>
      <c r="B102" s="30"/>
      <c r="C102" s="210" t="s">
        <v>2156</v>
      </c>
      <c r="D102" s="210" t="s">
        <v>3056</v>
      </c>
      <c r="E102" s="17" t="s">
        <v>2156</v>
      </c>
      <c r="F102" s="211">
        <v>0</v>
      </c>
      <c r="G102" s="29"/>
      <c r="H102" s="30"/>
    </row>
    <row r="103" spans="1:8" s="1" customFormat="1" ht="16.899999999999999" customHeight="1">
      <c r="A103" s="29"/>
      <c r="B103" s="30"/>
      <c r="C103" s="210" t="s">
        <v>2156</v>
      </c>
      <c r="D103" s="210" t="s">
        <v>2662</v>
      </c>
      <c r="E103" s="17" t="s">
        <v>2156</v>
      </c>
      <c r="F103" s="211">
        <v>0</v>
      </c>
      <c r="G103" s="29"/>
      <c r="H103" s="30"/>
    </row>
    <row r="104" spans="1:8" s="1" customFormat="1" ht="16.899999999999999" customHeight="1">
      <c r="A104" s="29"/>
      <c r="B104" s="30"/>
      <c r="C104" s="210" t="s">
        <v>2156</v>
      </c>
      <c r="D104" s="210" t="s">
        <v>3057</v>
      </c>
      <c r="E104" s="17" t="s">
        <v>2156</v>
      </c>
      <c r="F104" s="211">
        <v>1.8</v>
      </c>
      <c r="G104" s="29"/>
      <c r="H104" s="30"/>
    </row>
    <row r="105" spans="1:8" s="1" customFormat="1" ht="16.899999999999999" customHeight="1">
      <c r="A105" s="29"/>
      <c r="B105" s="30"/>
      <c r="C105" s="210" t="s">
        <v>2265</v>
      </c>
      <c r="D105" s="210" t="s">
        <v>2641</v>
      </c>
      <c r="E105" s="17" t="s">
        <v>2156</v>
      </c>
      <c r="F105" s="211">
        <v>32.5</v>
      </c>
      <c r="G105" s="29"/>
      <c r="H105" s="30"/>
    </row>
    <row r="106" spans="1:8" s="1" customFormat="1" ht="16.899999999999999" customHeight="1">
      <c r="A106" s="29"/>
      <c r="B106" s="30"/>
      <c r="C106" s="212" t="s">
        <v>561</v>
      </c>
      <c r="D106" s="29"/>
      <c r="E106" s="29"/>
      <c r="F106" s="29"/>
      <c r="G106" s="29"/>
      <c r="H106" s="30"/>
    </row>
    <row r="107" spans="1:8" s="1" customFormat="1" ht="16.899999999999999" customHeight="1">
      <c r="A107" s="29"/>
      <c r="B107" s="30"/>
      <c r="C107" s="210" t="s">
        <v>3050</v>
      </c>
      <c r="D107" s="210" t="s">
        <v>3051</v>
      </c>
      <c r="E107" s="17" t="s">
        <v>2248</v>
      </c>
      <c r="F107" s="211">
        <v>32.5</v>
      </c>
      <c r="G107" s="29"/>
      <c r="H107" s="30"/>
    </row>
    <row r="108" spans="1:8" s="1" customFormat="1" ht="16.899999999999999" customHeight="1">
      <c r="A108" s="29"/>
      <c r="B108" s="30"/>
      <c r="C108" s="210" t="s">
        <v>2891</v>
      </c>
      <c r="D108" s="210" t="s">
        <v>2892</v>
      </c>
      <c r="E108" s="17" t="s">
        <v>2248</v>
      </c>
      <c r="F108" s="211">
        <v>640.77</v>
      </c>
      <c r="G108" s="29"/>
      <c r="H108" s="30"/>
    </row>
    <row r="109" spans="1:8" s="1" customFormat="1" ht="16.899999999999999" customHeight="1">
      <c r="A109" s="29"/>
      <c r="B109" s="30"/>
      <c r="C109" s="210" t="s">
        <v>2905</v>
      </c>
      <c r="D109" s="210" t="s">
        <v>2906</v>
      </c>
      <c r="E109" s="17" t="s">
        <v>2248</v>
      </c>
      <c r="F109" s="211">
        <v>635.67399999999998</v>
      </c>
      <c r="G109" s="29"/>
      <c r="H109" s="30"/>
    </row>
    <row r="110" spans="1:8" s="1" customFormat="1" ht="16.899999999999999" customHeight="1">
      <c r="A110" s="29"/>
      <c r="B110" s="30"/>
      <c r="C110" s="210" t="s">
        <v>2944</v>
      </c>
      <c r="D110" s="210" t="s">
        <v>2945</v>
      </c>
      <c r="E110" s="17" t="s">
        <v>2248</v>
      </c>
      <c r="F110" s="211">
        <v>242.92699999999999</v>
      </c>
      <c r="G110" s="29"/>
      <c r="H110" s="30"/>
    </row>
    <row r="111" spans="1:8" s="1" customFormat="1" ht="16.899999999999999" customHeight="1">
      <c r="A111" s="29"/>
      <c r="B111" s="30"/>
      <c r="C111" s="206" t="s">
        <v>2269</v>
      </c>
      <c r="D111" s="207" t="s">
        <v>2270</v>
      </c>
      <c r="E111" s="208" t="s">
        <v>2248</v>
      </c>
      <c r="F111" s="209">
        <v>4.8</v>
      </c>
      <c r="G111" s="29"/>
      <c r="H111" s="30"/>
    </row>
    <row r="112" spans="1:8" s="1" customFormat="1" ht="16.899999999999999" customHeight="1">
      <c r="A112" s="29"/>
      <c r="B112" s="30"/>
      <c r="C112" s="210" t="s">
        <v>2156</v>
      </c>
      <c r="D112" s="210" t="s">
        <v>2742</v>
      </c>
      <c r="E112" s="17" t="s">
        <v>2156</v>
      </c>
      <c r="F112" s="211">
        <v>0</v>
      </c>
      <c r="G112" s="29"/>
      <c r="H112" s="30"/>
    </row>
    <row r="113" spans="1:8" s="1" customFormat="1" ht="16.899999999999999" customHeight="1">
      <c r="A113" s="29"/>
      <c r="B113" s="30"/>
      <c r="C113" s="210" t="s">
        <v>2156</v>
      </c>
      <c r="D113" s="210" t="s">
        <v>3029</v>
      </c>
      <c r="E113" s="17" t="s">
        <v>2156</v>
      </c>
      <c r="F113" s="211">
        <v>4.8</v>
      </c>
      <c r="G113" s="29"/>
      <c r="H113" s="30"/>
    </row>
    <row r="114" spans="1:8" s="1" customFormat="1" ht="16.899999999999999" customHeight="1">
      <c r="A114" s="29"/>
      <c r="B114" s="30"/>
      <c r="C114" s="210" t="s">
        <v>2269</v>
      </c>
      <c r="D114" s="210" t="s">
        <v>2641</v>
      </c>
      <c r="E114" s="17" t="s">
        <v>2156</v>
      </c>
      <c r="F114" s="211">
        <v>4.8</v>
      </c>
      <c r="G114" s="29"/>
      <c r="H114" s="30"/>
    </row>
    <row r="115" spans="1:8" s="1" customFormat="1" ht="16.899999999999999" customHeight="1">
      <c r="A115" s="29"/>
      <c r="B115" s="30"/>
      <c r="C115" s="212" t="s">
        <v>561</v>
      </c>
      <c r="D115" s="29"/>
      <c r="E115" s="29"/>
      <c r="F115" s="29"/>
      <c r="G115" s="29"/>
      <c r="H115" s="30"/>
    </row>
    <row r="116" spans="1:8" s="1" customFormat="1" ht="16.899999999999999" customHeight="1">
      <c r="A116" s="29"/>
      <c r="B116" s="30"/>
      <c r="C116" s="210" t="s">
        <v>3026</v>
      </c>
      <c r="D116" s="210" t="s">
        <v>3027</v>
      </c>
      <c r="E116" s="17" t="s">
        <v>2248</v>
      </c>
      <c r="F116" s="211">
        <v>4.8</v>
      </c>
      <c r="G116" s="29"/>
      <c r="H116" s="30"/>
    </row>
    <row r="117" spans="1:8" s="1" customFormat="1" ht="16.899999999999999" customHeight="1">
      <c r="A117" s="29"/>
      <c r="B117" s="30"/>
      <c r="C117" s="210" t="s">
        <v>2891</v>
      </c>
      <c r="D117" s="210" t="s">
        <v>2892</v>
      </c>
      <c r="E117" s="17" t="s">
        <v>2248</v>
      </c>
      <c r="F117" s="211">
        <v>640.77</v>
      </c>
      <c r="G117" s="29"/>
      <c r="H117" s="30"/>
    </row>
    <row r="118" spans="1:8" s="1" customFormat="1" ht="16.899999999999999" customHeight="1">
      <c r="A118" s="29"/>
      <c r="B118" s="30"/>
      <c r="C118" s="210" t="s">
        <v>2905</v>
      </c>
      <c r="D118" s="210" t="s">
        <v>2906</v>
      </c>
      <c r="E118" s="17" t="s">
        <v>2248</v>
      </c>
      <c r="F118" s="211">
        <v>635.67399999999998</v>
      </c>
      <c r="G118" s="29"/>
      <c r="H118" s="30"/>
    </row>
    <row r="119" spans="1:8" s="1" customFormat="1" ht="16.899999999999999" customHeight="1">
      <c r="A119" s="29"/>
      <c r="B119" s="30"/>
      <c r="C119" s="210" t="s">
        <v>2944</v>
      </c>
      <c r="D119" s="210" t="s">
        <v>2945</v>
      </c>
      <c r="E119" s="17" t="s">
        <v>2248</v>
      </c>
      <c r="F119" s="211">
        <v>242.92699999999999</v>
      </c>
      <c r="G119" s="29"/>
      <c r="H119" s="30"/>
    </row>
    <row r="120" spans="1:8" s="1" customFormat="1" ht="16.899999999999999" customHeight="1">
      <c r="A120" s="29"/>
      <c r="B120" s="30"/>
      <c r="C120" s="206" t="s">
        <v>2272</v>
      </c>
      <c r="D120" s="207" t="s">
        <v>2273</v>
      </c>
      <c r="E120" s="208" t="s">
        <v>2248</v>
      </c>
      <c r="F120" s="209">
        <v>124.911</v>
      </c>
      <c r="G120" s="29"/>
      <c r="H120" s="30"/>
    </row>
    <row r="121" spans="1:8" s="1" customFormat="1" ht="16.899999999999999" customHeight="1">
      <c r="A121" s="29"/>
      <c r="B121" s="30"/>
      <c r="C121" s="210" t="s">
        <v>2156</v>
      </c>
      <c r="D121" s="210" t="s">
        <v>2741</v>
      </c>
      <c r="E121" s="17" t="s">
        <v>2156</v>
      </c>
      <c r="F121" s="211">
        <v>0</v>
      </c>
      <c r="G121" s="29"/>
      <c r="H121" s="30"/>
    </row>
    <row r="122" spans="1:8" s="1" customFormat="1" ht="16.899999999999999" customHeight="1">
      <c r="A122" s="29"/>
      <c r="B122" s="30"/>
      <c r="C122" s="210" t="s">
        <v>2156</v>
      </c>
      <c r="D122" s="210" t="s">
        <v>2924</v>
      </c>
      <c r="E122" s="17" t="s">
        <v>2156</v>
      </c>
      <c r="F122" s="211">
        <v>79.56</v>
      </c>
      <c r="G122" s="29"/>
      <c r="H122" s="30"/>
    </row>
    <row r="123" spans="1:8" s="1" customFormat="1" ht="16.899999999999999" customHeight="1">
      <c r="A123" s="29"/>
      <c r="B123" s="30"/>
      <c r="C123" s="210" t="s">
        <v>2156</v>
      </c>
      <c r="D123" s="210" t="s">
        <v>2742</v>
      </c>
      <c r="E123" s="17" t="s">
        <v>2156</v>
      </c>
      <c r="F123" s="211">
        <v>0</v>
      </c>
      <c r="G123" s="29"/>
      <c r="H123" s="30"/>
    </row>
    <row r="124" spans="1:8" s="1" customFormat="1" ht="16.899999999999999" customHeight="1">
      <c r="A124" s="29"/>
      <c r="B124" s="30"/>
      <c r="C124" s="210" t="s">
        <v>2156</v>
      </c>
      <c r="D124" s="210" t="s">
        <v>2925</v>
      </c>
      <c r="E124" s="17" t="s">
        <v>2156</v>
      </c>
      <c r="F124" s="211">
        <v>18.72</v>
      </c>
      <c r="G124" s="29"/>
      <c r="H124" s="30"/>
    </row>
    <row r="125" spans="1:8" s="1" customFormat="1" ht="16.899999999999999" customHeight="1">
      <c r="A125" s="29"/>
      <c r="B125" s="30"/>
      <c r="C125" s="210" t="s">
        <v>2156</v>
      </c>
      <c r="D125" s="210" t="s">
        <v>2679</v>
      </c>
      <c r="E125" s="17" t="s">
        <v>2156</v>
      </c>
      <c r="F125" s="211">
        <v>0</v>
      </c>
      <c r="G125" s="29"/>
      <c r="H125" s="30"/>
    </row>
    <row r="126" spans="1:8" s="1" customFormat="1" ht="16.899999999999999" customHeight="1">
      <c r="A126" s="29"/>
      <c r="B126" s="30"/>
      <c r="C126" s="210" t="s">
        <v>2156</v>
      </c>
      <c r="D126" s="210" t="s">
        <v>2926</v>
      </c>
      <c r="E126" s="17" t="s">
        <v>2156</v>
      </c>
      <c r="F126" s="211">
        <v>1.64</v>
      </c>
      <c r="G126" s="29"/>
      <c r="H126" s="30"/>
    </row>
    <row r="127" spans="1:8" s="1" customFormat="1" ht="16.899999999999999" customHeight="1">
      <c r="A127" s="29"/>
      <c r="B127" s="30"/>
      <c r="C127" s="210" t="s">
        <v>2156</v>
      </c>
      <c r="D127" s="210" t="s">
        <v>2826</v>
      </c>
      <c r="E127" s="17" t="s">
        <v>2156</v>
      </c>
      <c r="F127" s="211">
        <v>0</v>
      </c>
      <c r="G127" s="29"/>
      <c r="H127" s="30"/>
    </row>
    <row r="128" spans="1:8" s="1" customFormat="1" ht="16.899999999999999" customHeight="1">
      <c r="A128" s="29"/>
      <c r="B128" s="30"/>
      <c r="C128" s="210" t="s">
        <v>2156</v>
      </c>
      <c r="D128" s="210" t="s">
        <v>2927</v>
      </c>
      <c r="E128" s="17" t="s">
        <v>2156</v>
      </c>
      <c r="F128" s="211">
        <v>19.89</v>
      </c>
      <c r="G128" s="29"/>
      <c r="H128" s="30"/>
    </row>
    <row r="129" spans="1:8" s="1" customFormat="1" ht="16.899999999999999" customHeight="1">
      <c r="A129" s="29"/>
      <c r="B129" s="30"/>
      <c r="C129" s="210" t="s">
        <v>2156</v>
      </c>
      <c r="D129" s="210" t="s">
        <v>2878</v>
      </c>
      <c r="E129" s="17" t="s">
        <v>2156</v>
      </c>
      <c r="F129" s="211">
        <v>0</v>
      </c>
      <c r="G129" s="29"/>
      <c r="H129" s="30"/>
    </row>
    <row r="130" spans="1:8" s="1" customFormat="1" ht="16.899999999999999" customHeight="1">
      <c r="A130" s="29"/>
      <c r="B130" s="30"/>
      <c r="C130" s="210" t="s">
        <v>2156</v>
      </c>
      <c r="D130" s="210" t="s">
        <v>2928</v>
      </c>
      <c r="E130" s="17" t="s">
        <v>2156</v>
      </c>
      <c r="F130" s="211">
        <v>0</v>
      </c>
      <c r="G130" s="29"/>
      <c r="H130" s="30"/>
    </row>
    <row r="131" spans="1:8" s="1" customFormat="1" ht="16.899999999999999" customHeight="1">
      <c r="A131" s="29"/>
      <c r="B131" s="30"/>
      <c r="C131" s="210" t="s">
        <v>2156</v>
      </c>
      <c r="D131" s="210" t="s">
        <v>2662</v>
      </c>
      <c r="E131" s="17" t="s">
        <v>2156</v>
      </c>
      <c r="F131" s="211">
        <v>0</v>
      </c>
      <c r="G131" s="29"/>
      <c r="H131" s="30"/>
    </row>
    <row r="132" spans="1:8" s="1" customFormat="1" ht="16.899999999999999" customHeight="1">
      <c r="A132" s="29"/>
      <c r="B132" s="30"/>
      <c r="C132" s="210" t="s">
        <v>2156</v>
      </c>
      <c r="D132" s="210" t="s">
        <v>2929</v>
      </c>
      <c r="E132" s="17" t="s">
        <v>2156</v>
      </c>
      <c r="F132" s="211">
        <v>7.02</v>
      </c>
      <c r="G132" s="29"/>
      <c r="H132" s="30"/>
    </row>
    <row r="133" spans="1:8" s="1" customFormat="1" ht="16.899999999999999" customHeight="1">
      <c r="A133" s="29"/>
      <c r="B133" s="30"/>
      <c r="C133" s="210" t="s">
        <v>2156</v>
      </c>
      <c r="D133" s="210" t="s">
        <v>2930</v>
      </c>
      <c r="E133" s="17" t="s">
        <v>2156</v>
      </c>
      <c r="F133" s="211">
        <v>0</v>
      </c>
      <c r="G133" s="29"/>
      <c r="H133" s="30"/>
    </row>
    <row r="134" spans="1:8" s="1" customFormat="1" ht="16.899999999999999" customHeight="1">
      <c r="A134" s="29"/>
      <c r="B134" s="30"/>
      <c r="C134" s="210" t="s">
        <v>2156</v>
      </c>
      <c r="D134" s="210" t="s">
        <v>2931</v>
      </c>
      <c r="E134" s="17" t="s">
        <v>2156</v>
      </c>
      <c r="F134" s="211">
        <v>-1.298</v>
      </c>
      <c r="G134" s="29"/>
      <c r="H134" s="30"/>
    </row>
    <row r="135" spans="1:8" s="1" customFormat="1" ht="16.899999999999999" customHeight="1">
      <c r="A135" s="29"/>
      <c r="B135" s="30"/>
      <c r="C135" s="210" t="s">
        <v>2156</v>
      </c>
      <c r="D135" s="210" t="s">
        <v>2932</v>
      </c>
      <c r="E135" s="17" t="s">
        <v>2156</v>
      </c>
      <c r="F135" s="211">
        <v>-0.153</v>
      </c>
      <c r="G135" s="29"/>
      <c r="H135" s="30"/>
    </row>
    <row r="136" spans="1:8" s="1" customFormat="1" ht="16.899999999999999" customHeight="1">
      <c r="A136" s="29"/>
      <c r="B136" s="30"/>
      <c r="C136" s="210" t="s">
        <v>2156</v>
      </c>
      <c r="D136" s="210" t="s">
        <v>2933</v>
      </c>
      <c r="E136" s="17" t="s">
        <v>2156</v>
      </c>
      <c r="F136" s="211">
        <v>-2.9000000000000001E-2</v>
      </c>
      <c r="G136" s="29"/>
      <c r="H136" s="30"/>
    </row>
    <row r="137" spans="1:8" s="1" customFormat="1" ht="16.899999999999999" customHeight="1">
      <c r="A137" s="29"/>
      <c r="B137" s="30"/>
      <c r="C137" s="210" t="s">
        <v>2156</v>
      </c>
      <c r="D137" s="210" t="s">
        <v>2934</v>
      </c>
      <c r="E137" s="17" t="s">
        <v>2156</v>
      </c>
      <c r="F137" s="211">
        <v>-0.32400000000000001</v>
      </c>
      <c r="G137" s="29"/>
      <c r="H137" s="30"/>
    </row>
    <row r="138" spans="1:8" s="1" customFormat="1" ht="16.899999999999999" customHeight="1">
      <c r="A138" s="29"/>
      <c r="B138" s="30"/>
      <c r="C138" s="210" t="s">
        <v>2156</v>
      </c>
      <c r="D138" s="210" t="s">
        <v>2935</v>
      </c>
      <c r="E138" s="17" t="s">
        <v>2156</v>
      </c>
      <c r="F138" s="211">
        <v>0</v>
      </c>
      <c r="G138" s="29"/>
      <c r="H138" s="30"/>
    </row>
    <row r="139" spans="1:8" s="1" customFormat="1" ht="16.899999999999999" customHeight="1">
      <c r="A139" s="29"/>
      <c r="B139" s="30"/>
      <c r="C139" s="210" t="s">
        <v>2156</v>
      </c>
      <c r="D139" s="210" t="s">
        <v>2936</v>
      </c>
      <c r="E139" s="17" t="s">
        <v>2156</v>
      </c>
      <c r="F139" s="211">
        <v>-0.115</v>
      </c>
      <c r="G139" s="29"/>
      <c r="H139" s="30"/>
    </row>
    <row r="140" spans="1:8" s="1" customFormat="1" ht="16.899999999999999" customHeight="1">
      <c r="A140" s="29"/>
      <c r="B140" s="30"/>
      <c r="C140" s="210" t="s">
        <v>2272</v>
      </c>
      <c r="D140" s="210" t="s">
        <v>2641</v>
      </c>
      <c r="E140" s="17" t="s">
        <v>2156</v>
      </c>
      <c r="F140" s="211">
        <v>124.911</v>
      </c>
      <c r="G140" s="29"/>
      <c r="H140" s="30"/>
    </row>
    <row r="141" spans="1:8" s="1" customFormat="1" ht="16.899999999999999" customHeight="1">
      <c r="A141" s="29"/>
      <c r="B141" s="30"/>
      <c r="C141" s="212" t="s">
        <v>561</v>
      </c>
      <c r="D141" s="29"/>
      <c r="E141" s="29"/>
      <c r="F141" s="29"/>
      <c r="G141" s="29"/>
      <c r="H141" s="30"/>
    </row>
    <row r="142" spans="1:8" s="1" customFormat="1" ht="16.899999999999999" customHeight="1">
      <c r="A142" s="29"/>
      <c r="B142" s="30"/>
      <c r="C142" s="210" t="s">
        <v>2921</v>
      </c>
      <c r="D142" s="210" t="s">
        <v>2922</v>
      </c>
      <c r="E142" s="17" t="s">
        <v>2248</v>
      </c>
      <c r="F142" s="211">
        <v>124.911</v>
      </c>
      <c r="G142" s="29"/>
      <c r="H142" s="30"/>
    </row>
    <row r="143" spans="1:8" s="1" customFormat="1" ht="16.899999999999999" customHeight="1">
      <c r="A143" s="29"/>
      <c r="B143" s="30"/>
      <c r="C143" s="210" t="s">
        <v>2891</v>
      </c>
      <c r="D143" s="210" t="s">
        <v>2892</v>
      </c>
      <c r="E143" s="17" t="s">
        <v>2248</v>
      </c>
      <c r="F143" s="211">
        <v>640.77</v>
      </c>
      <c r="G143" s="29"/>
      <c r="H143" s="30"/>
    </row>
    <row r="144" spans="1:8" s="1" customFormat="1" ht="16.899999999999999" customHeight="1">
      <c r="A144" s="29"/>
      <c r="B144" s="30"/>
      <c r="C144" s="210" t="s">
        <v>2905</v>
      </c>
      <c r="D144" s="210" t="s">
        <v>2906</v>
      </c>
      <c r="E144" s="17" t="s">
        <v>2248</v>
      </c>
      <c r="F144" s="211">
        <v>635.67399999999998</v>
      </c>
      <c r="G144" s="29"/>
      <c r="H144" s="30"/>
    </row>
    <row r="145" spans="1:8" s="1" customFormat="1" ht="16.899999999999999" customHeight="1">
      <c r="A145" s="29"/>
      <c r="B145" s="30"/>
      <c r="C145" s="210" t="s">
        <v>2944</v>
      </c>
      <c r="D145" s="210" t="s">
        <v>2945</v>
      </c>
      <c r="E145" s="17" t="s">
        <v>2248</v>
      </c>
      <c r="F145" s="211">
        <v>242.92699999999999</v>
      </c>
      <c r="G145" s="29"/>
      <c r="H145" s="30"/>
    </row>
    <row r="146" spans="1:8" s="1" customFormat="1" ht="16.899999999999999" customHeight="1">
      <c r="A146" s="29"/>
      <c r="B146" s="30"/>
      <c r="C146" s="210" t="s">
        <v>2938</v>
      </c>
      <c r="D146" s="210" t="s">
        <v>2939</v>
      </c>
      <c r="E146" s="17" t="s">
        <v>2485</v>
      </c>
      <c r="F146" s="211">
        <v>224.84</v>
      </c>
      <c r="G146" s="29"/>
      <c r="H146" s="30"/>
    </row>
    <row r="147" spans="1:8" s="1" customFormat="1" ht="16.899999999999999" customHeight="1">
      <c r="A147" s="29"/>
      <c r="B147" s="30"/>
      <c r="C147" s="206" t="s">
        <v>2275</v>
      </c>
      <c r="D147" s="207" t="s">
        <v>2276</v>
      </c>
      <c r="E147" s="208" t="s">
        <v>2248</v>
      </c>
      <c r="F147" s="209">
        <v>242.92699999999999</v>
      </c>
      <c r="G147" s="29"/>
      <c r="H147" s="30"/>
    </row>
    <row r="148" spans="1:8" s="1" customFormat="1" ht="16.899999999999999" customHeight="1">
      <c r="A148" s="29"/>
      <c r="B148" s="30"/>
      <c r="C148" s="210" t="s">
        <v>2156</v>
      </c>
      <c r="D148" s="210" t="s">
        <v>2947</v>
      </c>
      <c r="E148" s="17" t="s">
        <v>2156</v>
      </c>
      <c r="F148" s="211">
        <v>0</v>
      </c>
      <c r="G148" s="29"/>
      <c r="H148" s="30"/>
    </row>
    <row r="149" spans="1:8" s="1" customFormat="1" ht="16.899999999999999" customHeight="1">
      <c r="A149" s="29"/>
      <c r="B149" s="30"/>
      <c r="C149" s="210" t="s">
        <v>2156</v>
      </c>
      <c r="D149" s="210" t="s">
        <v>2919</v>
      </c>
      <c r="E149" s="17" t="s">
        <v>2156</v>
      </c>
      <c r="F149" s="211">
        <v>457.21199999999999</v>
      </c>
      <c r="G149" s="29"/>
      <c r="H149" s="30"/>
    </row>
    <row r="150" spans="1:8" s="1" customFormat="1" ht="16.899999999999999" customHeight="1">
      <c r="A150" s="29"/>
      <c r="B150" s="30"/>
      <c r="C150" s="210" t="s">
        <v>2156</v>
      </c>
      <c r="D150" s="210" t="s">
        <v>2948</v>
      </c>
      <c r="E150" s="17" t="s">
        <v>2156</v>
      </c>
      <c r="F150" s="211">
        <v>0</v>
      </c>
      <c r="G150" s="29"/>
      <c r="H150" s="30"/>
    </row>
    <row r="151" spans="1:8" s="1" customFormat="1" ht="16.899999999999999" customHeight="1">
      <c r="A151" s="29"/>
      <c r="B151" s="30"/>
      <c r="C151" s="210" t="s">
        <v>2156</v>
      </c>
      <c r="D151" s="210" t="s">
        <v>2949</v>
      </c>
      <c r="E151" s="17" t="s">
        <v>2156</v>
      </c>
      <c r="F151" s="211">
        <v>-37.299999999999997</v>
      </c>
      <c r="G151" s="29"/>
      <c r="H151" s="30"/>
    </row>
    <row r="152" spans="1:8" s="1" customFormat="1" ht="16.899999999999999" customHeight="1">
      <c r="A152" s="29"/>
      <c r="B152" s="30"/>
      <c r="C152" s="210" t="s">
        <v>2156</v>
      </c>
      <c r="D152" s="210" t="s">
        <v>2930</v>
      </c>
      <c r="E152" s="17" t="s">
        <v>2156</v>
      </c>
      <c r="F152" s="211">
        <v>0</v>
      </c>
      <c r="G152" s="29"/>
      <c r="H152" s="30"/>
    </row>
    <row r="153" spans="1:8" s="1" customFormat="1" ht="16.899999999999999" customHeight="1">
      <c r="A153" s="29"/>
      <c r="B153" s="30"/>
      <c r="C153" s="210" t="s">
        <v>2156</v>
      </c>
      <c r="D153" s="210" t="s">
        <v>2400</v>
      </c>
      <c r="E153" s="17" t="s">
        <v>2156</v>
      </c>
      <c r="F153" s="211">
        <v>-1.919</v>
      </c>
      <c r="G153" s="29"/>
      <c r="H153" s="30"/>
    </row>
    <row r="154" spans="1:8" s="1" customFormat="1" ht="16.899999999999999" customHeight="1">
      <c r="A154" s="29"/>
      <c r="B154" s="30"/>
      <c r="C154" s="210" t="s">
        <v>2156</v>
      </c>
      <c r="D154" s="210" t="s">
        <v>2950</v>
      </c>
      <c r="E154" s="17" t="s">
        <v>2156</v>
      </c>
      <c r="F154" s="211">
        <v>0</v>
      </c>
      <c r="G154" s="29"/>
      <c r="H154" s="30"/>
    </row>
    <row r="155" spans="1:8" s="1" customFormat="1" ht="16.899999999999999" customHeight="1">
      <c r="A155" s="29"/>
      <c r="B155" s="30"/>
      <c r="C155" s="210" t="s">
        <v>2156</v>
      </c>
      <c r="D155" s="210" t="s">
        <v>2951</v>
      </c>
      <c r="E155" s="17" t="s">
        <v>2156</v>
      </c>
      <c r="F155" s="211">
        <v>-124.911</v>
      </c>
      <c r="G155" s="29"/>
      <c r="H155" s="30"/>
    </row>
    <row r="156" spans="1:8" s="1" customFormat="1" ht="16.899999999999999" customHeight="1">
      <c r="A156" s="29"/>
      <c r="B156" s="30"/>
      <c r="C156" s="210" t="s">
        <v>2156</v>
      </c>
      <c r="D156" s="210" t="s">
        <v>2952</v>
      </c>
      <c r="E156" s="17" t="s">
        <v>2156</v>
      </c>
      <c r="F156" s="211">
        <v>0</v>
      </c>
      <c r="G156" s="29"/>
      <c r="H156" s="30"/>
    </row>
    <row r="157" spans="1:8" s="1" customFormat="1" ht="16.899999999999999" customHeight="1">
      <c r="A157" s="29"/>
      <c r="B157" s="30"/>
      <c r="C157" s="210" t="s">
        <v>2156</v>
      </c>
      <c r="D157" s="210" t="s">
        <v>2953</v>
      </c>
      <c r="E157" s="17" t="s">
        <v>2156</v>
      </c>
      <c r="F157" s="211">
        <v>-5.4</v>
      </c>
      <c r="G157" s="29"/>
      <c r="H157" s="30"/>
    </row>
    <row r="158" spans="1:8" s="1" customFormat="1" ht="16.899999999999999" customHeight="1">
      <c r="A158" s="29"/>
      <c r="B158" s="30"/>
      <c r="C158" s="210" t="s">
        <v>2156</v>
      </c>
      <c r="D158" s="210" t="s">
        <v>2954</v>
      </c>
      <c r="E158" s="17" t="s">
        <v>2156</v>
      </c>
      <c r="F158" s="211">
        <v>0</v>
      </c>
      <c r="G158" s="29"/>
      <c r="H158" s="30"/>
    </row>
    <row r="159" spans="1:8" s="1" customFormat="1" ht="16.899999999999999" customHeight="1">
      <c r="A159" s="29"/>
      <c r="B159" s="30"/>
      <c r="C159" s="210" t="s">
        <v>2156</v>
      </c>
      <c r="D159" s="210" t="s">
        <v>2955</v>
      </c>
      <c r="E159" s="17" t="s">
        <v>2156</v>
      </c>
      <c r="F159" s="211">
        <v>0</v>
      </c>
      <c r="G159" s="29"/>
      <c r="H159" s="30"/>
    </row>
    <row r="160" spans="1:8" s="1" customFormat="1" ht="16.899999999999999" customHeight="1">
      <c r="A160" s="29"/>
      <c r="B160" s="30"/>
      <c r="C160" s="210" t="s">
        <v>2156</v>
      </c>
      <c r="D160" s="210" t="s">
        <v>2956</v>
      </c>
      <c r="E160" s="17" t="s">
        <v>2156</v>
      </c>
      <c r="F160" s="211">
        <v>3.5129999999999999</v>
      </c>
      <c r="G160" s="29"/>
      <c r="H160" s="30"/>
    </row>
    <row r="161" spans="1:8" s="1" customFormat="1" ht="16.899999999999999" customHeight="1">
      <c r="A161" s="29"/>
      <c r="B161" s="30"/>
      <c r="C161" s="210" t="s">
        <v>2156</v>
      </c>
      <c r="D161" s="210" t="s">
        <v>2957</v>
      </c>
      <c r="E161" s="17" t="s">
        <v>2156</v>
      </c>
      <c r="F161" s="211">
        <v>-40.18</v>
      </c>
      <c r="G161" s="29"/>
      <c r="H161" s="30"/>
    </row>
    <row r="162" spans="1:8" s="1" customFormat="1" ht="16.899999999999999" customHeight="1">
      <c r="A162" s="29"/>
      <c r="B162" s="30"/>
      <c r="C162" s="210" t="s">
        <v>2156</v>
      </c>
      <c r="D162" s="210" t="s">
        <v>2958</v>
      </c>
      <c r="E162" s="17" t="s">
        <v>2156</v>
      </c>
      <c r="F162" s="211">
        <v>-1.8380000000000001</v>
      </c>
      <c r="G162" s="29"/>
      <c r="H162" s="30"/>
    </row>
    <row r="163" spans="1:8" s="1" customFormat="1" ht="16.899999999999999" customHeight="1">
      <c r="A163" s="29"/>
      <c r="B163" s="30"/>
      <c r="C163" s="210" t="s">
        <v>2156</v>
      </c>
      <c r="D163" s="210" t="s">
        <v>2959</v>
      </c>
      <c r="E163" s="17" t="s">
        <v>2156</v>
      </c>
      <c r="F163" s="211">
        <v>-6.25</v>
      </c>
      <c r="G163" s="29"/>
      <c r="H163" s="30"/>
    </row>
    <row r="164" spans="1:8" s="1" customFormat="1" ht="16.899999999999999" customHeight="1">
      <c r="A164" s="29"/>
      <c r="B164" s="30"/>
      <c r="C164" s="210" t="s">
        <v>2275</v>
      </c>
      <c r="D164" s="210" t="s">
        <v>2641</v>
      </c>
      <c r="E164" s="17" t="s">
        <v>2156</v>
      </c>
      <c r="F164" s="211">
        <v>242.92699999999999</v>
      </c>
      <c r="G164" s="29"/>
      <c r="H164" s="30"/>
    </row>
    <row r="165" spans="1:8" s="1" customFormat="1" ht="16.899999999999999" customHeight="1">
      <c r="A165" s="29"/>
      <c r="B165" s="30"/>
      <c r="C165" s="212" t="s">
        <v>561</v>
      </c>
      <c r="D165" s="29"/>
      <c r="E165" s="29"/>
      <c r="F165" s="29"/>
      <c r="G165" s="29"/>
      <c r="H165" s="30"/>
    </row>
    <row r="166" spans="1:8" s="1" customFormat="1" ht="16.899999999999999" customHeight="1">
      <c r="A166" s="29"/>
      <c r="B166" s="30"/>
      <c r="C166" s="210" t="s">
        <v>2944</v>
      </c>
      <c r="D166" s="210" t="s">
        <v>2945</v>
      </c>
      <c r="E166" s="17" t="s">
        <v>2248</v>
      </c>
      <c r="F166" s="211">
        <v>242.92699999999999</v>
      </c>
      <c r="G166" s="29"/>
      <c r="H166" s="30"/>
    </row>
    <row r="167" spans="1:8" s="1" customFormat="1" ht="16.899999999999999" customHeight="1">
      <c r="A167" s="29"/>
      <c r="B167" s="30"/>
      <c r="C167" s="210" t="s">
        <v>2891</v>
      </c>
      <c r="D167" s="210" t="s">
        <v>2892</v>
      </c>
      <c r="E167" s="17" t="s">
        <v>2248</v>
      </c>
      <c r="F167" s="211">
        <v>640.77</v>
      </c>
      <c r="G167" s="29"/>
      <c r="H167" s="30"/>
    </row>
    <row r="168" spans="1:8" s="1" customFormat="1" ht="16.899999999999999" customHeight="1">
      <c r="A168" s="29"/>
      <c r="B168" s="30"/>
      <c r="C168" s="210" t="s">
        <v>2982</v>
      </c>
      <c r="D168" s="210" t="s">
        <v>2983</v>
      </c>
      <c r="E168" s="17" t="s">
        <v>2248</v>
      </c>
      <c r="F168" s="211">
        <v>211.81100000000001</v>
      </c>
      <c r="G168" s="29"/>
      <c r="H168" s="30"/>
    </row>
    <row r="169" spans="1:8" s="1" customFormat="1" ht="16.899999999999999" customHeight="1">
      <c r="A169" s="29"/>
      <c r="B169" s="30"/>
      <c r="C169" s="210" t="s">
        <v>2905</v>
      </c>
      <c r="D169" s="210" t="s">
        <v>2906</v>
      </c>
      <c r="E169" s="17" t="s">
        <v>2248</v>
      </c>
      <c r="F169" s="211">
        <v>635.67399999999998</v>
      </c>
      <c r="G169" s="29"/>
      <c r="H169" s="30"/>
    </row>
    <row r="170" spans="1:8" s="1" customFormat="1" ht="16.899999999999999" customHeight="1">
      <c r="A170" s="29"/>
      <c r="B170" s="30"/>
      <c r="C170" s="206" t="s">
        <v>2278</v>
      </c>
      <c r="D170" s="207" t="s">
        <v>2279</v>
      </c>
      <c r="E170" s="208" t="s">
        <v>2248</v>
      </c>
      <c r="F170" s="209">
        <v>226.131</v>
      </c>
      <c r="G170" s="29"/>
      <c r="H170" s="30"/>
    </row>
    <row r="171" spans="1:8" s="1" customFormat="1" ht="16.899999999999999" customHeight="1">
      <c r="A171" s="29"/>
      <c r="B171" s="30"/>
      <c r="C171" s="210" t="s">
        <v>2156</v>
      </c>
      <c r="D171" s="210" t="s">
        <v>2964</v>
      </c>
      <c r="E171" s="17" t="s">
        <v>2156</v>
      </c>
      <c r="F171" s="211">
        <v>0</v>
      </c>
      <c r="G171" s="29"/>
      <c r="H171" s="30"/>
    </row>
    <row r="172" spans="1:8" s="1" customFormat="1" ht="16.899999999999999" customHeight="1">
      <c r="A172" s="29"/>
      <c r="B172" s="30"/>
      <c r="C172" s="210" t="s">
        <v>2156</v>
      </c>
      <c r="D172" s="210" t="s">
        <v>2965</v>
      </c>
      <c r="E172" s="17" t="s">
        <v>2156</v>
      </c>
      <c r="F172" s="211">
        <v>0</v>
      </c>
      <c r="G172" s="29"/>
      <c r="H172" s="30"/>
    </row>
    <row r="173" spans="1:8" s="1" customFormat="1" ht="16.899999999999999" customHeight="1">
      <c r="A173" s="29"/>
      <c r="B173" s="30"/>
      <c r="C173" s="210" t="s">
        <v>2156</v>
      </c>
      <c r="D173" s="210" t="s">
        <v>2966</v>
      </c>
      <c r="E173" s="17" t="s">
        <v>2156</v>
      </c>
      <c r="F173" s="211">
        <v>0</v>
      </c>
      <c r="G173" s="29"/>
      <c r="H173" s="30"/>
    </row>
    <row r="174" spans="1:8" s="1" customFormat="1" ht="16.899999999999999" customHeight="1">
      <c r="A174" s="29"/>
      <c r="B174" s="30"/>
      <c r="C174" s="210" t="s">
        <v>2156</v>
      </c>
      <c r="D174" s="210" t="s">
        <v>2721</v>
      </c>
      <c r="E174" s="17" t="s">
        <v>2156</v>
      </c>
      <c r="F174" s="211">
        <v>0</v>
      </c>
      <c r="G174" s="29"/>
      <c r="H174" s="30"/>
    </row>
    <row r="175" spans="1:8" s="1" customFormat="1" ht="16.899999999999999" customHeight="1">
      <c r="A175" s="29"/>
      <c r="B175" s="30"/>
      <c r="C175" s="210" t="s">
        <v>2156</v>
      </c>
      <c r="D175" s="210" t="s">
        <v>2967</v>
      </c>
      <c r="E175" s="17" t="s">
        <v>2156</v>
      </c>
      <c r="F175" s="211">
        <v>49.878</v>
      </c>
      <c r="G175" s="29"/>
      <c r="H175" s="30"/>
    </row>
    <row r="176" spans="1:8" s="1" customFormat="1" ht="16.899999999999999" customHeight="1">
      <c r="A176" s="29"/>
      <c r="B176" s="30"/>
      <c r="C176" s="210" t="s">
        <v>2156</v>
      </c>
      <c r="D176" s="210" t="s">
        <v>2799</v>
      </c>
      <c r="E176" s="17" t="s">
        <v>2156</v>
      </c>
      <c r="F176" s="211">
        <v>0</v>
      </c>
      <c r="G176" s="29"/>
      <c r="H176" s="30"/>
    </row>
    <row r="177" spans="1:8" s="1" customFormat="1" ht="16.899999999999999" customHeight="1">
      <c r="A177" s="29"/>
      <c r="B177" s="30"/>
      <c r="C177" s="210" t="s">
        <v>2156</v>
      </c>
      <c r="D177" s="210" t="s">
        <v>2968</v>
      </c>
      <c r="E177" s="17" t="s">
        <v>2156</v>
      </c>
      <c r="F177" s="211">
        <v>97.58</v>
      </c>
      <c r="G177" s="29"/>
      <c r="H177" s="30"/>
    </row>
    <row r="178" spans="1:8" s="1" customFormat="1" ht="16.899999999999999" customHeight="1">
      <c r="A178" s="29"/>
      <c r="B178" s="30"/>
      <c r="C178" s="210" t="s">
        <v>2156</v>
      </c>
      <c r="D178" s="210" t="s">
        <v>2625</v>
      </c>
      <c r="E178" s="17" t="s">
        <v>2156</v>
      </c>
      <c r="F178" s="211">
        <v>0</v>
      </c>
      <c r="G178" s="29"/>
      <c r="H178" s="30"/>
    </row>
    <row r="179" spans="1:8" s="1" customFormat="1" ht="16.899999999999999" customHeight="1">
      <c r="A179" s="29"/>
      <c r="B179" s="30"/>
      <c r="C179" s="210" t="s">
        <v>2156</v>
      </c>
      <c r="D179" s="210" t="s">
        <v>2969</v>
      </c>
      <c r="E179" s="17" t="s">
        <v>2156</v>
      </c>
      <c r="F179" s="211">
        <v>8.6980000000000004</v>
      </c>
      <c r="G179" s="29"/>
      <c r="H179" s="30"/>
    </row>
    <row r="180" spans="1:8" s="1" customFormat="1" ht="16.899999999999999" customHeight="1">
      <c r="A180" s="29"/>
      <c r="B180" s="30"/>
      <c r="C180" s="210" t="s">
        <v>2156</v>
      </c>
      <c r="D180" s="210" t="s">
        <v>2804</v>
      </c>
      <c r="E180" s="17" t="s">
        <v>2156</v>
      </c>
      <c r="F180" s="211">
        <v>0</v>
      </c>
      <c r="G180" s="29"/>
      <c r="H180" s="30"/>
    </row>
    <row r="181" spans="1:8" s="1" customFormat="1" ht="16.899999999999999" customHeight="1">
      <c r="A181" s="29"/>
      <c r="B181" s="30"/>
      <c r="C181" s="210" t="s">
        <v>2156</v>
      </c>
      <c r="D181" s="210" t="s">
        <v>2970</v>
      </c>
      <c r="E181" s="17" t="s">
        <v>2156</v>
      </c>
      <c r="F181" s="211">
        <v>56.875</v>
      </c>
      <c r="G181" s="29"/>
      <c r="H181" s="30"/>
    </row>
    <row r="182" spans="1:8" s="1" customFormat="1" ht="16.899999999999999" customHeight="1">
      <c r="A182" s="29"/>
      <c r="B182" s="30"/>
      <c r="C182" s="210" t="s">
        <v>2156</v>
      </c>
      <c r="D182" s="210" t="s">
        <v>2971</v>
      </c>
      <c r="E182" s="17" t="s">
        <v>2156</v>
      </c>
      <c r="F182" s="211">
        <v>0</v>
      </c>
      <c r="G182" s="29"/>
      <c r="H182" s="30"/>
    </row>
    <row r="183" spans="1:8" s="1" customFormat="1" ht="16.899999999999999" customHeight="1">
      <c r="A183" s="29"/>
      <c r="B183" s="30"/>
      <c r="C183" s="210" t="s">
        <v>2156</v>
      </c>
      <c r="D183" s="210" t="s">
        <v>2972</v>
      </c>
      <c r="E183" s="17" t="s">
        <v>2156</v>
      </c>
      <c r="F183" s="211">
        <v>14.4</v>
      </c>
      <c r="G183" s="29"/>
      <c r="H183" s="30"/>
    </row>
    <row r="184" spans="1:8" s="1" customFormat="1" ht="16.899999999999999" customHeight="1">
      <c r="A184" s="29"/>
      <c r="B184" s="30"/>
      <c r="C184" s="210" t="s">
        <v>2156</v>
      </c>
      <c r="D184" s="210" t="s">
        <v>2973</v>
      </c>
      <c r="E184" s="17" t="s">
        <v>2156</v>
      </c>
      <c r="F184" s="211">
        <v>0</v>
      </c>
      <c r="G184" s="29"/>
      <c r="H184" s="30"/>
    </row>
    <row r="185" spans="1:8" s="1" customFormat="1" ht="16.899999999999999" customHeight="1">
      <c r="A185" s="29"/>
      <c r="B185" s="30"/>
      <c r="C185" s="210" t="s">
        <v>2156</v>
      </c>
      <c r="D185" s="210" t="s">
        <v>2974</v>
      </c>
      <c r="E185" s="17" t="s">
        <v>2156</v>
      </c>
      <c r="F185" s="211">
        <v>-1.3</v>
      </c>
      <c r="G185" s="29"/>
      <c r="H185" s="30"/>
    </row>
    <row r="186" spans="1:8" s="1" customFormat="1" ht="16.899999999999999" customHeight="1">
      <c r="A186" s="29"/>
      <c r="B186" s="30"/>
      <c r="C186" s="210" t="s">
        <v>2278</v>
      </c>
      <c r="D186" s="210" t="s">
        <v>2641</v>
      </c>
      <c r="E186" s="17" t="s">
        <v>2156</v>
      </c>
      <c r="F186" s="211">
        <v>226.131</v>
      </c>
      <c r="G186" s="29"/>
      <c r="H186" s="30"/>
    </row>
    <row r="187" spans="1:8" s="1" customFormat="1" ht="16.899999999999999" customHeight="1">
      <c r="A187" s="29"/>
      <c r="B187" s="30"/>
      <c r="C187" s="212" t="s">
        <v>561</v>
      </c>
      <c r="D187" s="29"/>
      <c r="E187" s="29"/>
      <c r="F187" s="29"/>
      <c r="G187" s="29"/>
      <c r="H187" s="30"/>
    </row>
    <row r="188" spans="1:8" s="1" customFormat="1" ht="16.899999999999999" customHeight="1">
      <c r="A188" s="29"/>
      <c r="B188" s="30"/>
      <c r="C188" s="210" t="s">
        <v>2961</v>
      </c>
      <c r="D188" s="210" t="s">
        <v>2962</v>
      </c>
      <c r="E188" s="17" t="s">
        <v>2485</v>
      </c>
      <c r="F188" s="211">
        <v>375.017</v>
      </c>
      <c r="G188" s="29"/>
      <c r="H188" s="30"/>
    </row>
    <row r="189" spans="1:8" s="1" customFormat="1" ht="16.899999999999999" customHeight="1">
      <c r="A189" s="29"/>
      <c r="B189" s="30"/>
      <c r="C189" s="206" t="s">
        <v>2281</v>
      </c>
      <c r="D189" s="207" t="s">
        <v>2282</v>
      </c>
      <c r="E189" s="208" t="s">
        <v>2248</v>
      </c>
      <c r="F189" s="209">
        <v>226.131</v>
      </c>
      <c r="G189" s="29"/>
      <c r="H189" s="30"/>
    </row>
    <row r="190" spans="1:8" s="1" customFormat="1" ht="16.899999999999999" customHeight="1">
      <c r="A190" s="29"/>
      <c r="B190" s="30"/>
      <c r="C190" s="210" t="s">
        <v>2156</v>
      </c>
      <c r="D190" s="210" t="s">
        <v>2156</v>
      </c>
      <c r="E190" s="17" t="s">
        <v>2156</v>
      </c>
      <c r="F190" s="211">
        <v>0</v>
      </c>
      <c r="G190" s="29"/>
      <c r="H190" s="30"/>
    </row>
    <row r="191" spans="1:8" s="1" customFormat="1" ht="16.899999999999999" customHeight="1">
      <c r="A191" s="29"/>
      <c r="B191" s="30"/>
      <c r="C191" s="210" t="s">
        <v>2156</v>
      </c>
      <c r="D191" s="210" t="s">
        <v>2975</v>
      </c>
      <c r="E191" s="17" t="s">
        <v>2156</v>
      </c>
      <c r="F191" s="211">
        <v>0</v>
      </c>
      <c r="G191" s="29"/>
      <c r="H191" s="30"/>
    </row>
    <row r="192" spans="1:8" s="1" customFormat="1" ht="16.899999999999999" customHeight="1">
      <c r="A192" s="29"/>
      <c r="B192" s="30"/>
      <c r="C192" s="210" t="s">
        <v>2156</v>
      </c>
      <c r="D192" s="210" t="s">
        <v>2976</v>
      </c>
      <c r="E192" s="17" t="s">
        <v>2156</v>
      </c>
      <c r="F192" s="211">
        <v>226.131</v>
      </c>
      <c r="G192" s="29"/>
      <c r="H192" s="30"/>
    </row>
    <row r="193" spans="1:8" s="1" customFormat="1" ht="16.899999999999999" customHeight="1">
      <c r="A193" s="29"/>
      <c r="B193" s="30"/>
      <c r="C193" s="210" t="s">
        <v>2281</v>
      </c>
      <c r="D193" s="210" t="s">
        <v>2638</v>
      </c>
      <c r="E193" s="17" t="s">
        <v>2156</v>
      </c>
      <c r="F193" s="211">
        <v>226.131</v>
      </c>
      <c r="G193" s="29"/>
      <c r="H193" s="30"/>
    </row>
    <row r="194" spans="1:8" s="1" customFormat="1" ht="16.899999999999999" customHeight="1">
      <c r="A194" s="29"/>
      <c r="B194" s="30"/>
      <c r="C194" s="212" t="s">
        <v>561</v>
      </c>
      <c r="D194" s="29"/>
      <c r="E194" s="29"/>
      <c r="F194" s="29"/>
      <c r="G194" s="29"/>
      <c r="H194" s="30"/>
    </row>
    <row r="195" spans="1:8" s="1" customFormat="1" ht="16.899999999999999" customHeight="1">
      <c r="A195" s="29"/>
      <c r="B195" s="30"/>
      <c r="C195" s="210" t="s">
        <v>2961</v>
      </c>
      <c r="D195" s="210" t="s">
        <v>2962</v>
      </c>
      <c r="E195" s="17" t="s">
        <v>2485</v>
      </c>
      <c r="F195" s="211">
        <v>375.017</v>
      </c>
      <c r="G195" s="29"/>
      <c r="H195" s="30"/>
    </row>
    <row r="196" spans="1:8" s="1" customFormat="1" ht="16.899999999999999" customHeight="1">
      <c r="A196" s="29"/>
      <c r="B196" s="30"/>
      <c r="C196" s="210" t="s">
        <v>2982</v>
      </c>
      <c r="D196" s="210" t="s">
        <v>2983</v>
      </c>
      <c r="E196" s="17" t="s">
        <v>2248</v>
      </c>
      <c r="F196" s="211">
        <v>211.81100000000001</v>
      </c>
      <c r="G196" s="29"/>
      <c r="H196" s="30"/>
    </row>
    <row r="197" spans="1:8" s="1" customFormat="1" ht="16.899999999999999" customHeight="1">
      <c r="A197" s="29"/>
      <c r="B197" s="30"/>
      <c r="C197" s="206" t="s">
        <v>2283</v>
      </c>
      <c r="D197" s="207" t="s">
        <v>2284</v>
      </c>
      <c r="E197" s="208" t="s">
        <v>2248</v>
      </c>
      <c r="F197" s="209">
        <v>-17.788</v>
      </c>
      <c r="G197" s="29"/>
      <c r="H197" s="30"/>
    </row>
    <row r="198" spans="1:8" s="1" customFormat="1" ht="16.899999999999999" customHeight="1">
      <c r="A198" s="29"/>
      <c r="B198" s="30"/>
      <c r="C198" s="210" t="s">
        <v>2156</v>
      </c>
      <c r="D198" s="210" t="s">
        <v>2977</v>
      </c>
      <c r="E198" s="17" t="s">
        <v>2156</v>
      </c>
      <c r="F198" s="211">
        <v>0</v>
      </c>
      <c r="G198" s="29"/>
      <c r="H198" s="30"/>
    </row>
    <row r="199" spans="1:8" s="1" customFormat="1" ht="16.899999999999999" customHeight="1">
      <c r="A199" s="29"/>
      <c r="B199" s="30"/>
      <c r="C199" s="210" t="s">
        <v>2156</v>
      </c>
      <c r="D199" s="210" t="s">
        <v>2978</v>
      </c>
      <c r="E199" s="17" t="s">
        <v>2156</v>
      </c>
      <c r="F199" s="211">
        <v>-7.0250000000000004</v>
      </c>
      <c r="G199" s="29"/>
      <c r="H199" s="30"/>
    </row>
    <row r="200" spans="1:8" s="1" customFormat="1" ht="16.899999999999999" customHeight="1">
      <c r="A200" s="29"/>
      <c r="B200" s="30"/>
      <c r="C200" s="210" t="s">
        <v>2156</v>
      </c>
      <c r="D200" s="210" t="s">
        <v>2979</v>
      </c>
      <c r="E200" s="17" t="s">
        <v>2156</v>
      </c>
      <c r="F200" s="211">
        <v>-10.763</v>
      </c>
      <c r="G200" s="29"/>
      <c r="H200" s="30"/>
    </row>
    <row r="201" spans="1:8" s="1" customFormat="1" ht="16.899999999999999" customHeight="1">
      <c r="A201" s="29"/>
      <c r="B201" s="30"/>
      <c r="C201" s="210" t="s">
        <v>2283</v>
      </c>
      <c r="D201" s="210" t="s">
        <v>2638</v>
      </c>
      <c r="E201" s="17" t="s">
        <v>2156</v>
      </c>
      <c r="F201" s="211">
        <v>-17.788</v>
      </c>
      <c r="G201" s="29"/>
      <c r="H201" s="30"/>
    </row>
    <row r="202" spans="1:8" s="1" customFormat="1" ht="16.899999999999999" customHeight="1">
      <c r="A202" s="29"/>
      <c r="B202" s="30"/>
      <c r="C202" s="212" t="s">
        <v>561</v>
      </c>
      <c r="D202" s="29"/>
      <c r="E202" s="29"/>
      <c r="F202" s="29"/>
      <c r="G202" s="29"/>
      <c r="H202" s="30"/>
    </row>
    <row r="203" spans="1:8" s="1" customFormat="1" ht="16.899999999999999" customHeight="1">
      <c r="A203" s="29"/>
      <c r="B203" s="30"/>
      <c r="C203" s="210" t="s">
        <v>2961</v>
      </c>
      <c r="D203" s="210" t="s">
        <v>2962</v>
      </c>
      <c r="E203" s="17" t="s">
        <v>2485</v>
      </c>
      <c r="F203" s="211">
        <v>375.017</v>
      </c>
      <c r="G203" s="29"/>
      <c r="H203" s="30"/>
    </row>
    <row r="204" spans="1:8" s="1" customFormat="1" ht="16.899999999999999" customHeight="1">
      <c r="A204" s="29"/>
      <c r="B204" s="30"/>
      <c r="C204" s="210" t="s">
        <v>1000</v>
      </c>
      <c r="D204" s="210" t="s">
        <v>1001</v>
      </c>
      <c r="E204" s="17" t="s">
        <v>2485</v>
      </c>
      <c r="F204" s="211">
        <v>262.80700000000002</v>
      </c>
      <c r="G204" s="29"/>
      <c r="H204" s="30"/>
    </row>
    <row r="205" spans="1:8" s="1" customFormat="1" ht="16.899999999999999" customHeight="1">
      <c r="A205" s="29"/>
      <c r="B205" s="30"/>
      <c r="C205" s="206" t="s">
        <v>2286</v>
      </c>
      <c r="D205" s="207" t="s">
        <v>2287</v>
      </c>
      <c r="E205" s="208" t="s">
        <v>2248</v>
      </c>
      <c r="F205" s="209">
        <v>208.34299999999999</v>
      </c>
      <c r="G205" s="29"/>
      <c r="H205" s="30"/>
    </row>
    <row r="206" spans="1:8" s="1" customFormat="1" ht="16.899999999999999" customHeight="1">
      <c r="A206" s="29"/>
      <c r="B206" s="30"/>
      <c r="C206" s="210" t="s">
        <v>2156</v>
      </c>
      <c r="D206" s="210" t="s">
        <v>2156</v>
      </c>
      <c r="E206" s="17" t="s">
        <v>2156</v>
      </c>
      <c r="F206" s="211">
        <v>0</v>
      </c>
      <c r="G206" s="29"/>
      <c r="H206" s="30"/>
    </row>
    <row r="207" spans="1:8" s="1" customFormat="1" ht="16.899999999999999" customHeight="1">
      <c r="A207" s="29"/>
      <c r="B207" s="30"/>
      <c r="C207" s="210" t="s">
        <v>2156</v>
      </c>
      <c r="D207" s="210" t="s">
        <v>2975</v>
      </c>
      <c r="E207" s="17" t="s">
        <v>2156</v>
      </c>
      <c r="F207" s="211">
        <v>0</v>
      </c>
      <c r="G207" s="29"/>
      <c r="H207" s="30"/>
    </row>
    <row r="208" spans="1:8" s="1" customFormat="1" ht="16.899999999999999" customHeight="1">
      <c r="A208" s="29"/>
      <c r="B208" s="30"/>
      <c r="C208" s="210" t="s">
        <v>2156</v>
      </c>
      <c r="D208" s="210" t="s">
        <v>2976</v>
      </c>
      <c r="E208" s="17" t="s">
        <v>2156</v>
      </c>
      <c r="F208" s="211">
        <v>226.131</v>
      </c>
      <c r="G208" s="29"/>
      <c r="H208" s="30"/>
    </row>
    <row r="209" spans="1:8" s="1" customFormat="1" ht="16.899999999999999" customHeight="1">
      <c r="A209" s="29"/>
      <c r="B209" s="30"/>
      <c r="C209" s="210" t="s">
        <v>2156</v>
      </c>
      <c r="D209" s="210" t="s">
        <v>2977</v>
      </c>
      <c r="E209" s="17" t="s">
        <v>2156</v>
      </c>
      <c r="F209" s="211">
        <v>0</v>
      </c>
      <c r="G209" s="29"/>
      <c r="H209" s="30"/>
    </row>
    <row r="210" spans="1:8" s="1" customFormat="1" ht="16.899999999999999" customHeight="1">
      <c r="A210" s="29"/>
      <c r="B210" s="30"/>
      <c r="C210" s="210" t="s">
        <v>2156</v>
      </c>
      <c r="D210" s="210" t="s">
        <v>2978</v>
      </c>
      <c r="E210" s="17" t="s">
        <v>2156</v>
      </c>
      <c r="F210" s="211">
        <v>-7.0250000000000004</v>
      </c>
      <c r="G210" s="29"/>
      <c r="H210" s="30"/>
    </row>
    <row r="211" spans="1:8" s="1" customFormat="1" ht="16.899999999999999" customHeight="1">
      <c r="A211" s="29"/>
      <c r="B211" s="30"/>
      <c r="C211" s="210" t="s">
        <v>2156</v>
      </c>
      <c r="D211" s="210" t="s">
        <v>2979</v>
      </c>
      <c r="E211" s="17" t="s">
        <v>2156</v>
      </c>
      <c r="F211" s="211">
        <v>-10.763</v>
      </c>
      <c r="G211" s="29"/>
      <c r="H211" s="30"/>
    </row>
    <row r="212" spans="1:8" s="1" customFormat="1" ht="16.899999999999999" customHeight="1">
      <c r="A212" s="29"/>
      <c r="B212" s="30"/>
      <c r="C212" s="210" t="s">
        <v>2286</v>
      </c>
      <c r="D212" s="210" t="s">
        <v>2641</v>
      </c>
      <c r="E212" s="17" t="s">
        <v>2156</v>
      </c>
      <c r="F212" s="211">
        <v>208.34299999999999</v>
      </c>
      <c r="G212" s="29"/>
      <c r="H212" s="30"/>
    </row>
    <row r="213" spans="1:8" s="1" customFormat="1" ht="16.899999999999999" customHeight="1">
      <c r="A213" s="29"/>
      <c r="B213" s="30"/>
      <c r="C213" s="212" t="s">
        <v>561</v>
      </c>
      <c r="D213" s="29"/>
      <c r="E213" s="29"/>
      <c r="F213" s="29"/>
      <c r="G213" s="29"/>
      <c r="H213" s="30"/>
    </row>
    <row r="214" spans="1:8" s="1" customFormat="1" ht="16.899999999999999" customHeight="1">
      <c r="A214" s="29"/>
      <c r="B214" s="30"/>
      <c r="C214" s="210" t="s">
        <v>2961</v>
      </c>
      <c r="D214" s="210" t="s">
        <v>2962</v>
      </c>
      <c r="E214" s="17" t="s">
        <v>2485</v>
      </c>
      <c r="F214" s="211">
        <v>375.017</v>
      </c>
      <c r="G214" s="29"/>
      <c r="H214" s="30"/>
    </row>
    <row r="215" spans="1:8" s="1" customFormat="1" ht="16.899999999999999" customHeight="1">
      <c r="A215" s="29"/>
      <c r="B215" s="30"/>
      <c r="C215" s="206" t="s">
        <v>2289</v>
      </c>
      <c r="D215" s="207" t="s">
        <v>2290</v>
      </c>
      <c r="E215" s="208" t="s">
        <v>2248</v>
      </c>
      <c r="F215" s="209">
        <v>211.81100000000001</v>
      </c>
      <c r="G215" s="29"/>
      <c r="H215" s="30"/>
    </row>
    <row r="216" spans="1:8" s="1" customFormat="1" ht="16.899999999999999" customHeight="1">
      <c r="A216" s="29"/>
      <c r="B216" s="30"/>
      <c r="C216" s="210" t="s">
        <v>2156</v>
      </c>
      <c r="D216" s="210" t="s">
        <v>2912</v>
      </c>
      <c r="E216" s="17" t="s">
        <v>2156</v>
      </c>
      <c r="F216" s="211">
        <v>0</v>
      </c>
      <c r="G216" s="29"/>
      <c r="H216" s="30"/>
    </row>
    <row r="217" spans="1:8" s="1" customFormat="1" ht="16.899999999999999" customHeight="1">
      <c r="A217" s="29"/>
      <c r="B217" s="30"/>
      <c r="C217" s="210" t="s">
        <v>2156</v>
      </c>
      <c r="D217" s="210" t="s">
        <v>2895</v>
      </c>
      <c r="E217" s="17" t="s">
        <v>2156</v>
      </c>
      <c r="F217" s="211">
        <v>228.607</v>
      </c>
      <c r="G217" s="29"/>
      <c r="H217" s="30"/>
    </row>
    <row r="218" spans="1:8" s="1" customFormat="1" ht="16.899999999999999" customHeight="1">
      <c r="A218" s="29"/>
      <c r="B218" s="30"/>
      <c r="C218" s="210" t="s">
        <v>2156</v>
      </c>
      <c r="D218" s="210" t="s">
        <v>2985</v>
      </c>
      <c r="E218" s="17" t="s">
        <v>2156</v>
      </c>
      <c r="F218" s="211">
        <v>-16.795999999999999</v>
      </c>
      <c r="G218" s="29"/>
      <c r="H218" s="30"/>
    </row>
    <row r="219" spans="1:8" s="1" customFormat="1" ht="16.899999999999999" customHeight="1">
      <c r="A219" s="29"/>
      <c r="B219" s="30"/>
      <c r="C219" s="210" t="s">
        <v>2289</v>
      </c>
      <c r="D219" s="210" t="s">
        <v>2641</v>
      </c>
      <c r="E219" s="17" t="s">
        <v>2156</v>
      </c>
      <c r="F219" s="211">
        <v>211.81100000000001</v>
      </c>
      <c r="G219" s="29"/>
      <c r="H219" s="30"/>
    </row>
    <row r="220" spans="1:8" s="1" customFormat="1" ht="16.899999999999999" customHeight="1">
      <c r="A220" s="29"/>
      <c r="B220" s="30"/>
      <c r="C220" s="212" t="s">
        <v>561</v>
      </c>
      <c r="D220" s="29"/>
      <c r="E220" s="29"/>
      <c r="F220" s="29"/>
      <c r="G220" s="29"/>
      <c r="H220" s="30"/>
    </row>
    <row r="221" spans="1:8" s="1" customFormat="1" ht="16.899999999999999" customHeight="1">
      <c r="A221" s="29"/>
      <c r="B221" s="30"/>
      <c r="C221" s="210" t="s">
        <v>2982</v>
      </c>
      <c r="D221" s="210" t="s">
        <v>2983</v>
      </c>
      <c r="E221" s="17" t="s">
        <v>2248</v>
      </c>
      <c r="F221" s="211">
        <v>211.81100000000001</v>
      </c>
      <c r="G221" s="29"/>
      <c r="H221" s="30"/>
    </row>
    <row r="222" spans="1:8" s="1" customFormat="1" ht="16.899999999999999" customHeight="1">
      <c r="A222" s="29"/>
      <c r="B222" s="30"/>
      <c r="C222" s="210" t="s">
        <v>2905</v>
      </c>
      <c r="D222" s="210" t="s">
        <v>2906</v>
      </c>
      <c r="E222" s="17" t="s">
        <v>2248</v>
      </c>
      <c r="F222" s="211">
        <v>635.67399999999998</v>
      </c>
      <c r="G222" s="29"/>
      <c r="H222" s="30"/>
    </row>
    <row r="223" spans="1:8" s="1" customFormat="1" ht="16.899999999999999" customHeight="1">
      <c r="A223" s="29"/>
      <c r="B223" s="30"/>
      <c r="C223" s="210" t="s">
        <v>2990</v>
      </c>
      <c r="D223" s="210" t="s">
        <v>2991</v>
      </c>
      <c r="E223" s="17" t="s">
        <v>2485</v>
      </c>
      <c r="F223" s="211">
        <v>792.75199999999995</v>
      </c>
      <c r="G223" s="29"/>
      <c r="H223" s="30"/>
    </row>
    <row r="224" spans="1:8" s="1" customFormat="1" ht="16.899999999999999" customHeight="1">
      <c r="A224" s="29"/>
      <c r="B224" s="30"/>
      <c r="C224" s="206" t="s">
        <v>2292</v>
      </c>
      <c r="D224" s="207" t="s">
        <v>2293</v>
      </c>
      <c r="E224" s="208" t="s">
        <v>2248</v>
      </c>
      <c r="F224" s="209">
        <v>228.607</v>
      </c>
      <c r="G224" s="29"/>
      <c r="H224" s="30"/>
    </row>
    <row r="225" spans="1:8" s="1" customFormat="1" ht="16.899999999999999" customHeight="1">
      <c r="A225" s="29"/>
      <c r="B225" s="30"/>
      <c r="C225" s="210" t="s">
        <v>2156</v>
      </c>
      <c r="D225" s="210" t="s">
        <v>2912</v>
      </c>
      <c r="E225" s="17" t="s">
        <v>2156</v>
      </c>
      <c r="F225" s="211">
        <v>0</v>
      </c>
      <c r="G225" s="29"/>
      <c r="H225" s="30"/>
    </row>
    <row r="226" spans="1:8" s="1" customFormat="1" ht="16.899999999999999" customHeight="1">
      <c r="A226" s="29"/>
      <c r="B226" s="30"/>
      <c r="C226" s="210" t="s">
        <v>2156</v>
      </c>
      <c r="D226" s="210" t="s">
        <v>2903</v>
      </c>
      <c r="E226" s="17" t="s">
        <v>2156</v>
      </c>
      <c r="F226" s="211">
        <v>228.607</v>
      </c>
      <c r="G226" s="29"/>
      <c r="H226" s="30"/>
    </row>
    <row r="227" spans="1:8" s="1" customFormat="1" ht="16.899999999999999" customHeight="1">
      <c r="A227" s="29"/>
      <c r="B227" s="30"/>
      <c r="C227" s="210" t="s">
        <v>2292</v>
      </c>
      <c r="D227" s="210" t="s">
        <v>2641</v>
      </c>
      <c r="E227" s="17" t="s">
        <v>2156</v>
      </c>
      <c r="F227" s="211">
        <v>228.607</v>
      </c>
      <c r="G227" s="29"/>
      <c r="H227" s="30"/>
    </row>
    <row r="228" spans="1:8" s="1" customFormat="1" ht="16.899999999999999" customHeight="1">
      <c r="A228" s="29"/>
      <c r="B228" s="30"/>
      <c r="C228" s="212" t="s">
        <v>561</v>
      </c>
      <c r="D228" s="29"/>
      <c r="E228" s="29"/>
      <c r="F228" s="29"/>
      <c r="G228" s="29"/>
      <c r="H228" s="30"/>
    </row>
    <row r="229" spans="1:8" s="1" customFormat="1" ht="16.899999999999999" customHeight="1">
      <c r="A229" s="29"/>
      <c r="B229" s="30"/>
      <c r="C229" s="210" t="s">
        <v>2987</v>
      </c>
      <c r="D229" s="210" t="s">
        <v>2988</v>
      </c>
      <c r="E229" s="17" t="s">
        <v>2248</v>
      </c>
      <c r="F229" s="211">
        <v>228.607</v>
      </c>
      <c r="G229" s="29"/>
      <c r="H229" s="30"/>
    </row>
    <row r="230" spans="1:8" s="1" customFormat="1" ht="16.899999999999999" customHeight="1">
      <c r="A230" s="29"/>
      <c r="B230" s="30"/>
      <c r="C230" s="210" t="s">
        <v>2913</v>
      </c>
      <c r="D230" s="210" t="s">
        <v>2914</v>
      </c>
      <c r="E230" s="17" t="s">
        <v>2248</v>
      </c>
      <c r="F230" s="211">
        <v>228.607</v>
      </c>
      <c r="G230" s="29"/>
      <c r="H230" s="30"/>
    </row>
    <row r="231" spans="1:8" s="1" customFormat="1" ht="16.899999999999999" customHeight="1">
      <c r="A231" s="29"/>
      <c r="B231" s="30"/>
      <c r="C231" s="210" t="s">
        <v>2990</v>
      </c>
      <c r="D231" s="210" t="s">
        <v>2991</v>
      </c>
      <c r="E231" s="17" t="s">
        <v>2485</v>
      </c>
      <c r="F231" s="211">
        <v>792.75199999999995</v>
      </c>
      <c r="G231" s="29"/>
      <c r="H231" s="30"/>
    </row>
    <row r="232" spans="1:8" s="1" customFormat="1" ht="16.899999999999999" customHeight="1">
      <c r="A232" s="29"/>
      <c r="B232" s="30"/>
      <c r="C232" s="206" t="s">
        <v>2295</v>
      </c>
      <c r="D232" s="207" t="s">
        <v>2296</v>
      </c>
      <c r="E232" s="208" t="s">
        <v>2297</v>
      </c>
      <c r="F232" s="209">
        <v>0</v>
      </c>
      <c r="G232" s="29"/>
      <c r="H232" s="30"/>
    </row>
    <row r="233" spans="1:8" s="1" customFormat="1" ht="16.899999999999999" customHeight="1">
      <c r="A233" s="29"/>
      <c r="B233" s="30"/>
      <c r="C233" s="210" t="s">
        <v>2156</v>
      </c>
      <c r="D233" s="210" t="s">
        <v>3091</v>
      </c>
      <c r="E233" s="17" t="s">
        <v>2156</v>
      </c>
      <c r="F233" s="211">
        <v>0</v>
      </c>
      <c r="G233" s="29"/>
      <c r="H233" s="30"/>
    </row>
    <row r="234" spans="1:8" s="1" customFormat="1" ht="16.899999999999999" customHeight="1">
      <c r="A234" s="29"/>
      <c r="B234" s="30"/>
      <c r="C234" s="210" t="s">
        <v>2156</v>
      </c>
      <c r="D234" s="210" t="s">
        <v>3092</v>
      </c>
      <c r="E234" s="17" t="s">
        <v>2156</v>
      </c>
      <c r="F234" s="211">
        <v>0</v>
      </c>
      <c r="G234" s="29"/>
      <c r="H234" s="30"/>
    </row>
    <row r="235" spans="1:8" s="1" customFormat="1" ht="16.899999999999999" customHeight="1">
      <c r="A235" s="29"/>
      <c r="B235" s="30"/>
      <c r="C235" s="210" t="s">
        <v>2156</v>
      </c>
      <c r="D235" s="210" t="s">
        <v>3141</v>
      </c>
      <c r="E235" s="17" t="s">
        <v>2156</v>
      </c>
      <c r="F235" s="211">
        <v>0</v>
      </c>
      <c r="G235" s="29"/>
      <c r="H235" s="30"/>
    </row>
    <row r="236" spans="1:8" s="1" customFormat="1" ht="16.899999999999999" customHeight="1">
      <c r="A236" s="29"/>
      <c r="B236" s="30"/>
      <c r="C236" s="210" t="s">
        <v>2295</v>
      </c>
      <c r="D236" s="210" t="s">
        <v>2638</v>
      </c>
      <c r="E236" s="17" t="s">
        <v>2156</v>
      </c>
      <c r="F236" s="211">
        <v>0</v>
      </c>
      <c r="G236" s="29"/>
      <c r="H236" s="30"/>
    </row>
    <row r="237" spans="1:8" s="1" customFormat="1" ht="16.899999999999999" customHeight="1">
      <c r="A237" s="29"/>
      <c r="B237" s="30"/>
      <c r="C237" s="212" t="s">
        <v>561</v>
      </c>
      <c r="D237" s="29"/>
      <c r="E237" s="29"/>
      <c r="F237" s="29"/>
      <c r="G237" s="29"/>
      <c r="H237" s="30"/>
    </row>
    <row r="238" spans="1:8" s="1" customFormat="1" ht="16.899999999999999" customHeight="1">
      <c r="A238" s="29"/>
      <c r="B238" s="30"/>
      <c r="C238" s="210" t="s">
        <v>3138</v>
      </c>
      <c r="D238" s="210" t="s">
        <v>3139</v>
      </c>
      <c r="E238" s="17" t="s">
        <v>2297</v>
      </c>
      <c r="F238" s="211">
        <v>1228.846</v>
      </c>
      <c r="G238" s="29"/>
      <c r="H238" s="30"/>
    </row>
    <row r="239" spans="1:8" s="1" customFormat="1" ht="16.899999999999999" customHeight="1">
      <c r="A239" s="29"/>
      <c r="B239" s="30"/>
      <c r="C239" s="210" t="s">
        <v>2717</v>
      </c>
      <c r="D239" s="210" t="s">
        <v>2718</v>
      </c>
      <c r="E239" s="17" t="s">
        <v>2297</v>
      </c>
      <c r="F239" s="211">
        <v>1091.846</v>
      </c>
      <c r="G239" s="29"/>
      <c r="H239" s="30"/>
    </row>
    <row r="240" spans="1:8" s="1" customFormat="1" ht="16.899999999999999" customHeight="1">
      <c r="A240" s="29"/>
      <c r="B240" s="30"/>
      <c r="C240" s="210" t="s">
        <v>3113</v>
      </c>
      <c r="D240" s="210" t="s">
        <v>3114</v>
      </c>
      <c r="E240" s="17" t="s">
        <v>2297</v>
      </c>
      <c r="F240" s="211">
        <v>1779.346</v>
      </c>
      <c r="G240" s="29"/>
      <c r="H240" s="30"/>
    </row>
    <row r="241" spans="1:8" s="1" customFormat="1" ht="16.899999999999999" customHeight="1">
      <c r="A241" s="29"/>
      <c r="B241" s="30"/>
      <c r="C241" s="206" t="s">
        <v>2298</v>
      </c>
      <c r="D241" s="207" t="s">
        <v>2299</v>
      </c>
      <c r="E241" s="208" t="s">
        <v>2297</v>
      </c>
      <c r="F241" s="209">
        <v>0</v>
      </c>
      <c r="G241" s="29"/>
      <c r="H241" s="30"/>
    </row>
    <row r="242" spans="1:8" s="1" customFormat="1" ht="16.899999999999999" customHeight="1">
      <c r="A242" s="29"/>
      <c r="B242" s="30"/>
      <c r="C242" s="210" t="s">
        <v>2156</v>
      </c>
      <c r="D242" s="210" t="s">
        <v>2707</v>
      </c>
      <c r="E242" s="17" t="s">
        <v>2156</v>
      </c>
      <c r="F242" s="211">
        <v>0</v>
      </c>
      <c r="G242" s="29"/>
      <c r="H242" s="30"/>
    </row>
    <row r="243" spans="1:8" s="1" customFormat="1" ht="16.899999999999999" customHeight="1">
      <c r="A243" s="29"/>
      <c r="B243" s="30"/>
      <c r="C243" s="210" t="s">
        <v>2156</v>
      </c>
      <c r="D243" s="210" t="s">
        <v>2628</v>
      </c>
      <c r="E243" s="17" t="s">
        <v>2156</v>
      </c>
      <c r="F243" s="211">
        <v>0</v>
      </c>
      <c r="G243" s="29"/>
      <c r="H243" s="30"/>
    </row>
    <row r="244" spans="1:8" s="1" customFormat="1" ht="16.899999999999999" customHeight="1">
      <c r="A244" s="29"/>
      <c r="B244" s="30"/>
      <c r="C244" s="210" t="s">
        <v>2156</v>
      </c>
      <c r="D244" s="210" t="s">
        <v>2708</v>
      </c>
      <c r="E244" s="17" t="s">
        <v>2156</v>
      </c>
      <c r="F244" s="211">
        <v>0</v>
      </c>
      <c r="G244" s="29"/>
      <c r="H244" s="30"/>
    </row>
    <row r="245" spans="1:8" s="1" customFormat="1" ht="16.899999999999999" customHeight="1">
      <c r="A245" s="29"/>
      <c r="B245" s="30"/>
      <c r="C245" s="210" t="s">
        <v>2156</v>
      </c>
      <c r="D245" s="210" t="s">
        <v>2634</v>
      </c>
      <c r="E245" s="17" t="s">
        <v>2156</v>
      </c>
      <c r="F245" s="211">
        <v>0</v>
      </c>
      <c r="G245" s="29"/>
      <c r="H245" s="30"/>
    </row>
    <row r="246" spans="1:8" s="1" customFormat="1" ht="16.899999999999999" customHeight="1">
      <c r="A246" s="29"/>
      <c r="B246" s="30"/>
      <c r="C246" s="210" t="s">
        <v>2156</v>
      </c>
      <c r="D246" s="210" t="s">
        <v>2709</v>
      </c>
      <c r="E246" s="17" t="s">
        <v>2156</v>
      </c>
      <c r="F246" s="211">
        <v>0</v>
      </c>
      <c r="G246" s="29"/>
      <c r="H246" s="30"/>
    </row>
    <row r="247" spans="1:8" s="1" customFormat="1" ht="16.899999999999999" customHeight="1">
      <c r="A247" s="29"/>
      <c r="B247" s="30"/>
      <c r="C247" s="210" t="s">
        <v>2298</v>
      </c>
      <c r="D247" s="210" t="s">
        <v>2638</v>
      </c>
      <c r="E247" s="17" t="s">
        <v>2156</v>
      </c>
      <c r="F247" s="211">
        <v>0</v>
      </c>
      <c r="G247" s="29"/>
      <c r="H247" s="30"/>
    </row>
    <row r="248" spans="1:8" s="1" customFormat="1" ht="16.899999999999999" customHeight="1">
      <c r="A248" s="29"/>
      <c r="B248" s="30"/>
      <c r="C248" s="212" t="s">
        <v>561</v>
      </c>
      <c r="D248" s="29"/>
      <c r="E248" s="29"/>
      <c r="F248" s="29"/>
      <c r="G248" s="29"/>
      <c r="H248" s="30"/>
    </row>
    <row r="249" spans="1:8" s="1" customFormat="1" ht="16.899999999999999" customHeight="1">
      <c r="A249" s="29"/>
      <c r="B249" s="30"/>
      <c r="C249" s="210" t="s">
        <v>2704</v>
      </c>
      <c r="D249" s="210" t="s">
        <v>2705</v>
      </c>
      <c r="E249" s="17" t="s">
        <v>2297</v>
      </c>
      <c r="F249" s="211">
        <v>70.25</v>
      </c>
      <c r="G249" s="29"/>
      <c r="H249" s="30"/>
    </row>
    <row r="250" spans="1:8" s="1" customFormat="1" ht="16.899999999999999" customHeight="1">
      <c r="A250" s="29"/>
      <c r="B250" s="30"/>
      <c r="C250" s="210" t="s">
        <v>2657</v>
      </c>
      <c r="D250" s="210" t="s">
        <v>2658</v>
      </c>
      <c r="E250" s="17" t="s">
        <v>2297</v>
      </c>
      <c r="F250" s="211">
        <v>213.75</v>
      </c>
      <c r="G250" s="29"/>
      <c r="H250" s="30"/>
    </row>
    <row r="251" spans="1:8" s="1" customFormat="1" ht="16.899999999999999" customHeight="1">
      <c r="A251" s="29"/>
      <c r="B251" s="30"/>
      <c r="C251" s="210" t="s">
        <v>2666</v>
      </c>
      <c r="D251" s="210" t="s">
        <v>2667</v>
      </c>
      <c r="E251" s="17" t="s">
        <v>2297</v>
      </c>
      <c r="F251" s="211">
        <v>330.25</v>
      </c>
      <c r="G251" s="29"/>
      <c r="H251" s="30"/>
    </row>
    <row r="252" spans="1:8" s="1" customFormat="1" ht="16.899999999999999" customHeight="1">
      <c r="A252" s="29"/>
      <c r="B252" s="30"/>
      <c r="C252" s="210" t="s">
        <v>2776</v>
      </c>
      <c r="D252" s="210" t="s">
        <v>2777</v>
      </c>
      <c r="E252" s="17" t="s">
        <v>2248</v>
      </c>
      <c r="F252" s="211">
        <v>217.744</v>
      </c>
      <c r="G252" s="29"/>
      <c r="H252" s="30"/>
    </row>
    <row r="253" spans="1:8" s="1" customFormat="1" ht="16.899999999999999" customHeight="1">
      <c r="A253" s="29"/>
      <c r="B253" s="30"/>
      <c r="C253" s="210" t="s">
        <v>3087</v>
      </c>
      <c r="D253" s="210" t="s">
        <v>3088</v>
      </c>
      <c r="E253" s="17" t="s">
        <v>2297</v>
      </c>
      <c r="F253" s="211">
        <v>70.25</v>
      </c>
      <c r="G253" s="29"/>
      <c r="H253" s="30"/>
    </row>
    <row r="254" spans="1:8" s="1" customFormat="1" ht="16.899999999999999" customHeight="1">
      <c r="A254" s="29"/>
      <c r="B254" s="30"/>
      <c r="C254" s="210" t="s">
        <v>3138</v>
      </c>
      <c r="D254" s="210" t="s">
        <v>3139</v>
      </c>
      <c r="E254" s="17" t="s">
        <v>2297</v>
      </c>
      <c r="F254" s="211">
        <v>1228.846</v>
      </c>
      <c r="G254" s="29"/>
      <c r="H254" s="30"/>
    </row>
    <row r="255" spans="1:8" s="1" customFormat="1" ht="16.899999999999999" customHeight="1">
      <c r="A255" s="29"/>
      <c r="B255" s="30"/>
      <c r="C255" s="210" t="s">
        <v>3125</v>
      </c>
      <c r="D255" s="210" t="s">
        <v>3126</v>
      </c>
      <c r="E255" s="17" t="s">
        <v>2297</v>
      </c>
      <c r="F255" s="211">
        <v>70.25</v>
      </c>
      <c r="G255" s="29"/>
      <c r="H255" s="30"/>
    </row>
    <row r="256" spans="1:8" s="1" customFormat="1" ht="16.899999999999999" customHeight="1">
      <c r="A256" s="29"/>
      <c r="B256" s="30"/>
      <c r="C256" s="210" t="s">
        <v>1022</v>
      </c>
      <c r="D256" s="210" t="s">
        <v>1023</v>
      </c>
      <c r="E256" s="17" t="s">
        <v>2485</v>
      </c>
      <c r="F256" s="211">
        <v>226.358</v>
      </c>
      <c r="G256" s="29"/>
      <c r="H256" s="30"/>
    </row>
    <row r="257" spans="1:8" s="1" customFormat="1" ht="16.899999999999999" customHeight="1">
      <c r="A257" s="29"/>
      <c r="B257" s="30"/>
      <c r="C257" s="206" t="s">
        <v>2300</v>
      </c>
      <c r="D257" s="207" t="s">
        <v>2301</v>
      </c>
      <c r="E257" s="208" t="s">
        <v>2297</v>
      </c>
      <c r="F257" s="209">
        <v>0</v>
      </c>
      <c r="G257" s="29"/>
      <c r="H257" s="30"/>
    </row>
    <row r="258" spans="1:8" s="1" customFormat="1" ht="16.899999999999999" customHeight="1">
      <c r="A258" s="29"/>
      <c r="B258" s="30"/>
      <c r="C258" s="210" t="s">
        <v>2156</v>
      </c>
      <c r="D258" s="210" t="s">
        <v>2639</v>
      </c>
      <c r="E258" s="17" t="s">
        <v>2156</v>
      </c>
      <c r="F258" s="211">
        <v>0</v>
      </c>
      <c r="G258" s="29"/>
      <c r="H258" s="30"/>
    </row>
    <row r="259" spans="1:8" s="1" customFormat="1" ht="16.899999999999999" customHeight="1">
      <c r="A259" s="29"/>
      <c r="B259" s="30"/>
      <c r="C259" s="210" t="s">
        <v>2156</v>
      </c>
      <c r="D259" s="210" t="s">
        <v>2710</v>
      </c>
      <c r="E259" s="17" t="s">
        <v>2156</v>
      </c>
      <c r="F259" s="211">
        <v>0</v>
      </c>
      <c r="G259" s="29"/>
      <c r="H259" s="30"/>
    </row>
    <row r="260" spans="1:8" s="1" customFormat="1" ht="16.899999999999999" customHeight="1">
      <c r="A260" s="29"/>
      <c r="B260" s="30"/>
      <c r="C260" s="210" t="s">
        <v>2300</v>
      </c>
      <c r="D260" s="210" t="s">
        <v>2638</v>
      </c>
      <c r="E260" s="17" t="s">
        <v>2156</v>
      </c>
      <c r="F260" s="211">
        <v>0</v>
      </c>
      <c r="G260" s="29"/>
      <c r="H260" s="30"/>
    </row>
    <row r="261" spans="1:8" s="1" customFormat="1" ht="16.899999999999999" customHeight="1">
      <c r="A261" s="29"/>
      <c r="B261" s="30"/>
      <c r="C261" s="212" t="s">
        <v>561</v>
      </c>
      <c r="D261" s="29"/>
      <c r="E261" s="29"/>
      <c r="F261" s="29"/>
      <c r="G261" s="29"/>
      <c r="H261" s="30"/>
    </row>
    <row r="262" spans="1:8" s="1" customFormat="1" ht="16.899999999999999" customHeight="1">
      <c r="A262" s="29"/>
      <c r="B262" s="30"/>
      <c r="C262" s="210" t="s">
        <v>2704</v>
      </c>
      <c r="D262" s="210" t="s">
        <v>2705</v>
      </c>
      <c r="E262" s="17" t="s">
        <v>2297</v>
      </c>
      <c r="F262" s="211">
        <v>70.25</v>
      </c>
      <c r="G262" s="29"/>
      <c r="H262" s="30"/>
    </row>
    <row r="263" spans="1:8" s="1" customFormat="1" ht="16.899999999999999" customHeight="1">
      <c r="A263" s="29"/>
      <c r="B263" s="30"/>
      <c r="C263" s="210" t="s">
        <v>2657</v>
      </c>
      <c r="D263" s="210" t="s">
        <v>2658</v>
      </c>
      <c r="E263" s="17" t="s">
        <v>2297</v>
      </c>
      <c r="F263" s="211">
        <v>213.75</v>
      </c>
      <c r="G263" s="29"/>
      <c r="H263" s="30"/>
    </row>
    <row r="264" spans="1:8" s="1" customFormat="1" ht="16.899999999999999" customHeight="1">
      <c r="A264" s="29"/>
      <c r="B264" s="30"/>
      <c r="C264" s="210" t="s">
        <v>2666</v>
      </c>
      <c r="D264" s="210" t="s">
        <v>2667</v>
      </c>
      <c r="E264" s="17" t="s">
        <v>2297</v>
      </c>
      <c r="F264" s="211">
        <v>330.25</v>
      </c>
      <c r="G264" s="29"/>
      <c r="H264" s="30"/>
    </row>
    <row r="265" spans="1:8" s="1" customFormat="1" ht="16.899999999999999" customHeight="1">
      <c r="A265" s="29"/>
      <c r="B265" s="30"/>
      <c r="C265" s="210" t="s">
        <v>2760</v>
      </c>
      <c r="D265" s="210" t="s">
        <v>2761</v>
      </c>
      <c r="E265" s="17" t="s">
        <v>2248</v>
      </c>
      <c r="F265" s="211">
        <v>10.863</v>
      </c>
      <c r="G265" s="29"/>
      <c r="H265" s="30"/>
    </row>
    <row r="266" spans="1:8" s="1" customFormat="1" ht="16.899999999999999" customHeight="1">
      <c r="A266" s="29"/>
      <c r="B266" s="30"/>
      <c r="C266" s="210" t="s">
        <v>3087</v>
      </c>
      <c r="D266" s="210" t="s">
        <v>3088</v>
      </c>
      <c r="E266" s="17" t="s">
        <v>2297</v>
      </c>
      <c r="F266" s="211">
        <v>70.25</v>
      </c>
      <c r="G266" s="29"/>
      <c r="H266" s="30"/>
    </row>
    <row r="267" spans="1:8" s="1" customFormat="1" ht="16.899999999999999" customHeight="1">
      <c r="A267" s="29"/>
      <c r="B267" s="30"/>
      <c r="C267" s="210" t="s">
        <v>3138</v>
      </c>
      <c r="D267" s="210" t="s">
        <v>3139</v>
      </c>
      <c r="E267" s="17" t="s">
        <v>2297</v>
      </c>
      <c r="F267" s="211">
        <v>1228.846</v>
      </c>
      <c r="G267" s="29"/>
      <c r="H267" s="30"/>
    </row>
    <row r="268" spans="1:8" s="1" customFormat="1" ht="16.899999999999999" customHeight="1">
      <c r="A268" s="29"/>
      <c r="B268" s="30"/>
      <c r="C268" s="210" t="s">
        <v>3125</v>
      </c>
      <c r="D268" s="210" t="s">
        <v>3126</v>
      </c>
      <c r="E268" s="17" t="s">
        <v>2297</v>
      </c>
      <c r="F268" s="211">
        <v>70.25</v>
      </c>
      <c r="G268" s="29"/>
      <c r="H268" s="30"/>
    </row>
    <row r="269" spans="1:8" s="1" customFormat="1" ht="16.899999999999999" customHeight="1">
      <c r="A269" s="29"/>
      <c r="B269" s="30"/>
      <c r="C269" s="210" t="s">
        <v>1022</v>
      </c>
      <c r="D269" s="210" t="s">
        <v>1023</v>
      </c>
      <c r="E269" s="17" t="s">
        <v>2485</v>
      </c>
      <c r="F269" s="211">
        <v>226.358</v>
      </c>
      <c r="G269" s="29"/>
      <c r="H269" s="30"/>
    </row>
    <row r="270" spans="1:8" s="1" customFormat="1" ht="16.899999999999999" customHeight="1">
      <c r="A270" s="29"/>
      <c r="B270" s="30"/>
      <c r="C270" s="206" t="s">
        <v>2302</v>
      </c>
      <c r="D270" s="207" t="s">
        <v>2303</v>
      </c>
      <c r="E270" s="208" t="s">
        <v>2297</v>
      </c>
      <c r="F270" s="209">
        <v>0</v>
      </c>
      <c r="G270" s="29"/>
      <c r="H270" s="30"/>
    </row>
    <row r="271" spans="1:8" s="1" customFormat="1" ht="16.899999999999999" customHeight="1">
      <c r="A271" s="29"/>
      <c r="B271" s="30"/>
      <c r="C271" s="210" t="s">
        <v>2156</v>
      </c>
      <c r="D271" s="210" t="s">
        <v>2669</v>
      </c>
      <c r="E271" s="17" t="s">
        <v>2156</v>
      </c>
      <c r="F271" s="211">
        <v>0</v>
      </c>
      <c r="G271" s="29"/>
      <c r="H271" s="30"/>
    </row>
    <row r="272" spans="1:8" s="1" customFormat="1" ht="16.899999999999999" customHeight="1">
      <c r="A272" s="29"/>
      <c r="B272" s="30"/>
      <c r="C272" s="210" t="s">
        <v>2156</v>
      </c>
      <c r="D272" s="210" t="s">
        <v>2628</v>
      </c>
      <c r="E272" s="17" t="s">
        <v>2156</v>
      </c>
      <c r="F272" s="211">
        <v>0</v>
      </c>
      <c r="G272" s="29"/>
      <c r="H272" s="30"/>
    </row>
    <row r="273" spans="1:8" s="1" customFormat="1" ht="16.899999999999999" customHeight="1">
      <c r="A273" s="29"/>
      <c r="B273" s="30"/>
      <c r="C273" s="210" t="s">
        <v>2156</v>
      </c>
      <c r="D273" s="210" t="s">
        <v>2670</v>
      </c>
      <c r="E273" s="17" t="s">
        <v>2156</v>
      </c>
      <c r="F273" s="211">
        <v>0</v>
      </c>
      <c r="G273" s="29"/>
      <c r="H273" s="30"/>
    </row>
    <row r="274" spans="1:8" s="1" customFormat="1" ht="16.899999999999999" customHeight="1">
      <c r="A274" s="29"/>
      <c r="B274" s="30"/>
      <c r="C274" s="210" t="s">
        <v>2156</v>
      </c>
      <c r="D274" s="210" t="s">
        <v>2671</v>
      </c>
      <c r="E274" s="17" t="s">
        <v>2156</v>
      </c>
      <c r="F274" s="211">
        <v>0</v>
      </c>
      <c r="G274" s="29"/>
      <c r="H274" s="30"/>
    </row>
    <row r="275" spans="1:8" s="1" customFormat="1" ht="16.899999999999999" customHeight="1">
      <c r="A275" s="29"/>
      <c r="B275" s="30"/>
      <c r="C275" s="210" t="s">
        <v>2156</v>
      </c>
      <c r="D275" s="210" t="s">
        <v>2634</v>
      </c>
      <c r="E275" s="17" t="s">
        <v>2156</v>
      </c>
      <c r="F275" s="211">
        <v>0</v>
      </c>
      <c r="G275" s="29"/>
      <c r="H275" s="30"/>
    </row>
    <row r="276" spans="1:8" s="1" customFormat="1" ht="16.899999999999999" customHeight="1">
      <c r="A276" s="29"/>
      <c r="B276" s="30"/>
      <c r="C276" s="210" t="s">
        <v>2156</v>
      </c>
      <c r="D276" s="210" t="s">
        <v>2672</v>
      </c>
      <c r="E276" s="17" t="s">
        <v>2156</v>
      </c>
      <c r="F276" s="211">
        <v>0</v>
      </c>
      <c r="G276" s="29"/>
      <c r="H276" s="30"/>
    </row>
    <row r="277" spans="1:8" s="1" customFormat="1" ht="16.899999999999999" customHeight="1">
      <c r="A277" s="29"/>
      <c r="B277" s="30"/>
      <c r="C277" s="210" t="s">
        <v>2156</v>
      </c>
      <c r="D277" s="210" t="s">
        <v>2673</v>
      </c>
      <c r="E277" s="17" t="s">
        <v>2156</v>
      </c>
      <c r="F277" s="211">
        <v>0</v>
      </c>
      <c r="G277" s="29"/>
      <c r="H277" s="30"/>
    </row>
    <row r="278" spans="1:8" s="1" customFormat="1" ht="16.899999999999999" customHeight="1">
      <c r="A278" s="29"/>
      <c r="B278" s="30"/>
      <c r="C278" s="210" t="s">
        <v>2156</v>
      </c>
      <c r="D278" s="210" t="s">
        <v>2674</v>
      </c>
      <c r="E278" s="17" t="s">
        <v>2156</v>
      </c>
      <c r="F278" s="211">
        <v>0</v>
      </c>
      <c r="G278" s="29"/>
      <c r="H278" s="30"/>
    </row>
    <row r="279" spans="1:8" s="1" customFormat="1" ht="16.899999999999999" customHeight="1">
      <c r="A279" s="29"/>
      <c r="B279" s="30"/>
      <c r="C279" s="210" t="s">
        <v>2302</v>
      </c>
      <c r="D279" s="210" t="s">
        <v>2638</v>
      </c>
      <c r="E279" s="17" t="s">
        <v>2156</v>
      </c>
      <c r="F279" s="211">
        <v>0</v>
      </c>
      <c r="G279" s="29"/>
      <c r="H279" s="30"/>
    </row>
    <row r="280" spans="1:8" s="1" customFormat="1" ht="16.899999999999999" customHeight="1">
      <c r="A280" s="29"/>
      <c r="B280" s="30"/>
      <c r="C280" s="212" t="s">
        <v>561</v>
      </c>
      <c r="D280" s="29"/>
      <c r="E280" s="29"/>
      <c r="F280" s="29"/>
      <c r="G280" s="29"/>
      <c r="H280" s="30"/>
    </row>
    <row r="281" spans="1:8" s="1" customFormat="1" ht="16.899999999999999" customHeight="1">
      <c r="A281" s="29"/>
      <c r="B281" s="30"/>
      <c r="C281" s="210" t="s">
        <v>2666</v>
      </c>
      <c r="D281" s="210" t="s">
        <v>2667</v>
      </c>
      <c r="E281" s="17" t="s">
        <v>2297</v>
      </c>
      <c r="F281" s="211">
        <v>330.25</v>
      </c>
      <c r="G281" s="29"/>
      <c r="H281" s="30"/>
    </row>
    <row r="282" spans="1:8" s="1" customFormat="1" ht="16.899999999999999" customHeight="1">
      <c r="A282" s="29"/>
      <c r="B282" s="30"/>
      <c r="C282" s="210" t="s">
        <v>3138</v>
      </c>
      <c r="D282" s="210" t="s">
        <v>3139</v>
      </c>
      <c r="E282" s="17" t="s">
        <v>2297</v>
      </c>
      <c r="F282" s="211">
        <v>1228.846</v>
      </c>
      <c r="G282" s="29"/>
      <c r="H282" s="30"/>
    </row>
    <row r="283" spans="1:8" s="1" customFormat="1" ht="16.899999999999999" customHeight="1">
      <c r="A283" s="29"/>
      <c r="B283" s="30"/>
      <c r="C283" s="210" t="s">
        <v>990</v>
      </c>
      <c r="D283" s="210" t="s">
        <v>991</v>
      </c>
      <c r="E283" s="17" t="s">
        <v>2297</v>
      </c>
      <c r="F283" s="211">
        <v>1422.096</v>
      </c>
      <c r="G283" s="29"/>
      <c r="H283" s="30"/>
    </row>
    <row r="284" spans="1:8" s="1" customFormat="1" ht="16.899999999999999" customHeight="1">
      <c r="A284" s="29"/>
      <c r="B284" s="30"/>
      <c r="C284" s="210" t="s">
        <v>1022</v>
      </c>
      <c r="D284" s="210" t="s">
        <v>1023</v>
      </c>
      <c r="E284" s="17" t="s">
        <v>2485</v>
      </c>
      <c r="F284" s="211">
        <v>226.358</v>
      </c>
      <c r="G284" s="29"/>
      <c r="H284" s="30"/>
    </row>
    <row r="285" spans="1:8" s="1" customFormat="1" ht="16.899999999999999" customHeight="1">
      <c r="A285" s="29"/>
      <c r="B285" s="30"/>
      <c r="C285" s="206" t="s">
        <v>2304</v>
      </c>
      <c r="D285" s="207" t="s">
        <v>2305</v>
      </c>
      <c r="E285" s="208" t="s">
        <v>2297</v>
      </c>
      <c r="F285" s="209">
        <v>0</v>
      </c>
      <c r="G285" s="29"/>
      <c r="H285" s="30"/>
    </row>
    <row r="286" spans="1:8" s="1" customFormat="1" ht="16.899999999999999" customHeight="1">
      <c r="A286" s="29"/>
      <c r="B286" s="30"/>
      <c r="C286" s="210" t="s">
        <v>2156</v>
      </c>
      <c r="D286" s="210" t="s">
        <v>2639</v>
      </c>
      <c r="E286" s="17" t="s">
        <v>2156</v>
      </c>
      <c r="F286" s="211">
        <v>0</v>
      </c>
      <c r="G286" s="29"/>
      <c r="H286" s="30"/>
    </row>
    <row r="287" spans="1:8" s="1" customFormat="1" ht="16.899999999999999" customHeight="1">
      <c r="A287" s="29"/>
      <c r="B287" s="30"/>
      <c r="C287" s="210" t="s">
        <v>2156</v>
      </c>
      <c r="D287" s="210" t="s">
        <v>2670</v>
      </c>
      <c r="E287" s="17" t="s">
        <v>2156</v>
      </c>
      <c r="F287" s="211">
        <v>0</v>
      </c>
      <c r="G287" s="29"/>
      <c r="H287" s="30"/>
    </row>
    <row r="288" spans="1:8" s="1" customFormat="1" ht="16.899999999999999" customHeight="1">
      <c r="A288" s="29"/>
      <c r="B288" s="30"/>
      <c r="C288" s="210" t="s">
        <v>2156</v>
      </c>
      <c r="D288" s="210" t="s">
        <v>2675</v>
      </c>
      <c r="E288" s="17" t="s">
        <v>2156</v>
      </c>
      <c r="F288" s="211">
        <v>0</v>
      </c>
      <c r="G288" s="29"/>
      <c r="H288" s="30"/>
    </row>
    <row r="289" spans="1:8" s="1" customFormat="1" ht="16.899999999999999" customHeight="1">
      <c r="A289" s="29"/>
      <c r="B289" s="30"/>
      <c r="C289" s="210" t="s">
        <v>2156</v>
      </c>
      <c r="D289" s="210" t="s">
        <v>2673</v>
      </c>
      <c r="E289" s="17" t="s">
        <v>2156</v>
      </c>
      <c r="F289" s="211">
        <v>0</v>
      </c>
      <c r="G289" s="29"/>
      <c r="H289" s="30"/>
    </row>
    <row r="290" spans="1:8" s="1" customFormat="1" ht="16.899999999999999" customHeight="1">
      <c r="A290" s="29"/>
      <c r="B290" s="30"/>
      <c r="C290" s="210" t="s">
        <v>2156</v>
      </c>
      <c r="D290" s="210" t="s">
        <v>2676</v>
      </c>
      <c r="E290" s="17" t="s">
        <v>2156</v>
      </c>
      <c r="F290" s="211">
        <v>0</v>
      </c>
      <c r="G290" s="29"/>
      <c r="H290" s="30"/>
    </row>
    <row r="291" spans="1:8" s="1" customFormat="1" ht="16.899999999999999" customHeight="1">
      <c r="A291" s="29"/>
      <c r="B291" s="30"/>
      <c r="C291" s="210" t="s">
        <v>2304</v>
      </c>
      <c r="D291" s="210" t="s">
        <v>2638</v>
      </c>
      <c r="E291" s="17" t="s">
        <v>2156</v>
      </c>
      <c r="F291" s="211">
        <v>0</v>
      </c>
      <c r="G291" s="29"/>
      <c r="H291" s="30"/>
    </row>
    <row r="292" spans="1:8" s="1" customFormat="1" ht="16.899999999999999" customHeight="1">
      <c r="A292" s="29"/>
      <c r="B292" s="30"/>
      <c r="C292" s="212" t="s">
        <v>561</v>
      </c>
      <c r="D292" s="29"/>
      <c r="E292" s="29"/>
      <c r="F292" s="29"/>
      <c r="G292" s="29"/>
      <c r="H292" s="30"/>
    </row>
    <row r="293" spans="1:8" s="1" customFormat="1" ht="16.899999999999999" customHeight="1">
      <c r="A293" s="29"/>
      <c r="B293" s="30"/>
      <c r="C293" s="210" t="s">
        <v>2666</v>
      </c>
      <c r="D293" s="210" t="s">
        <v>2667</v>
      </c>
      <c r="E293" s="17" t="s">
        <v>2297</v>
      </c>
      <c r="F293" s="211">
        <v>330.25</v>
      </c>
      <c r="G293" s="29"/>
      <c r="H293" s="30"/>
    </row>
    <row r="294" spans="1:8" s="1" customFormat="1" ht="16.899999999999999" customHeight="1">
      <c r="A294" s="29"/>
      <c r="B294" s="30"/>
      <c r="C294" s="210" t="s">
        <v>3138</v>
      </c>
      <c r="D294" s="210" t="s">
        <v>3139</v>
      </c>
      <c r="E294" s="17" t="s">
        <v>2297</v>
      </c>
      <c r="F294" s="211">
        <v>1228.846</v>
      </c>
      <c r="G294" s="29"/>
      <c r="H294" s="30"/>
    </row>
    <row r="295" spans="1:8" s="1" customFormat="1" ht="16.899999999999999" customHeight="1">
      <c r="A295" s="29"/>
      <c r="B295" s="30"/>
      <c r="C295" s="210" t="s">
        <v>990</v>
      </c>
      <c r="D295" s="210" t="s">
        <v>991</v>
      </c>
      <c r="E295" s="17" t="s">
        <v>2297</v>
      </c>
      <c r="F295" s="211">
        <v>1422.096</v>
      </c>
      <c r="G295" s="29"/>
      <c r="H295" s="30"/>
    </row>
    <row r="296" spans="1:8" s="1" customFormat="1" ht="16.899999999999999" customHeight="1">
      <c r="A296" s="29"/>
      <c r="B296" s="30"/>
      <c r="C296" s="210" t="s">
        <v>1022</v>
      </c>
      <c r="D296" s="210" t="s">
        <v>1023</v>
      </c>
      <c r="E296" s="17" t="s">
        <v>2485</v>
      </c>
      <c r="F296" s="211">
        <v>226.358</v>
      </c>
      <c r="G296" s="29"/>
      <c r="H296" s="30"/>
    </row>
    <row r="297" spans="1:8" s="1" customFormat="1" ht="16.899999999999999" customHeight="1">
      <c r="A297" s="29"/>
      <c r="B297" s="30"/>
      <c r="C297" s="206" t="s">
        <v>2306</v>
      </c>
      <c r="D297" s="207" t="s">
        <v>2307</v>
      </c>
      <c r="E297" s="208" t="s">
        <v>2297</v>
      </c>
      <c r="F297" s="209">
        <v>137</v>
      </c>
      <c r="G297" s="29"/>
      <c r="H297" s="30"/>
    </row>
    <row r="298" spans="1:8" s="1" customFormat="1" ht="16.899999999999999" customHeight="1">
      <c r="A298" s="29"/>
      <c r="B298" s="30"/>
      <c r="C298" s="210" t="s">
        <v>2156</v>
      </c>
      <c r="D298" s="210" t="s">
        <v>2721</v>
      </c>
      <c r="E298" s="17" t="s">
        <v>2156</v>
      </c>
      <c r="F298" s="211">
        <v>0</v>
      </c>
      <c r="G298" s="29"/>
      <c r="H298" s="30"/>
    </row>
    <row r="299" spans="1:8" s="1" customFormat="1" ht="16.899999999999999" customHeight="1">
      <c r="A299" s="29"/>
      <c r="B299" s="30"/>
      <c r="C299" s="210" t="s">
        <v>2156</v>
      </c>
      <c r="D299" s="210" t="s">
        <v>3093</v>
      </c>
      <c r="E299" s="17" t="s">
        <v>2156</v>
      </c>
      <c r="F299" s="211">
        <v>70.25</v>
      </c>
      <c r="G299" s="29"/>
      <c r="H299" s="30"/>
    </row>
    <row r="300" spans="1:8" s="1" customFormat="1" ht="16.899999999999999" customHeight="1">
      <c r="A300" s="29"/>
      <c r="B300" s="30"/>
      <c r="C300" s="210" t="s">
        <v>2156</v>
      </c>
      <c r="D300" s="210" t="s">
        <v>3142</v>
      </c>
      <c r="E300" s="17" t="s">
        <v>2156</v>
      </c>
      <c r="F300" s="211">
        <v>66.75</v>
      </c>
      <c r="G300" s="29"/>
      <c r="H300" s="30"/>
    </row>
    <row r="301" spans="1:8" s="1" customFormat="1" ht="16.899999999999999" customHeight="1">
      <c r="A301" s="29"/>
      <c r="B301" s="30"/>
      <c r="C301" s="210" t="s">
        <v>2306</v>
      </c>
      <c r="D301" s="210" t="s">
        <v>2638</v>
      </c>
      <c r="E301" s="17" t="s">
        <v>2156</v>
      </c>
      <c r="F301" s="211">
        <v>137</v>
      </c>
      <c r="G301" s="29"/>
      <c r="H301" s="30"/>
    </row>
    <row r="302" spans="1:8" s="1" customFormat="1" ht="16.899999999999999" customHeight="1">
      <c r="A302" s="29"/>
      <c r="B302" s="30"/>
      <c r="C302" s="212" t="s">
        <v>561</v>
      </c>
      <c r="D302" s="29"/>
      <c r="E302" s="29"/>
      <c r="F302" s="29"/>
      <c r="G302" s="29"/>
      <c r="H302" s="30"/>
    </row>
    <row r="303" spans="1:8" s="1" customFormat="1" ht="16.899999999999999" customHeight="1">
      <c r="A303" s="29"/>
      <c r="B303" s="30"/>
      <c r="C303" s="210" t="s">
        <v>3138</v>
      </c>
      <c r="D303" s="210" t="s">
        <v>3139</v>
      </c>
      <c r="E303" s="17" t="s">
        <v>2297</v>
      </c>
      <c r="F303" s="211">
        <v>1228.846</v>
      </c>
      <c r="G303" s="29"/>
      <c r="H303" s="30"/>
    </row>
    <row r="304" spans="1:8" s="1" customFormat="1" ht="16.899999999999999" customHeight="1">
      <c r="A304" s="29"/>
      <c r="B304" s="30"/>
      <c r="C304" s="210" t="s">
        <v>2717</v>
      </c>
      <c r="D304" s="210" t="s">
        <v>2718</v>
      </c>
      <c r="E304" s="17" t="s">
        <v>2297</v>
      </c>
      <c r="F304" s="211">
        <v>1091.846</v>
      </c>
      <c r="G304" s="29"/>
      <c r="H304" s="30"/>
    </row>
    <row r="305" spans="1:8" s="1" customFormat="1" ht="16.899999999999999" customHeight="1">
      <c r="A305" s="29"/>
      <c r="B305" s="30"/>
      <c r="C305" s="210" t="s">
        <v>3113</v>
      </c>
      <c r="D305" s="210" t="s">
        <v>3114</v>
      </c>
      <c r="E305" s="17" t="s">
        <v>2297</v>
      </c>
      <c r="F305" s="211">
        <v>1779.346</v>
      </c>
      <c r="G305" s="29"/>
      <c r="H305" s="30"/>
    </row>
    <row r="306" spans="1:8" s="1" customFormat="1" ht="16.899999999999999" customHeight="1">
      <c r="A306" s="29"/>
      <c r="B306" s="30"/>
      <c r="C306" s="206" t="s">
        <v>2309</v>
      </c>
      <c r="D306" s="207" t="s">
        <v>2310</v>
      </c>
      <c r="E306" s="208" t="s">
        <v>2297</v>
      </c>
      <c r="F306" s="209">
        <v>64.25</v>
      </c>
      <c r="G306" s="29"/>
      <c r="H306" s="30"/>
    </row>
    <row r="307" spans="1:8" s="1" customFormat="1" ht="16.899999999999999" customHeight="1">
      <c r="A307" s="29"/>
      <c r="B307" s="30"/>
      <c r="C307" s="210" t="s">
        <v>2156</v>
      </c>
      <c r="D307" s="210" t="s">
        <v>2711</v>
      </c>
      <c r="E307" s="17" t="s">
        <v>2156</v>
      </c>
      <c r="F307" s="211">
        <v>0</v>
      </c>
      <c r="G307" s="29"/>
      <c r="H307" s="30"/>
    </row>
    <row r="308" spans="1:8" s="1" customFormat="1" ht="16.899999999999999" customHeight="1">
      <c r="A308" s="29"/>
      <c r="B308" s="30"/>
      <c r="C308" s="210" t="s">
        <v>2156</v>
      </c>
      <c r="D308" s="210" t="s">
        <v>2628</v>
      </c>
      <c r="E308" s="17" t="s">
        <v>2156</v>
      </c>
      <c r="F308" s="211">
        <v>0</v>
      </c>
      <c r="G308" s="29"/>
      <c r="H308" s="30"/>
    </row>
    <row r="309" spans="1:8" s="1" customFormat="1" ht="16.899999999999999" customHeight="1">
      <c r="A309" s="29"/>
      <c r="B309" s="30"/>
      <c r="C309" s="210" t="s">
        <v>2156</v>
      </c>
      <c r="D309" s="210" t="s">
        <v>2712</v>
      </c>
      <c r="E309" s="17" t="s">
        <v>2156</v>
      </c>
      <c r="F309" s="211">
        <v>42.25</v>
      </c>
      <c r="G309" s="29"/>
      <c r="H309" s="30"/>
    </row>
    <row r="310" spans="1:8" s="1" customFormat="1" ht="16.899999999999999" customHeight="1">
      <c r="A310" s="29"/>
      <c r="B310" s="30"/>
      <c r="C310" s="210" t="s">
        <v>2156</v>
      </c>
      <c r="D310" s="210" t="s">
        <v>2679</v>
      </c>
      <c r="E310" s="17" t="s">
        <v>2156</v>
      </c>
      <c r="F310" s="211">
        <v>0</v>
      </c>
      <c r="G310" s="29"/>
      <c r="H310" s="30"/>
    </row>
    <row r="311" spans="1:8" s="1" customFormat="1" ht="16.899999999999999" customHeight="1">
      <c r="A311" s="29"/>
      <c r="B311" s="30"/>
      <c r="C311" s="210" t="s">
        <v>2156</v>
      </c>
      <c r="D311" s="210" t="s">
        <v>2713</v>
      </c>
      <c r="E311" s="17" t="s">
        <v>2156</v>
      </c>
      <c r="F311" s="211">
        <v>4</v>
      </c>
      <c r="G311" s="29"/>
      <c r="H311" s="30"/>
    </row>
    <row r="312" spans="1:8" s="1" customFormat="1" ht="16.899999999999999" customHeight="1">
      <c r="A312" s="29"/>
      <c r="B312" s="30"/>
      <c r="C312" s="210" t="s">
        <v>2156</v>
      </c>
      <c r="D312" s="210" t="s">
        <v>2681</v>
      </c>
      <c r="E312" s="17" t="s">
        <v>2156</v>
      </c>
      <c r="F312" s="211">
        <v>0</v>
      </c>
      <c r="G312" s="29"/>
      <c r="H312" s="30"/>
    </row>
    <row r="313" spans="1:8" s="1" customFormat="1" ht="16.899999999999999" customHeight="1">
      <c r="A313" s="29"/>
      <c r="B313" s="30"/>
      <c r="C313" s="210" t="s">
        <v>2156</v>
      </c>
      <c r="D313" s="210" t="s">
        <v>2714</v>
      </c>
      <c r="E313" s="17" t="s">
        <v>2156</v>
      </c>
      <c r="F313" s="211">
        <v>0</v>
      </c>
      <c r="G313" s="29"/>
      <c r="H313" s="30"/>
    </row>
    <row r="314" spans="1:8" s="1" customFormat="1" ht="16.899999999999999" customHeight="1">
      <c r="A314" s="29"/>
      <c r="B314" s="30"/>
      <c r="C314" s="210" t="s">
        <v>2156</v>
      </c>
      <c r="D314" s="210" t="s">
        <v>2634</v>
      </c>
      <c r="E314" s="17" t="s">
        <v>2156</v>
      </c>
      <c r="F314" s="211">
        <v>0</v>
      </c>
      <c r="G314" s="29"/>
      <c r="H314" s="30"/>
    </row>
    <row r="315" spans="1:8" s="1" customFormat="1" ht="16.899999999999999" customHeight="1">
      <c r="A315" s="29"/>
      <c r="B315" s="30"/>
      <c r="C315" s="210" t="s">
        <v>2156</v>
      </c>
      <c r="D315" s="210" t="s">
        <v>2715</v>
      </c>
      <c r="E315" s="17" t="s">
        <v>2156</v>
      </c>
      <c r="F315" s="211">
        <v>18</v>
      </c>
      <c r="G315" s="29"/>
      <c r="H315" s="30"/>
    </row>
    <row r="316" spans="1:8" s="1" customFormat="1" ht="16.899999999999999" customHeight="1">
      <c r="A316" s="29"/>
      <c r="B316" s="30"/>
      <c r="C316" s="210" t="s">
        <v>2309</v>
      </c>
      <c r="D316" s="210" t="s">
        <v>2638</v>
      </c>
      <c r="E316" s="17" t="s">
        <v>2156</v>
      </c>
      <c r="F316" s="211">
        <v>64.25</v>
      </c>
      <c r="G316" s="29"/>
      <c r="H316" s="30"/>
    </row>
    <row r="317" spans="1:8" s="1" customFormat="1" ht="16.899999999999999" customHeight="1">
      <c r="A317" s="29"/>
      <c r="B317" s="30"/>
      <c r="C317" s="212" t="s">
        <v>561</v>
      </c>
      <c r="D317" s="29"/>
      <c r="E317" s="29"/>
      <c r="F317" s="29"/>
      <c r="G317" s="29"/>
      <c r="H317" s="30"/>
    </row>
    <row r="318" spans="1:8" s="1" customFormat="1" ht="16.899999999999999" customHeight="1">
      <c r="A318" s="29"/>
      <c r="B318" s="30"/>
      <c r="C318" s="210" t="s">
        <v>2704</v>
      </c>
      <c r="D318" s="210" t="s">
        <v>2705</v>
      </c>
      <c r="E318" s="17" t="s">
        <v>2297</v>
      </c>
      <c r="F318" s="211">
        <v>70.25</v>
      </c>
      <c r="G318" s="29"/>
      <c r="H318" s="30"/>
    </row>
    <row r="319" spans="1:8" s="1" customFormat="1" ht="16.899999999999999" customHeight="1">
      <c r="A319" s="29"/>
      <c r="B319" s="30"/>
      <c r="C319" s="210" t="s">
        <v>2657</v>
      </c>
      <c r="D319" s="210" t="s">
        <v>2658</v>
      </c>
      <c r="E319" s="17" t="s">
        <v>2297</v>
      </c>
      <c r="F319" s="211">
        <v>213.75</v>
      </c>
      <c r="G319" s="29"/>
      <c r="H319" s="30"/>
    </row>
    <row r="320" spans="1:8" s="1" customFormat="1" ht="16.899999999999999" customHeight="1">
      <c r="A320" s="29"/>
      <c r="B320" s="30"/>
      <c r="C320" s="210" t="s">
        <v>2666</v>
      </c>
      <c r="D320" s="210" t="s">
        <v>2667</v>
      </c>
      <c r="E320" s="17" t="s">
        <v>2297</v>
      </c>
      <c r="F320" s="211">
        <v>330.25</v>
      </c>
      <c r="G320" s="29"/>
      <c r="H320" s="30"/>
    </row>
    <row r="321" spans="1:8" s="1" customFormat="1" ht="16.899999999999999" customHeight="1">
      <c r="A321" s="29"/>
      <c r="B321" s="30"/>
      <c r="C321" s="210" t="s">
        <v>2776</v>
      </c>
      <c r="D321" s="210" t="s">
        <v>2777</v>
      </c>
      <c r="E321" s="17" t="s">
        <v>2248</v>
      </c>
      <c r="F321" s="211">
        <v>217.744</v>
      </c>
      <c r="G321" s="29"/>
      <c r="H321" s="30"/>
    </row>
    <row r="322" spans="1:8" s="1" customFormat="1" ht="16.899999999999999" customHeight="1">
      <c r="A322" s="29"/>
      <c r="B322" s="30"/>
      <c r="C322" s="210" t="s">
        <v>3087</v>
      </c>
      <c r="D322" s="210" t="s">
        <v>3088</v>
      </c>
      <c r="E322" s="17" t="s">
        <v>2297</v>
      </c>
      <c r="F322" s="211">
        <v>70.25</v>
      </c>
      <c r="G322" s="29"/>
      <c r="H322" s="30"/>
    </row>
    <row r="323" spans="1:8" s="1" customFormat="1" ht="16.899999999999999" customHeight="1">
      <c r="A323" s="29"/>
      <c r="B323" s="30"/>
      <c r="C323" s="210" t="s">
        <v>3138</v>
      </c>
      <c r="D323" s="210" t="s">
        <v>3139</v>
      </c>
      <c r="E323" s="17" t="s">
        <v>2297</v>
      </c>
      <c r="F323" s="211">
        <v>1228.846</v>
      </c>
      <c r="G323" s="29"/>
      <c r="H323" s="30"/>
    </row>
    <row r="324" spans="1:8" s="1" customFormat="1" ht="16.899999999999999" customHeight="1">
      <c r="A324" s="29"/>
      <c r="B324" s="30"/>
      <c r="C324" s="210" t="s">
        <v>3125</v>
      </c>
      <c r="D324" s="210" t="s">
        <v>3126</v>
      </c>
      <c r="E324" s="17" t="s">
        <v>2297</v>
      </c>
      <c r="F324" s="211">
        <v>70.25</v>
      </c>
      <c r="G324" s="29"/>
      <c r="H324" s="30"/>
    </row>
    <row r="325" spans="1:8" s="1" customFormat="1" ht="16.899999999999999" customHeight="1">
      <c r="A325" s="29"/>
      <c r="B325" s="30"/>
      <c r="C325" s="210" t="s">
        <v>1022</v>
      </c>
      <c r="D325" s="210" t="s">
        <v>1023</v>
      </c>
      <c r="E325" s="17" t="s">
        <v>2485</v>
      </c>
      <c r="F325" s="211">
        <v>226.358</v>
      </c>
      <c r="G325" s="29"/>
      <c r="H325" s="30"/>
    </row>
    <row r="326" spans="1:8" s="1" customFormat="1" ht="16.899999999999999" customHeight="1">
      <c r="A326" s="29"/>
      <c r="B326" s="30"/>
      <c r="C326" s="206" t="s">
        <v>2312</v>
      </c>
      <c r="D326" s="207" t="s">
        <v>2313</v>
      </c>
      <c r="E326" s="208" t="s">
        <v>2297</v>
      </c>
      <c r="F326" s="209">
        <v>6</v>
      </c>
      <c r="G326" s="29"/>
      <c r="H326" s="30"/>
    </row>
    <row r="327" spans="1:8" s="1" customFormat="1" ht="16.899999999999999" customHeight="1">
      <c r="A327" s="29"/>
      <c r="B327" s="30"/>
      <c r="C327" s="210" t="s">
        <v>2156</v>
      </c>
      <c r="D327" s="210" t="s">
        <v>2639</v>
      </c>
      <c r="E327" s="17" t="s">
        <v>2156</v>
      </c>
      <c r="F327" s="211">
        <v>0</v>
      </c>
      <c r="G327" s="29"/>
      <c r="H327" s="30"/>
    </row>
    <row r="328" spans="1:8" s="1" customFormat="1" ht="16.899999999999999" customHeight="1">
      <c r="A328" s="29"/>
      <c r="B328" s="30"/>
      <c r="C328" s="210" t="s">
        <v>2156</v>
      </c>
      <c r="D328" s="210" t="s">
        <v>2716</v>
      </c>
      <c r="E328" s="17" t="s">
        <v>2156</v>
      </c>
      <c r="F328" s="211">
        <v>6</v>
      </c>
      <c r="G328" s="29"/>
      <c r="H328" s="30"/>
    </row>
    <row r="329" spans="1:8" s="1" customFormat="1" ht="16.899999999999999" customHeight="1">
      <c r="A329" s="29"/>
      <c r="B329" s="30"/>
      <c r="C329" s="210" t="s">
        <v>2312</v>
      </c>
      <c r="D329" s="210" t="s">
        <v>2638</v>
      </c>
      <c r="E329" s="17" t="s">
        <v>2156</v>
      </c>
      <c r="F329" s="211">
        <v>6</v>
      </c>
      <c r="G329" s="29"/>
      <c r="H329" s="30"/>
    </row>
    <row r="330" spans="1:8" s="1" customFormat="1" ht="16.899999999999999" customHeight="1">
      <c r="A330" s="29"/>
      <c r="B330" s="30"/>
      <c r="C330" s="212" t="s">
        <v>561</v>
      </c>
      <c r="D330" s="29"/>
      <c r="E330" s="29"/>
      <c r="F330" s="29"/>
      <c r="G330" s="29"/>
      <c r="H330" s="30"/>
    </row>
    <row r="331" spans="1:8" s="1" customFormat="1" ht="16.899999999999999" customHeight="1">
      <c r="A331" s="29"/>
      <c r="B331" s="30"/>
      <c r="C331" s="210" t="s">
        <v>2704</v>
      </c>
      <c r="D331" s="210" t="s">
        <v>2705</v>
      </c>
      <c r="E331" s="17" t="s">
        <v>2297</v>
      </c>
      <c r="F331" s="211">
        <v>70.25</v>
      </c>
      <c r="G331" s="29"/>
      <c r="H331" s="30"/>
    </row>
    <row r="332" spans="1:8" s="1" customFormat="1" ht="16.899999999999999" customHeight="1">
      <c r="A332" s="29"/>
      <c r="B332" s="30"/>
      <c r="C332" s="210" t="s">
        <v>2657</v>
      </c>
      <c r="D332" s="210" t="s">
        <v>2658</v>
      </c>
      <c r="E332" s="17" t="s">
        <v>2297</v>
      </c>
      <c r="F332" s="211">
        <v>213.75</v>
      </c>
      <c r="G332" s="29"/>
      <c r="H332" s="30"/>
    </row>
    <row r="333" spans="1:8" s="1" customFormat="1" ht="16.899999999999999" customHeight="1">
      <c r="A333" s="29"/>
      <c r="B333" s="30"/>
      <c r="C333" s="210" t="s">
        <v>2666</v>
      </c>
      <c r="D333" s="210" t="s">
        <v>2667</v>
      </c>
      <c r="E333" s="17" t="s">
        <v>2297</v>
      </c>
      <c r="F333" s="211">
        <v>330.25</v>
      </c>
      <c r="G333" s="29"/>
      <c r="H333" s="30"/>
    </row>
    <row r="334" spans="1:8" s="1" customFormat="1" ht="16.899999999999999" customHeight="1">
      <c r="A334" s="29"/>
      <c r="B334" s="30"/>
      <c r="C334" s="210" t="s">
        <v>2760</v>
      </c>
      <c r="D334" s="210" t="s">
        <v>2761</v>
      </c>
      <c r="E334" s="17" t="s">
        <v>2248</v>
      </c>
      <c r="F334" s="211">
        <v>10.863</v>
      </c>
      <c r="G334" s="29"/>
      <c r="H334" s="30"/>
    </row>
    <row r="335" spans="1:8" s="1" customFormat="1" ht="16.899999999999999" customHeight="1">
      <c r="A335" s="29"/>
      <c r="B335" s="30"/>
      <c r="C335" s="210" t="s">
        <v>3087</v>
      </c>
      <c r="D335" s="210" t="s">
        <v>3088</v>
      </c>
      <c r="E335" s="17" t="s">
        <v>2297</v>
      </c>
      <c r="F335" s="211">
        <v>70.25</v>
      </c>
      <c r="G335" s="29"/>
      <c r="H335" s="30"/>
    </row>
    <row r="336" spans="1:8" s="1" customFormat="1" ht="16.899999999999999" customHeight="1">
      <c r="A336" s="29"/>
      <c r="B336" s="30"/>
      <c r="C336" s="210" t="s">
        <v>3138</v>
      </c>
      <c r="D336" s="210" t="s">
        <v>3139</v>
      </c>
      <c r="E336" s="17" t="s">
        <v>2297</v>
      </c>
      <c r="F336" s="211">
        <v>1228.846</v>
      </c>
      <c r="G336" s="29"/>
      <c r="H336" s="30"/>
    </row>
    <row r="337" spans="1:8" s="1" customFormat="1" ht="16.899999999999999" customHeight="1">
      <c r="A337" s="29"/>
      <c r="B337" s="30"/>
      <c r="C337" s="210" t="s">
        <v>3125</v>
      </c>
      <c r="D337" s="210" t="s">
        <v>3126</v>
      </c>
      <c r="E337" s="17" t="s">
        <v>2297</v>
      </c>
      <c r="F337" s="211">
        <v>70.25</v>
      </c>
      <c r="G337" s="29"/>
      <c r="H337" s="30"/>
    </row>
    <row r="338" spans="1:8" s="1" customFormat="1" ht="16.899999999999999" customHeight="1">
      <c r="A338" s="29"/>
      <c r="B338" s="30"/>
      <c r="C338" s="210" t="s">
        <v>1022</v>
      </c>
      <c r="D338" s="210" t="s">
        <v>1023</v>
      </c>
      <c r="E338" s="17" t="s">
        <v>2485</v>
      </c>
      <c r="F338" s="211">
        <v>226.358</v>
      </c>
      <c r="G338" s="29"/>
      <c r="H338" s="30"/>
    </row>
    <row r="339" spans="1:8" s="1" customFormat="1" ht="16.899999999999999" customHeight="1">
      <c r="A339" s="29"/>
      <c r="B339" s="30"/>
      <c r="C339" s="206" t="s">
        <v>2315</v>
      </c>
      <c r="D339" s="207" t="s">
        <v>2316</v>
      </c>
      <c r="E339" s="208" t="s">
        <v>2297</v>
      </c>
      <c r="F339" s="209">
        <v>59.25</v>
      </c>
      <c r="G339" s="29"/>
      <c r="H339" s="30"/>
    </row>
    <row r="340" spans="1:8" s="1" customFormat="1" ht="16.899999999999999" customHeight="1">
      <c r="A340" s="29"/>
      <c r="B340" s="30"/>
      <c r="C340" s="210" t="s">
        <v>2156</v>
      </c>
      <c r="D340" s="210" t="s">
        <v>2156</v>
      </c>
      <c r="E340" s="17" t="s">
        <v>2156</v>
      </c>
      <c r="F340" s="211">
        <v>0</v>
      </c>
      <c r="G340" s="29"/>
      <c r="H340" s="30"/>
    </row>
    <row r="341" spans="1:8" s="1" customFormat="1" ht="16.899999999999999" customHeight="1">
      <c r="A341" s="29"/>
      <c r="B341" s="30"/>
      <c r="C341" s="210" t="s">
        <v>2156</v>
      </c>
      <c r="D341" s="210" t="s">
        <v>2677</v>
      </c>
      <c r="E341" s="17" t="s">
        <v>2156</v>
      </c>
      <c r="F341" s="211">
        <v>0</v>
      </c>
      <c r="G341" s="29"/>
      <c r="H341" s="30"/>
    </row>
    <row r="342" spans="1:8" s="1" customFormat="1" ht="16.899999999999999" customHeight="1">
      <c r="A342" s="29"/>
      <c r="B342" s="30"/>
      <c r="C342" s="210" t="s">
        <v>2156</v>
      </c>
      <c r="D342" s="210" t="s">
        <v>2670</v>
      </c>
      <c r="E342" s="17" t="s">
        <v>2156</v>
      </c>
      <c r="F342" s="211">
        <v>0</v>
      </c>
      <c r="G342" s="29"/>
      <c r="H342" s="30"/>
    </row>
    <row r="343" spans="1:8" s="1" customFormat="1" ht="16.899999999999999" customHeight="1">
      <c r="A343" s="29"/>
      <c r="B343" s="30"/>
      <c r="C343" s="210" t="s">
        <v>2156</v>
      </c>
      <c r="D343" s="210" t="s">
        <v>2628</v>
      </c>
      <c r="E343" s="17" t="s">
        <v>2156</v>
      </c>
      <c r="F343" s="211">
        <v>0</v>
      </c>
      <c r="G343" s="29"/>
      <c r="H343" s="30"/>
    </row>
    <row r="344" spans="1:8" s="1" customFormat="1" ht="16.899999999999999" customHeight="1">
      <c r="A344" s="29"/>
      <c r="B344" s="30"/>
      <c r="C344" s="210" t="s">
        <v>2156</v>
      </c>
      <c r="D344" s="210" t="s">
        <v>2678</v>
      </c>
      <c r="E344" s="17" t="s">
        <v>2156</v>
      </c>
      <c r="F344" s="211">
        <v>81.25</v>
      </c>
      <c r="G344" s="29"/>
      <c r="H344" s="30"/>
    </row>
    <row r="345" spans="1:8" s="1" customFormat="1" ht="16.899999999999999" customHeight="1">
      <c r="A345" s="29"/>
      <c r="B345" s="30"/>
      <c r="C345" s="210" t="s">
        <v>2156</v>
      </c>
      <c r="D345" s="210" t="s">
        <v>2679</v>
      </c>
      <c r="E345" s="17" t="s">
        <v>2156</v>
      </c>
      <c r="F345" s="211">
        <v>0</v>
      </c>
      <c r="G345" s="29"/>
      <c r="H345" s="30"/>
    </row>
    <row r="346" spans="1:8" s="1" customFormat="1" ht="16.899999999999999" customHeight="1">
      <c r="A346" s="29"/>
      <c r="B346" s="30"/>
      <c r="C346" s="210" t="s">
        <v>2156</v>
      </c>
      <c r="D346" s="210" t="s">
        <v>2680</v>
      </c>
      <c r="E346" s="17" t="s">
        <v>2156</v>
      </c>
      <c r="F346" s="211">
        <v>6.25</v>
      </c>
      <c r="G346" s="29"/>
      <c r="H346" s="30"/>
    </row>
    <row r="347" spans="1:8" s="1" customFormat="1" ht="16.899999999999999" customHeight="1">
      <c r="A347" s="29"/>
      <c r="B347" s="30"/>
      <c r="C347" s="210" t="s">
        <v>2156</v>
      </c>
      <c r="D347" s="210" t="s">
        <v>2681</v>
      </c>
      <c r="E347" s="17" t="s">
        <v>2156</v>
      </c>
      <c r="F347" s="211">
        <v>0</v>
      </c>
      <c r="G347" s="29"/>
      <c r="H347" s="30"/>
    </row>
    <row r="348" spans="1:8" s="1" customFormat="1" ht="16.899999999999999" customHeight="1">
      <c r="A348" s="29"/>
      <c r="B348" s="30"/>
      <c r="C348" s="210" t="s">
        <v>2156</v>
      </c>
      <c r="D348" s="210" t="s">
        <v>2682</v>
      </c>
      <c r="E348" s="17" t="s">
        <v>2156</v>
      </c>
      <c r="F348" s="211">
        <v>0</v>
      </c>
      <c r="G348" s="29"/>
      <c r="H348" s="30"/>
    </row>
    <row r="349" spans="1:8" s="1" customFormat="1" ht="16.899999999999999" customHeight="1">
      <c r="A349" s="29"/>
      <c r="B349" s="30"/>
      <c r="C349" s="210" t="s">
        <v>2156</v>
      </c>
      <c r="D349" s="210" t="s">
        <v>2634</v>
      </c>
      <c r="E349" s="17" t="s">
        <v>2156</v>
      </c>
      <c r="F349" s="211">
        <v>0</v>
      </c>
      <c r="G349" s="29"/>
      <c r="H349" s="30"/>
    </row>
    <row r="350" spans="1:8" s="1" customFormat="1" ht="16.899999999999999" customHeight="1">
      <c r="A350" s="29"/>
      <c r="B350" s="30"/>
      <c r="C350" s="210" t="s">
        <v>2156</v>
      </c>
      <c r="D350" s="210" t="s">
        <v>2683</v>
      </c>
      <c r="E350" s="17" t="s">
        <v>2156</v>
      </c>
      <c r="F350" s="211">
        <v>36</v>
      </c>
      <c r="G350" s="29"/>
      <c r="H350" s="30"/>
    </row>
    <row r="351" spans="1:8" s="1" customFormat="1" ht="16.899999999999999" customHeight="1">
      <c r="A351" s="29"/>
      <c r="B351" s="30"/>
      <c r="C351" s="210" t="s">
        <v>2156</v>
      </c>
      <c r="D351" s="210" t="s">
        <v>2673</v>
      </c>
      <c r="E351" s="17" t="s">
        <v>2156</v>
      </c>
      <c r="F351" s="211">
        <v>0</v>
      </c>
      <c r="G351" s="29"/>
      <c r="H351" s="30"/>
    </row>
    <row r="352" spans="1:8" s="1" customFormat="1" ht="16.899999999999999" customHeight="1">
      <c r="A352" s="29"/>
      <c r="B352" s="30"/>
      <c r="C352" s="210" t="s">
        <v>2156</v>
      </c>
      <c r="D352" s="210" t="s">
        <v>2684</v>
      </c>
      <c r="E352" s="17" t="s">
        <v>2156</v>
      </c>
      <c r="F352" s="211">
        <v>-64.25</v>
      </c>
      <c r="G352" s="29"/>
      <c r="H352" s="30"/>
    </row>
    <row r="353" spans="1:8" s="1" customFormat="1" ht="16.899999999999999" customHeight="1">
      <c r="A353" s="29"/>
      <c r="B353" s="30"/>
      <c r="C353" s="210" t="s">
        <v>2315</v>
      </c>
      <c r="D353" s="210" t="s">
        <v>2638</v>
      </c>
      <c r="E353" s="17" t="s">
        <v>2156</v>
      </c>
      <c r="F353" s="211">
        <v>59.25</v>
      </c>
      <c r="G353" s="29"/>
      <c r="H353" s="30"/>
    </row>
    <row r="354" spans="1:8" s="1" customFormat="1" ht="16.899999999999999" customHeight="1">
      <c r="A354" s="29"/>
      <c r="B354" s="30"/>
      <c r="C354" s="212" t="s">
        <v>561</v>
      </c>
      <c r="D354" s="29"/>
      <c r="E354" s="29"/>
      <c r="F354" s="29"/>
      <c r="G354" s="29"/>
      <c r="H354" s="30"/>
    </row>
    <row r="355" spans="1:8" s="1" customFormat="1" ht="16.899999999999999" customHeight="1">
      <c r="A355" s="29"/>
      <c r="B355" s="30"/>
      <c r="C355" s="210" t="s">
        <v>2666</v>
      </c>
      <c r="D355" s="210" t="s">
        <v>2667</v>
      </c>
      <c r="E355" s="17" t="s">
        <v>2297</v>
      </c>
      <c r="F355" s="211">
        <v>330.25</v>
      </c>
      <c r="G355" s="29"/>
      <c r="H355" s="30"/>
    </row>
    <row r="356" spans="1:8" s="1" customFormat="1" ht="16.899999999999999" customHeight="1">
      <c r="A356" s="29"/>
      <c r="B356" s="30"/>
      <c r="C356" s="210" t="s">
        <v>3138</v>
      </c>
      <c r="D356" s="210" t="s">
        <v>3139</v>
      </c>
      <c r="E356" s="17" t="s">
        <v>2297</v>
      </c>
      <c r="F356" s="211">
        <v>1228.846</v>
      </c>
      <c r="G356" s="29"/>
      <c r="H356" s="30"/>
    </row>
    <row r="357" spans="1:8" s="1" customFormat="1" ht="16.899999999999999" customHeight="1">
      <c r="A357" s="29"/>
      <c r="B357" s="30"/>
      <c r="C357" s="210" t="s">
        <v>990</v>
      </c>
      <c r="D357" s="210" t="s">
        <v>991</v>
      </c>
      <c r="E357" s="17" t="s">
        <v>2297</v>
      </c>
      <c r="F357" s="211">
        <v>1422.096</v>
      </c>
      <c r="G357" s="29"/>
      <c r="H357" s="30"/>
    </row>
    <row r="358" spans="1:8" s="1" customFormat="1" ht="16.899999999999999" customHeight="1">
      <c r="A358" s="29"/>
      <c r="B358" s="30"/>
      <c r="C358" s="210" t="s">
        <v>1022</v>
      </c>
      <c r="D358" s="210" t="s">
        <v>1023</v>
      </c>
      <c r="E358" s="17" t="s">
        <v>2485</v>
      </c>
      <c r="F358" s="211">
        <v>226.358</v>
      </c>
      <c r="G358" s="29"/>
      <c r="H358" s="30"/>
    </row>
    <row r="359" spans="1:8" s="1" customFormat="1" ht="16.899999999999999" customHeight="1">
      <c r="A359" s="29"/>
      <c r="B359" s="30"/>
      <c r="C359" s="206" t="s">
        <v>2318</v>
      </c>
      <c r="D359" s="207" t="s">
        <v>2319</v>
      </c>
      <c r="E359" s="208" t="s">
        <v>2297</v>
      </c>
      <c r="F359" s="209">
        <v>7.5</v>
      </c>
      <c r="G359" s="29"/>
      <c r="H359" s="30"/>
    </row>
    <row r="360" spans="1:8" s="1" customFormat="1" ht="16.899999999999999" customHeight="1">
      <c r="A360" s="29"/>
      <c r="B360" s="30"/>
      <c r="C360" s="210" t="s">
        <v>2156</v>
      </c>
      <c r="D360" s="210" t="s">
        <v>2639</v>
      </c>
      <c r="E360" s="17" t="s">
        <v>2156</v>
      </c>
      <c r="F360" s="211">
        <v>0</v>
      </c>
      <c r="G360" s="29"/>
      <c r="H360" s="30"/>
    </row>
    <row r="361" spans="1:8" s="1" customFormat="1" ht="16.899999999999999" customHeight="1">
      <c r="A361" s="29"/>
      <c r="B361" s="30"/>
      <c r="C361" s="210" t="s">
        <v>2156</v>
      </c>
      <c r="D361" s="210" t="s">
        <v>2670</v>
      </c>
      <c r="E361" s="17" t="s">
        <v>2156</v>
      </c>
      <c r="F361" s="211">
        <v>0</v>
      </c>
      <c r="G361" s="29"/>
      <c r="H361" s="30"/>
    </row>
    <row r="362" spans="1:8" s="1" customFormat="1" ht="16.899999999999999" customHeight="1">
      <c r="A362" s="29"/>
      <c r="B362" s="30"/>
      <c r="C362" s="210" t="s">
        <v>2156</v>
      </c>
      <c r="D362" s="210" t="s">
        <v>2685</v>
      </c>
      <c r="E362" s="17" t="s">
        <v>2156</v>
      </c>
      <c r="F362" s="211">
        <v>13.5</v>
      </c>
      <c r="G362" s="29"/>
      <c r="H362" s="30"/>
    </row>
    <row r="363" spans="1:8" s="1" customFormat="1" ht="16.899999999999999" customHeight="1">
      <c r="A363" s="29"/>
      <c r="B363" s="30"/>
      <c r="C363" s="210" t="s">
        <v>2156</v>
      </c>
      <c r="D363" s="210" t="s">
        <v>2673</v>
      </c>
      <c r="E363" s="17" t="s">
        <v>2156</v>
      </c>
      <c r="F363" s="211">
        <v>0</v>
      </c>
      <c r="G363" s="29"/>
      <c r="H363" s="30"/>
    </row>
    <row r="364" spans="1:8" s="1" customFormat="1" ht="16.899999999999999" customHeight="1">
      <c r="A364" s="29"/>
      <c r="B364" s="30"/>
      <c r="C364" s="210" t="s">
        <v>2156</v>
      </c>
      <c r="D364" s="210" t="s">
        <v>2686</v>
      </c>
      <c r="E364" s="17" t="s">
        <v>2156</v>
      </c>
      <c r="F364" s="211">
        <v>-6</v>
      </c>
      <c r="G364" s="29"/>
      <c r="H364" s="30"/>
    </row>
    <row r="365" spans="1:8" s="1" customFormat="1" ht="16.899999999999999" customHeight="1">
      <c r="A365" s="29"/>
      <c r="B365" s="30"/>
      <c r="C365" s="210" t="s">
        <v>2318</v>
      </c>
      <c r="D365" s="210" t="s">
        <v>2638</v>
      </c>
      <c r="E365" s="17" t="s">
        <v>2156</v>
      </c>
      <c r="F365" s="211">
        <v>7.5</v>
      </c>
      <c r="G365" s="29"/>
      <c r="H365" s="30"/>
    </row>
    <row r="366" spans="1:8" s="1" customFormat="1" ht="16.899999999999999" customHeight="1">
      <c r="A366" s="29"/>
      <c r="B366" s="30"/>
      <c r="C366" s="212" t="s">
        <v>561</v>
      </c>
      <c r="D366" s="29"/>
      <c r="E366" s="29"/>
      <c r="F366" s="29"/>
      <c r="G366" s="29"/>
      <c r="H366" s="30"/>
    </row>
    <row r="367" spans="1:8" s="1" customFormat="1" ht="16.899999999999999" customHeight="1">
      <c r="A367" s="29"/>
      <c r="B367" s="30"/>
      <c r="C367" s="210" t="s">
        <v>2666</v>
      </c>
      <c r="D367" s="210" t="s">
        <v>2667</v>
      </c>
      <c r="E367" s="17" t="s">
        <v>2297</v>
      </c>
      <c r="F367" s="211">
        <v>330.25</v>
      </c>
      <c r="G367" s="29"/>
      <c r="H367" s="30"/>
    </row>
    <row r="368" spans="1:8" s="1" customFormat="1" ht="16.899999999999999" customHeight="1">
      <c r="A368" s="29"/>
      <c r="B368" s="30"/>
      <c r="C368" s="210" t="s">
        <v>3138</v>
      </c>
      <c r="D368" s="210" t="s">
        <v>3139</v>
      </c>
      <c r="E368" s="17" t="s">
        <v>2297</v>
      </c>
      <c r="F368" s="211">
        <v>1228.846</v>
      </c>
      <c r="G368" s="29"/>
      <c r="H368" s="30"/>
    </row>
    <row r="369" spans="1:8" s="1" customFormat="1" ht="16.899999999999999" customHeight="1">
      <c r="A369" s="29"/>
      <c r="B369" s="30"/>
      <c r="C369" s="210" t="s">
        <v>990</v>
      </c>
      <c r="D369" s="210" t="s">
        <v>991</v>
      </c>
      <c r="E369" s="17" t="s">
        <v>2297</v>
      </c>
      <c r="F369" s="211">
        <v>1422.096</v>
      </c>
      <c r="G369" s="29"/>
      <c r="H369" s="30"/>
    </row>
    <row r="370" spans="1:8" s="1" customFormat="1" ht="16.899999999999999" customHeight="1">
      <c r="A370" s="29"/>
      <c r="B370" s="30"/>
      <c r="C370" s="210" t="s">
        <v>1022</v>
      </c>
      <c r="D370" s="210" t="s">
        <v>1023</v>
      </c>
      <c r="E370" s="17" t="s">
        <v>2485</v>
      </c>
      <c r="F370" s="211">
        <v>226.358</v>
      </c>
      <c r="G370" s="29"/>
      <c r="H370" s="30"/>
    </row>
    <row r="371" spans="1:8" s="1" customFormat="1" ht="16.899999999999999" customHeight="1">
      <c r="A371" s="29"/>
      <c r="B371" s="30"/>
      <c r="C371" s="206" t="s">
        <v>2321</v>
      </c>
      <c r="D371" s="207" t="s">
        <v>2322</v>
      </c>
      <c r="E371" s="208" t="s">
        <v>2297</v>
      </c>
      <c r="F371" s="209">
        <v>407</v>
      </c>
      <c r="G371" s="29"/>
      <c r="H371" s="30"/>
    </row>
    <row r="372" spans="1:8" s="1" customFormat="1" ht="16.899999999999999" customHeight="1">
      <c r="A372" s="29"/>
      <c r="B372" s="30"/>
      <c r="C372" s="210" t="s">
        <v>2156</v>
      </c>
      <c r="D372" s="210" t="s">
        <v>2799</v>
      </c>
      <c r="E372" s="17" t="s">
        <v>2156</v>
      </c>
      <c r="F372" s="211">
        <v>0</v>
      </c>
      <c r="G372" s="29"/>
      <c r="H372" s="30"/>
    </row>
    <row r="373" spans="1:8" s="1" customFormat="1" ht="16.899999999999999" customHeight="1">
      <c r="A373" s="29"/>
      <c r="B373" s="30"/>
      <c r="C373" s="210" t="s">
        <v>2156</v>
      </c>
      <c r="D373" s="210" t="s">
        <v>3123</v>
      </c>
      <c r="E373" s="17" t="s">
        <v>2156</v>
      </c>
      <c r="F373" s="211">
        <v>143.5</v>
      </c>
      <c r="G373" s="29"/>
      <c r="H373" s="30"/>
    </row>
    <row r="374" spans="1:8" s="1" customFormat="1" ht="16.899999999999999" customHeight="1">
      <c r="A374" s="29"/>
      <c r="B374" s="30"/>
      <c r="C374" s="210" t="s">
        <v>2156</v>
      </c>
      <c r="D374" s="210" t="s">
        <v>3136</v>
      </c>
      <c r="E374" s="17" t="s">
        <v>2156</v>
      </c>
      <c r="F374" s="211">
        <v>263.5</v>
      </c>
      <c r="G374" s="29"/>
      <c r="H374" s="30"/>
    </row>
    <row r="375" spans="1:8" s="1" customFormat="1" ht="16.899999999999999" customHeight="1">
      <c r="A375" s="29"/>
      <c r="B375" s="30"/>
      <c r="C375" s="210" t="s">
        <v>2321</v>
      </c>
      <c r="D375" s="210" t="s">
        <v>2638</v>
      </c>
      <c r="E375" s="17" t="s">
        <v>2156</v>
      </c>
      <c r="F375" s="211">
        <v>407</v>
      </c>
      <c r="G375" s="29"/>
      <c r="H375" s="30"/>
    </row>
    <row r="376" spans="1:8" s="1" customFormat="1" ht="16.899999999999999" customHeight="1">
      <c r="A376" s="29"/>
      <c r="B376" s="30"/>
      <c r="C376" s="212" t="s">
        <v>561</v>
      </c>
      <c r="D376" s="29"/>
      <c r="E376" s="29"/>
      <c r="F376" s="29"/>
      <c r="G376" s="29"/>
      <c r="H376" s="30"/>
    </row>
    <row r="377" spans="1:8" s="1" customFormat="1" ht="16.899999999999999" customHeight="1">
      <c r="A377" s="29"/>
      <c r="B377" s="30"/>
      <c r="C377" s="210" t="s">
        <v>3133</v>
      </c>
      <c r="D377" s="210" t="s">
        <v>3134</v>
      </c>
      <c r="E377" s="17" t="s">
        <v>2297</v>
      </c>
      <c r="F377" s="211">
        <v>407</v>
      </c>
      <c r="G377" s="29"/>
      <c r="H377" s="30"/>
    </row>
    <row r="378" spans="1:8" s="1" customFormat="1" ht="16.899999999999999" customHeight="1">
      <c r="A378" s="29"/>
      <c r="B378" s="30"/>
      <c r="C378" s="210" t="s">
        <v>3113</v>
      </c>
      <c r="D378" s="210" t="s">
        <v>3114</v>
      </c>
      <c r="E378" s="17" t="s">
        <v>2297</v>
      </c>
      <c r="F378" s="211">
        <v>1779.346</v>
      </c>
      <c r="G378" s="29"/>
      <c r="H378" s="30"/>
    </row>
    <row r="379" spans="1:8" s="1" customFormat="1" ht="16.899999999999999" customHeight="1">
      <c r="A379" s="29"/>
      <c r="B379" s="30"/>
      <c r="C379" s="206" t="s">
        <v>2324</v>
      </c>
      <c r="D379" s="207" t="s">
        <v>2325</v>
      </c>
      <c r="E379" s="208" t="s">
        <v>2297</v>
      </c>
      <c r="F379" s="209">
        <v>140.5</v>
      </c>
      <c r="G379" s="29"/>
      <c r="H379" s="30"/>
    </row>
    <row r="380" spans="1:8" s="1" customFormat="1" ht="16.899999999999999" customHeight="1">
      <c r="A380" s="29"/>
      <c r="B380" s="30"/>
      <c r="C380" s="210" t="s">
        <v>2156</v>
      </c>
      <c r="D380" s="210" t="s">
        <v>2698</v>
      </c>
      <c r="E380" s="17" t="s">
        <v>2156</v>
      </c>
      <c r="F380" s="211">
        <v>0</v>
      </c>
      <c r="G380" s="29"/>
      <c r="H380" s="30"/>
    </row>
    <row r="381" spans="1:8" s="1" customFormat="1" ht="16.899999999999999" customHeight="1">
      <c r="A381" s="29"/>
      <c r="B381" s="30"/>
      <c r="C381" s="210" t="s">
        <v>2156</v>
      </c>
      <c r="D381" s="210" t="s">
        <v>2628</v>
      </c>
      <c r="E381" s="17" t="s">
        <v>2156</v>
      </c>
      <c r="F381" s="211">
        <v>0</v>
      </c>
      <c r="G381" s="29"/>
      <c r="H381" s="30"/>
    </row>
    <row r="382" spans="1:8" s="1" customFormat="1" ht="16.899999999999999" customHeight="1">
      <c r="A382" s="29"/>
      <c r="B382" s="30"/>
      <c r="C382" s="210" t="s">
        <v>2156</v>
      </c>
      <c r="D382" s="210" t="s">
        <v>2699</v>
      </c>
      <c r="E382" s="17" t="s">
        <v>2156</v>
      </c>
      <c r="F382" s="211">
        <v>91</v>
      </c>
      <c r="G382" s="29"/>
      <c r="H382" s="30"/>
    </row>
    <row r="383" spans="1:8" s="1" customFormat="1" ht="16.899999999999999" customHeight="1">
      <c r="A383" s="29"/>
      <c r="B383" s="30"/>
      <c r="C383" s="210" t="s">
        <v>2156</v>
      </c>
      <c r="D383" s="210" t="s">
        <v>2681</v>
      </c>
      <c r="E383" s="17" t="s">
        <v>2156</v>
      </c>
      <c r="F383" s="211">
        <v>0</v>
      </c>
      <c r="G383" s="29"/>
      <c r="H383" s="30"/>
    </row>
    <row r="384" spans="1:8" s="1" customFormat="1" ht="16.899999999999999" customHeight="1">
      <c r="A384" s="29"/>
      <c r="B384" s="30"/>
      <c r="C384" s="210" t="s">
        <v>2156</v>
      </c>
      <c r="D384" s="210" t="s">
        <v>2700</v>
      </c>
      <c r="E384" s="17" t="s">
        <v>2156</v>
      </c>
      <c r="F384" s="211">
        <v>36</v>
      </c>
      <c r="G384" s="29"/>
      <c r="H384" s="30"/>
    </row>
    <row r="385" spans="1:8" s="1" customFormat="1" ht="16.899999999999999" customHeight="1">
      <c r="A385" s="29"/>
      <c r="B385" s="30"/>
      <c r="C385" s="210" t="s">
        <v>2156</v>
      </c>
      <c r="D385" s="210" t="s">
        <v>2634</v>
      </c>
      <c r="E385" s="17" t="s">
        <v>2156</v>
      </c>
      <c r="F385" s="211">
        <v>0</v>
      </c>
      <c r="G385" s="29"/>
      <c r="H385" s="30"/>
    </row>
    <row r="386" spans="1:8" s="1" customFormat="1" ht="16.899999999999999" customHeight="1">
      <c r="A386" s="29"/>
      <c r="B386" s="30"/>
      <c r="C386" s="210" t="s">
        <v>2156</v>
      </c>
      <c r="D386" s="210" t="s">
        <v>2701</v>
      </c>
      <c r="E386" s="17" t="s">
        <v>2156</v>
      </c>
      <c r="F386" s="211">
        <v>13.5</v>
      </c>
      <c r="G386" s="29"/>
      <c r="H386" s="30"/>
    </row>
    <row r="387" spans="1:8" s="1" customFormat="1" ht="16.899999999999999" customHeight="1">
      <c r="A387" s="29"/>
      <c r="B387" s="30"/>
      <c r="C387" s="210" t="s">
        <v>2324</v>
      </c>
      <c r="D387" s="210" t="s">
        <v>2638</v>
      </c>
      <c r="E387" s="17" t="s">
        <v>2156</v>
      </c>
      <c r="F387" s="211">
        <v>140.5</v>
      </c>
      <c r="G387" s="29"/>
      <c r="H387" s="30"/>
    </row>
    <row r="388" spans="1:8" s="1" customFormat="1" ht="16.899999999999999" customHeight="1">
      <c r="A388" s="29"/>
      <c r="B388" s="30"/>
      <c r="C388" s="212" t="s">
        <v>561</v>
      </c>
      <c r="D388" s="29"/>
      <c r="E388" s="29"/>
      <c r="F388" s="29"/>
      <c r="G388" s="29"/>
      <c r="H388" s="30"/>
    </row>
    <row r="389" spans="1:8" s="1" customFormat="1" ht="16.899999999999999" customHeight="1">
      <c r="A389" s="29"/>
      <c r="B389" s="30"/>
      <c r="C389" s="210" t="s">
        <v>2695</v>
      </c>
      <c r="D389" s="210" t="s">
        <v>2696</v>
      </c>
      <c r="E389" s="17" t="s">
        <v>2297</v>
      </c>
      <c r="F389" s="211">
        <v>143.5</v>
      </c>
      <c r="G389" s="29"/>
      <c r="H389" s="30"/>
    </row>
    <row r="390" spans="1:8" s="1" customFormat="1" ht="16.899999999999999" customHeight="1">
      <c r="A390" s="29"/>
      <c r="B390" s="30"/>
      <c r="C390" s="210" t="s">
        <v>2657</v>
      </c>
      <c r="D390" s="210" t="s">
        <v>2658</v>
      </c>
      <c r="E390" s="17" t="s">
        <v>2297</v>
      </c>
      <c r="F390" s="211">
        <v>213.75</v>
      </c>
      <c r="G390" s="29"/>
      <c r="H390" s="30"/>
    </row>
    <row r="391" spans="1:8" s="1" customFormat="1" ht="16.899999999999999" customHeight="1">
      <c r="A391" s="29"/>
      <c r="B391" s="30"/>
      <c r="C391" s="210" t="s">
        <v>2666</v>
      </c>
      <c r="D391" s="210" t="s">
        <v>2667</v>
      </c>
      <c r="E391" s="17" t="s">
        <v>2297</v>
      </c>
      <c r="F391" s="211">
        <v>330.25</v>
      </c>
      <c r="G391" s="29"/>
      <c r="H391" s="30"/>
    </row>
    <row r="392" spans="1:8" s="1" customFormat="1" ht="16.899999999999999" customHeight="1">
      <c r="A392" s="29"/>
      <c r="B392" s="30"/>
      <c r="C392" s="210" t="s">
        <v>2776</v>
      </c>
      <c r="D392" s="210" t="s">
        <v>2777</v>
      </c>
      <c r="E392" s="17" t="s">
        <v>2248</v>
      </c>
      <c r="F392" s="211">
        <v>217.744</v>
      </c>
      <c r="G392" s="29"/>
      <c r="H392" s="30"/>
    </row>
    <row r="393" spans="1:8" s="1" customFormat="1" ht="16.899999999999999" customHeight="1">
      <c r="A393" s="29"/>
      <c r="B393" s="30"/>
      <c r="C393" s="210" t="s">
        <v>3120</v>
      </c>
      <c r="D393" s="210" t="s">
        <v>3121</v>
      </c>
      <c r="E393" s="17" t="s">
        <v>2297</v>
      </c>
      <c r="F393" s="211">
        <v>143.5</v>
      </c>
      <c r="G393" s="29"/>
      <c r="H393" s="30"/>
    </row>
    <row r="394" spans="1:8" s="1" customFormat="1" ht="16.899999999999999" customHeight="1">
      <c r="A394" s="29"/>
      <c r="B394" s="30"/>
      <c r="C394" s="210" t="s">
        <v>3133</v>
      </c>
      <c r="D394" s="210" t="s">
        <v>3134</v>
      </c>
      <c r="E394" s="17" t="s">
        <v>2297</v>
      </c>
      <c r="F394" s="211">
        <v>407</v>
      </c>
      <c r="G394" s="29"/>
      <c r="H394" s="30"/>
    </row>
    <row r="395" spans="1:8" s="1" customFormat="1" ht="16.899999999999999" customHeight="1">
      <c r="A395" s="29"/>
      <c r="B395" s="30"/>
      <c r="C395" s="210" t="s">
        <v>3129</v>
      </c>
      <c r="D395" s="210" t="s">
        <v>3130</v>
      </c>
      <c r="E395" s="17" t="s">
        <v>2297</v>
      </c>
      <c r="F395" s="211">
        <v>143.5</v>
      </c>
      <c r="G395" s="29"/>
      <c r="H395" s="30"/>
    </row>
    <row r="396" spans="1:8" s="1" customFormat="1" ht="16.899999999999999" customHeight="1">
      <c r="A396" s="29"/>
      <c r="B396" s="30"/>
      <c r="C396" s="210" t="s">
        <v>1022</v>
      </c>
      <c r="D396" s="210" t="s">
        <v>1023</v>
      </c>
      <c r="E396" s="17" t="s">
        <v>2485</v>
      </c>
      <c r="F396" s="211">
        <v>226.358</v>
      </c>
      <c r="G396" s="29"/>
      <c r="H396" s="30"/>
    </row>
    <row r="397" spans="1:8" s="1" customFormat="1" ht="16.899999999999999" customHeight="1">
      <c r="A397" s="29"/>
      <c r="B397" s="30"/>
      <c r="C397" s="206" t="s">
        <v>2327</v>
      </c>
      <c r="D397" s="207" t="s">
        <v>2328</v>
      </c>
      <c r="E397" s="208" t="s">
        <v>2297</v>
      </c>
      <c r="F397" s="209">
        <v>3</v>
      </c>
      <c r="G397" s="29"/>
      <c r="H397" s="30"/>
    </row>
    <row r="398" spans="1:8" s="1" customFormat="1" ht="16.899999999999999" customHeight="1">
      <c r="A398" s="29"/>
      <c r="B398" s="30"/>
      <c r="C398" s="210" t="s">
        <v>2156</v>
      </c>
      <c r="D398" s="210" t="s">
        <v>2639</v>
      </c>
      <c r="E398" s="17" t="s">
        <v>2156</v>
      </c>
      <c r="F398" s="211">
        <v>0</v>
      </c>
      <c r="G398" s="29"/>
      <c r="H398" s="30"/>
    </row>
    <row r="399" spans="1:8" s="1" customFormat="1" ht="16.899999999999999" customHeight="1">
      <c r="A399" s="29"/>
      <c r="B399" s="30"/>
      <c r="C399" s="210" t="s">
        <v>2156</v>
      </c>
      <c r="D399" s="210" t="s">
        <v>2702</v>
      </c>
      <c r="E399" s="17" t="s">
        <v>2156</v>
      </c>
      <c r="F399" s="211">
        <v>3</v>
      </c>
      <c r="G399" s="29"/>
      <c r="H399" s="30"/>
    </row>
    <row r="400" spans="1:8" s="1" customFormat="1" ht="16.899999999999999" customHeight="1">
      <c r="A400" s="29"/>
      <c r="B400" s="30"/>
      <c r="C400" s="210" t="s">
        <v>2327</v>
      </c>
      <c r="D400" s="210" t="s">
        <v>2638</v>
      </c>
      <c r="E400" s="17" t="s">
        <v>2156</v>
      </c>
      <c r="F400" s="211">
        <v>3</v>
      </c>
      <c r="G400" s="29"/>
      <c r="H400" s="30"/>
    </row>
    <row r="401" spans="1:8" s="1" customFormat="1" ht="16.899999999999999" customHeight="1">
      <c r="A401" s="29"/>
      <c r="B401" s="30"/>
      <c r="C401" s="212" t="s">
        <v>561</v>
      </c>
      <c r="D401" s="29"/>
      <c r="E401" s="29"/>
      <c r="F401" s="29"/>
      <c r="G401" s="29"/>
      <c r="H401" s="30"/>
    </row>
    <row r="402" spans="1:8" s="1" customFormat="1" ht="16.899999999999999" customHeight="1">
      <c r="A402" s="29"/>
      <c r="B402" s="30"/>
      <c r="C402" s="210" t="s">
        <v>2695</v>
      </c>
      <c r="D402" s="210" t="s">
        <v>2696</v>
      </c>
      <c r="E402" s="17" t="s">
        <v>2297</v>
      </c>
      <c r="F402" s="211">
        <v>143.5</v>
      </c>
      <c r="G402" s="29"/>
      <c r="H402" s="30"/>
    </row>
    <row r="403" spans="1:8" s="1" customFormat="1" ht="16.899999999999999" customHeight="1">
      <c r="A403" s="29"/>
      <c r="B403" s="30"/>
      <c r="C403" s="210" t="s">
        <v>2657</v>
      </c>
      <c r="D403" s="210" t="s">
        <v>2658</v>
      </c>
      <c r="E403" s="17" t="s">
        <v>2297</v>
      </c>
      <c r="F403" s="211">
        <v>213.75</v>
      </c>
      <c r="G403" s="29"/>
      <c r="H403" s="30"/>
    </row>
    <row r="404" spans="1:8" s="1" customFormat="1" ht="16.899999999999999" customHeight="1">
      <c r="A404" s="29"/>
      <c r="B404" s="30"/>
      <c r="C404" s="210" t="s">
        <v>2666</v>
      </c>
      <c r="D404" s="210" t="s">
        <v>2667</v>
      </c>
      <c r="E404" s="17" t="s">
        <v>2297</v>
      </c>
      <c r="F404" s="211">
        <v>330.25</v>
      </c>
      <c r="G404" s="29"/>
      <c r="H404" s="30"/>
    </row>
    <row r="405" spans="1:8" s="1" customFormat="1" ht="16.899999999999999" customHeight="1">
      <c r="A405" s="29"/>
      <c r="B405" s="30"/>
      <c r="C405" s="210" t="s">
        <v>2760</v>
      </c>
      <c r="D405" s="210" t="s">
        <v>2761</v>
      </c>
      <c r="E405" s="17" t="s">
        <v>2248</v>
      </c>
      <c r="F405" s="211">
        <v>10.863</v>
      </c>
      <c r="G405" s="29"/>
      <c r="H405" s="30"/>
    </row>
    <row r="406" spans="1:8" s="1" customFormat="1" ht="16.899999999999999" customHeight="1">
      <c r="A406" s="29"/>
      <c r="B406" s="30"/>
      <c r="C406" s="210" t="s">
        <v>3120</v>
      </c>
      <c r="D406" s="210" t="s">
        <v>3121</v>
      </c>
      <c r="E406" s="17" t="s">
        <v>2297</v>
      </c>
      <c r="F406" s="211">
        <v>143.5</v>
      </c>
      <c r="G406" s="29"/>
      <c r="H406" s="30"/>
    </row>
    <row r="407" spans="1:8" s="1" customFormat="1" ht="16.899999999999999" customHeight="1">
      <c r="A407" s="29"/>
      <c r="B407" s="30"/>
      <c r="C407" s="210" t="s">
        <v>3133</v>
      </c>
      <c r="D407" s="210" t="s">
        <v>3134</v>
      </c>
      <c r="E407" s="17" t="s">
        <v>2297</v>
      </c>
      <c r="F407" s="211">
        <v>407</v>
      </c>
      <c r="G407" s="29"/>
      <c r="H407" s="30"/>
    </row>
    <row r="408" spans="1:8" s="1" customFormat="1" ht="16.899999999999999" customHeight="1">
      <c r="A408" s="29"/>
      <c r="B408" s="30"/>
      <c r="C408" s="210" t="s">
        <v>3129</v>
      </c>
      <c r="D408" s="210" t="s">
        <v>3130</v>
      </c>
      <c r="E408" s="17" t="s">
        <v>2297</v>
      </c>
      <c r="F408" s="211">
        <v>143.5</v>
      </c>
      <c r="G408" s="29"/>
      <c r="H408" s="30"/>
    </row>
    <row r="409" spans="1:8" s="1" customFormat="1" ht="16.899999999999999" customHeight="1">
      <c r="A409" s="29"/>
      <c r="B409" s="30"/>
      <c r="C409" s="210" t="s">
        <v>1022</v>
      </c>
      <c r="D409" s="210" t="s">
        <v>1023</v>
      </c>
      <c r="E409" s="17" t="s">
        <v>2485</v>
      </c>
      <c r="F409" s="211">
        <v>226.358</v>
      </c>
      <c r="G409" s="29"/>
      <c r="H409" s="30"/>
    </row>
    <row r="410" spans="1:8" s="1" customFormat="1" ht="16.899999999999999" customHeight="1">
      <c r="A410" s="29"/>
      <c r="B410" s="30"/>
      <c r="C410" s="206" t="s">
        <v>2330</v>
      </c>
      <c r="D410" s="207" t="s">
        <v>2331</v>
      </c>
      <c r="E410" s="208" t="s">
        <v>2297</v>
      </c>
      <c r="F410" s="209">
        <v>254.5</v>
      </c>
      <c r="G410" s="29"/>
      <c r="H410" s="30"/>
    </row>
    <row r="411" spans="1:8" s="1" customFormat="1" ht="16.899999999999999" customHeight="1">
      <c r="A411" s="29"/>
      <c r="B411" s="30"/>
      <c r="C411" s="210" t="s">
        <v>2156</v>
      </c>
      <c r="D411" s="210" t="s">
        <v>2156</v>
      </c>
      <c r="E411" s="17" t="s">
        <v>2156</v>
      </c>
      <c r="F411" s="211">
        <v>0</v>
      </c>
      <c r="G411" s="29"/>
      <c r="H411" s="30"/>
    </row>
    <row r="412" spans="1:8" s="1" customFormat="1" ht="16.899999999999999" customHeight="1">
      <c r="A412" s="29"/>
      <c r="B412" s="30"/>
      <c r="C412" s="210" t="s">
        <v>2156</v>
      </c>
      <c r="D412" s="210" t="s">
        <v>2687</v>
      </c>
      <c r="E412" s="17" t="s">
        <v>2156</v>
      </c>
      <c r="F412" s="211">
        <v>0</v>
      </c>
      <c r="G412" s="29"/>
      <c r="H412" s="30"/>
    </row>
    <row r="413" spans="1:8" s="1" customFormat="1" ht="16.899999999999999" customHeight="1">
      <c r="A413" s="29"/>
      <c r="B413" s="30"/>
      <c r="C413" s="210" t="s">
        <v>2156</v>
      </c>
      <c r="D413" s="210" t="s">
        <v>2670</v>
      </c>
      <c r="E413" s="17" t="s">
        <v>2156</v>
      </c>
      <c r="F413" s="211">
        <v>0</v>
      </c>
      <c r="G413" s="29"/>
      <c r="H413" s="30"/>
    </row>
    <row r="414" spans="1:8" s="1" customFormat="1" ht="16.899999999999999" customHeight="1">
      <c r="A414" s="29"/>
      <c r="B414" s="30"/>
      <c r="C414" s="210" t="s">
        <v>2156</v>
      </c>
      <c r="D414" s="210" t="s">
        <v>2628</v>
      </c>
      <c r="E414" s="17" t="s">
        <v>2156</v>
      </c>
      <c r="F414" s="211">
        <v>0</v>
      </c>
      <c r="G414" s="29"/>
      <c r="H414" s="30"/>
    </row>
    <row r="415" spans="1:8" s="1" customFormat="1" ht="16.899999999999999" customHeight="1">
      <c r="A415" s="29"/>
      <c r="B415" s="30"/>
      <c r="C415" s="210" t="s">
        <v>2156</v>
      </c>
      <c r="D415" s="210" t="s">
        <v>2688</v>
      </c>
      <c r="E415" s="17" t="s">
        <v>2156</v>
      </c>
      <c r="F415" s="211">
        <v>287</v>
      </c>
      <c r="G415" s="29"/>
      <c r="H415" s="30"/>
    </row>
    <row r="416" spans="1:8" s="1" customFormat="1" ht="16.899999999999999" customHeight="1">
      <c r="A416" s="29"/>
      <c r="B416" s="30"/>
      <c r="C416" s="210" t="s">
        <v>2156</v>
      </c>
      <c r="D416" s="210" t="s">
        <v>2681</v>
      </c>
      <c r="E416" s="17" t="s">
        <v>2156</v>
      </c>
      <c r="F416" s="211">
        <v>0</v>
      </c>
      <c r="G416" s="29"/>
      <c r="H416" s="30"/>
    </row>
    <row r="417" spans="1:8" s="1" customFormat="1" ht="16.899999999999999" customHeight="1">
      <c r="A417" s="29"/>
      <c r="B417" s="30"/>
      <c r="C417" s="210" t="s">
        <v>2156</v>
      </c>
      <c r="D417" s="210" t="s">
        <v>2689</v>
      </c>
      <c r="E417" s="17" t="s">
        <v>2156</v>
      </c>
      <c r="F417" s="211">
        <v>63</v>
      </c>
      <c r="G417" s="29"/>
      <c r="H417" s="30"/>
    </row>
    <row r="418" spans="1:8" s="1" customFormat="1" ht="16.899999999999999" customHeight="1">
      <c r="A418" s="29"/>
      <c r="B418" s="30"/>
      <c r="C418" s="210" t="s">
        <v>2156</v>
      </c>
      <c r="D418" s="210" t="s">
        <v>2634</v>
      </c>
      <c r="E418" s="17" t="s">
        <v>2156</v>
      </c>
      <c r="F418" s="211">
        <v>0</v>
      </c>
      <c r="G418" s="29"/>
      <c r="H418" s="30"/>
    </row>
    <row r="419" spans="1:8" s="1" customFormat="1" ht="16.899999999999999" customHeight="1">
      <c r="A419" s="29"/>
      <c r="B419" s="30"/>
      <c r="C419" s="210" t="s">
        <v>2156</v>
      </c>
      <c r="D419" s="210" t="s">
        <v>2690</v>
      </c>
      <c r="E419" s="17" t="s">
        <v>2156</v>
      </c>
      <c r="F419" s="211">
        <v>45</v>
      </c>
      <c r="G419" s="29"/>
      <c r="H419" s="30"/>
    </row>
    <row r="420" spans="1:8" s="1" customFormat="1" ht="16.899999999999999" customHeight="1">
      <c r="A420" s="29"/>
      <c r="B420" s="30"/>
      <c r="C420" s="210" t="s">
        <v>2156</v>
      </c>
      <c r="D420" s="210" t="s">
        <v>2691</v>
      </c>
      <c r="E420" s="17" t="s">
        <v>2156</v>
      </c>
      <c r="F420" s="211">
        <v>0</v>
      </c>
      <c r="G420" s="29"/>
      <c r="H420" s="30"/>
    </row>
    <row r="421" spans="1:8" s="1" customFormat="1" ht="16.899999999999999" customHeight="1">
      <c r="A421" s="29"/>
      <c r="B421" s="30"/>
      <c r="C421" s="210" t="s">
        <v>2156</v>
      </c>
      <c r="D421" s="210" t="s">
        <v>2692</v>
      </c>
      <c r="E421" s="17" t="s">
        <v>2156</v>
      </c>
      <c r="F421" s="211">
        <v>-140.5</v>
      </c>
      <c r="G421" s="29"/>
      <c r="H421" s="30"/>
    </row>
    <row r="422" spans="1:8" s="1" customFormat="1" ht="16.899999999999999" customHeight="1">
      <c r="A422" s="29"/>
      <c r="B422" s="30"/>
      <c r="C422" s="210" t="s">
        <v>2330</v>
      </c>
      <c r="D422" s="210" t="s">
        <v>2638</v>
      </c>
      <c r="E422" s="17" t="s">
        <v>2156</v>
      </c>
      <c r="F422" s="211">
        <v>254.5</v>
      </c>
      <c r="G422" s="29"/>
      <c r="H422" s="30"/>
    </row>
    <row r="423" spans="1:8" s="1" customFormat="1" ht="16.899999999999999" customHeight="1">
      <c r="A423" s="29"/>
      <c r="B423" s="30"/>
      <c r="C423" s="212" t="s">
        <v>561</v>
      </c>
      <c r="D423" s="29"/>
      <c r="E423" s="29"/>
      <c r="F423" s="29"/>
      <c r="G423" s="29"/>
      <c r="H423" s="30"/>
    </row>
    <row r="424" spans="1:8" s="1" customFormat="1" ht="16.899999999999999" customHeight="1">
      <c r="A424" s="29"/>
      <c r="B424" s="30"/>
      <c r="C424" s="210" t="s">
        <v>2666</v>
      </c>
      <c r="D424" s="210" t="s">
        <v>2667</v>
      </c>
      <c r="E424" s="17" t="s">
        <v>2297</v>
      </c>
      <c r="F424" s="211">
        <v>330.25</v>
      </c>
      <c r="G424" s="29"/>
      <c r="H424" s="30"/>
    </row>
    <row r="425" spans="1:8" s="1" customFormat="1" ht="16.899999999999999" customHeight="1">
      <c r="A425" s="29"/>
      <c r="B425" s="30"/>
      <c r="C425" s="210" t="s">
        <v>3133</v>
      </c>
      <c r="D425" s="210" t="s">
        <v>3134</v>
      </c>
      <c r="E425" s="17" t="s">
        <v>2297</v>
      </c>
      <c r="F425" s="211">
        <v>407</v>
      </c>
      <c r="G425" s="29"/>
      <c r="H425" s="30"/>
    </row>
    <row r="426" spans="1:8" s="1" customFormat="1" ht="16.899999999999999" customHeight="1">
      <c r="A426" s="29"/>
      <c r="B426" s="30"/>
      <c r="C426" s="210" t="s">
        <v>990</v>
      </c>
      <c r="D426" s="210" t="s">
        <v>991</v>
      </c>
      <c r="E426" s="17" t="s">
        <v>2297</v>
      </c>
      <c r="F426" s="211">
        <v>1422.096</v>
      </c>
      <c r="G426" s="29"/>
      <c r="H426" s="30"/>
    </row>
    <row r="427" spans="1:8" s="1" customFormat="1" ht="16.899999999999999" customHeight="1">
      <c r="A427" s="29"/>
      <c r="B427" s="30"/>
      <c r="C427" s="210" t="s">
        <v>1022</v>
      </c>
      <c r="D427" s="210" t="s">
        <v>1023</v>
      </c>
      <c r="E427" s="17" t="s">
        <v>2485</v>
      </c>
      <c r="F427" s="211">
        <v>226.358</v>
      </c>
      <c r="G427" s="29"/>
      <c r="H427" s="30"/>
    </row>
    <row r="428" spans="1:8" s="1" customFormat="1" ht="16.899999999999999" customHeight="1">
      <c r="A428" s="29"/>
      <c r="B428" s="30"/>
      <c r="C428" s="206" t="s">
        <v>2333</v>
      </c>
      <c r="D428" s="207" t="s">
        <v>2334</v>
      </c>
      <c r="E428" s="208" t="s">
        <v>2297</v>
      </c>
      <c r="F428" s="209">
        <v>9</v>
      </c>
      <c r="G428" s="29"/>
      <c r="H428" s="30"/>
    </row>
    <row r="429" spans="1:8" s="1" customFormat="1" ht="16.899999999999999" customHeight="1">
      <c r="A429" s="29"/>
      <c r="B429" s="30"/>
      <c r="C429" s="210" t="s">
        <v>2156</v>
      </c>
      <c r="D429" s="210" t="s">
        <v>2639</v>
      </c>
      <c r="E429" s="17" t="s">
        <v>2156</v>
      </c>
      <c r="F429" s="211">
        <v>0</v>
      </c>
      <c r="G429" s="29"/>
      <c r="H429" s="30"/>
    </row>
    <row r="430" spans="1:8" s="1" customFormat="1" ht="16.899999999999999" customHeight="1">
      <c r="A430" s="29"/>
      <c r="B430" s="30"/>
      <c r="C430" s="210" t="s">
        <v>2156</v>
      </c>
      <c r="D430" s="210" t="s">
        <v>2693</v>
      </c>
      <c r="E430" s="17" t="s">
        <v>2156</v>
      </c>
      <c r="F430" s="211">
        <v>12</v>
      </c>
      <c r="G430" s="29"/>
      <c r="H430" s="30"/>
    </row>
    <row r="431" spans="1:8" s="1" customFormat="1" ht="16.899999999999999" customHeight="1">
      <c r="A431" s="29"/>
      <c r="B431" s="30"/>
      <c r="C431" s="210" t="s">
        <v>2156</v>
      </c>
      <c r="D431" s="210" t="s">
        <v>2691</v>
      </c>
      <c r="E431" s="17" t="s">
        <v>2156</v>
      </c>
      <c r="F431" s="211">
        <v>0</v>
      </c>
      <c r="G431" s="29"/>
      <c r="H431" s="30"/>
    </row>
    <row r="432" spans="1:8" s="1" customFormat="1" ht="16.899999999999999" customHeight="1">
      <c r="A432" s="29"/>
      <c r="B432" s="30"/>
      <c r="C432" s="210" t="s">
        <v>2156</v>
      </c>
      <c r="D432" s="210" t="s">
        <v>2694</v>
      </c>
      <c r="E432" s="17" t="s">
        <v>2156</v>
      </c>
      <c r="F432" s="211">
        <v>-3</v>
      </c>
      <c r="G432" s="29"/>
      <c r="H432" s="30"/>
    </row>
    <row r="433" spans="1:8" s="1" customFormat="1" ht="16.899999999999999" customHeight="1">
      <c r="A433" s="29"/>
      <c r="B433" s="30"/>
      <c r="C433" s="210" t="s">
        <v>2333</v>
      </c>
      <c r="D433" s="210" t="s">
        <v>2638</v>
      </c>
      <c r="E433" s="17" t="s">
        <v>2156</v>
      </c>
      <c r="F433" s="211">
        <v>9</v>
      </c>
      <c r="G433" s="29"/>
      <c r="H433" s="30"/>
    </row>
    <row r="434" spans="1:8" s="1" customFormat="1" ht="16.899999999999999" customHeight="1">
      <c r="A434" s="29"/>
      <c r="B434" s="30"/>
      <c r="C434" s="212" t="s">
        <v>561</v>
      </c>
      <c r="D434" s="29"/>
      <c r="E434" s="29"/>
      <c r="F434" s="29"/>
      <c r="G434" s="29"/>
      <c r="H434" s="30"/>
    </row>
    <row r="435" spans="1:8" s="1" customFormat="1" ht="16.899999999999999" customHeight="1">
      <c r="A435" s="29"/>
      <c r="B435" s="30"/>
      <c r="C435" s="210" t="s">
        <v>2666</v>
      </c>
      <c r="D435" s="210" t="s">
        <v>2667</v>
      </c>
      <c r="E435" s="17" t="s">
        <v>2297</v>
      </c>
      <c r="F435" s="211">
        <v>330.25</v>
      </c>
      <c r="G435" s="29"/>
      <c r="H435" s="30"/>
    </row>
    <row r="436" spans="1:8" s="1" customFormat="1" ht="16.899999999999999" customHeight="1">
      <c r="A436" s="29"/>
      <c r="B436" s="30"/>
      <c r="C436" s="210" t="s">
        <v>3133</v>
      </c>
      <c r="D436" s="210" t="s">
        <v>3134</v>
      </c>
      <c r="E436" s="17" t="s">
        <v>2297</v>
      </c>
      <c r="F436" s="211">
        <v>407</v>
      </c>
      <c r="G436" s="29"/>
      <c r="H436" s="30"/>
    </row>
    <row r="437" spans="1:8" s="1" customFormat="1" ht="16.899999999999999" customHeight="1">
      <c r="A437" s="29"/>
      <c r="B437" s="30"/>
      <c r="C437" s="210" t="s">
        <v>990</v>
      </c>
      <c r="D437" s="210" t="s">
        <v>991</v>
      </c>
      <c r="E437" s="17" t="s">
        <v>2297</v>
      </c>
      <c r="F437" s="211">
        <v>1422.096</v>
      </c>
      <c r="G437" s="29"/>
      <c r="H437" s="30"/>
    </row>
    <row r="438" spans="1:8" s="1" customFormat="1" ht="16.899999999999999" customHeight="1">
      <c r="A438" s="29"/>
      <c r="B438" s="30"/>
      <c r="C438" s="210" t="s">
        <v>1022</v>
      </c>
      <c r="D438" s="210" t="s">
        <v>1023</v>
      </c>
      <c r="E438" s="17" t="s">
        <v>2485</v>
      </c>
      <c r="F438" s="211">
        <v>226.358</v>
      </c>
      <c r="G438" s="29"/>
      <c r="H438" s="30"/>
    </row>
    <row r="439" spans="1:8" s="1" customFormat="1" ht="16.899999999999999" customHeight="1">
      <c r="A439" s="29"/>
      <c r="B439" s="30"/>
      <c r="C439" s="206" t="s">
        <v>2336</v>
      </c>
      <c r="D439" s="207" t="s">
        <v>2337</v>
      </c>
      <c r="E439" s="208" t="s">
        <v>2338</v>
      </c>
      <c r="F439" s="209">
        <v>84</v>
      </c>
      <c r="G439" s="29"/>
      <c r="H439" s="30"/>
    </row>
    <row r="440" spans="1:8" s="1" customFormat="1" ht="16.899999999999999" customHeight="1">
      <c r="A440" s="29"/>
      <c r="B440" s="30"/>
      <c r="C440" s="210" t="s">
        <v>2156</v>
      </c>
      <c r="D440" s="210" t="s">
        <v>2741</v>
      </c>
      <c r="E440" s="17" t="s">
        <v>2156</v>
      </c>
      <c r="F440" s="211">
        <v>0</v>
      </c>
      <c r="G440" s="29"/>
      <c r="H440" s="30"/>
    </row>
    <row r="441" spans="1:8" s="1" customFormat="1" ht="16.899999999999999" customHeight="1">
      <c r="A441" s="29"/>
      <c r="B441" s="30"/>
      <c r="C441" s="210" t="s">
        <v>2156</v>
      </c>
      <c r="D441" s="210" t="s">
        <v>2339</v>
      </c>
      <c r="E441" s="17" t="s">
        <v>2156</v>
      </c>
      <c r="F441" s="211">
        <v>84</v>
      </c>
      <c r="G441" s="29"/>
      <c r="H441" s="30"/>
    </row>
    <row r="442" spans="1:8" s="1" customFormat="1" ht="16.899999999999999" customHeight="1">
      <c r="A442" s="29"/>
      <c r="B442" s="30"/>
      <c r="C442" s="210" t="s">
        <v>2336</v>
      </c>
      <c r="D442" s="210" t="s">
        <v>2638</v>
      </c>
      <c r="E442" s="17" t="s">
        <v>2156</v>
      </c>
      <c r="F442" s="211">
        <v>84</v>
      </c>
      <c r="G442" s="29"/>
      <c r="H442" s="30"/>
    </row>
    <row r="443" spans="1:8" s="1" customFormat="1" ht="16.899999999999999" customHeight="1">
      <c r="A443" s="29"/>
      <c r="B443" s="30"/>
      <c r="C443" s="212" t="s">
        <v>561</v>
      </c>
      <c r="D443" s="29"/>
      <c r="E443" s="29"/>
      <c r="F443" s="29"/>
      <c r="G443" s="29"/>
      <c r="H443" s="30"/>
    </row>
    <row r="444" spans="1:8" s="1" customFormat="1" ht="16.899999999999999" customHeight="1">
      <c r="A444" s="29"/>
      <c r="B444" s="30"/>
      <c r="C444" s="210" t="s">
        <v>2738</v>
      </c>
      <c r="D444" s="210" t="s">
        <v>2739</v>
      </c>
      <c r="E444" s="17" t="s">
        <v>2338</v>
      </c>
      <c r="F444" s="211">
        <v>92</v>
      </c>
      <c r="G444" s="29"/>
      <c r="H444" s="30"/>
    </row>
    <row r="445" spans="1:8" s="1" customFormat="1" ht="16.899999999999999" customHeight="1">
      <c r="A445" s="29"/>
      <c r="B445" s="30"/>
      <c r="C445" s="210" t="s">
        <v>2732</v>
      </c>
      <c r="D445" s="210" t="s">
        <v>2733</v>
      </c>
      <c r="E445" s="17" t="s">
        <v>2734</v>
      </c>
      <c r="F445" s="211">
        <v>100</v>
      </c>
      <c r="G445" s="29"/>
      <c r="H445" s="30"/>
    </row>
    <row r="446" spans="1:8" s="1" customFormat="1" ht="16.899999999999999" customHeight="1">
      <c r="A446" s="29"/>
      <c r="B446" s="30"/>
      <c r="C446" s="206" t="s">
        <v>2340</v>
      </c>
      <c r="D446" s="207" t="s">
        <v>2341</v>
      </c>
      <c r="E446" s="208" t="s">
        <v>2338</v>
      </c>
      <c r="F446" s="209">
        <v>8</v>
      </c>
      <c r="G446" s="29"/>
      <c r="H446" s="30"/>
    </row>
    <row r="447" spans="1:8" s="1" customFormat="1" ht="16.899999999999999" customHeight="1">
      <c r="A447" s="29"/>
      <c r="B447" s="30"/>
      <c r="C447" s="210" t="s">
        <v>2156</v>
      </c>
      <c r="D447" s="210" t="s">
        <v>2742</v>
      </c>
      <c r="E447" s="17" t="s">
        <v>2156</v>
      </c>
      <c r="F447" s="211">
        <v>0</v>
      </c>
      <c r="G447" s="29"/>
      <c r="H447" s="30"/>
    </row>
    <row r="448" spans="1:8" s="1" customFormat="1" ht="16.899999999999999" customHeight="1">
      <c r="A448" s="29"/>
      <c r="B448" s="30"/>
      <c r="C448" s="210" t="s">
        <v>2156</v>
      </c>
      <c r="D448" s="210" t="s">
        <v>2743</v>
      </c>
      <c r="E448" s="17" t="s">
        <v>2156</v>
      </c>
      <c r="F448" s="211">
        <v>8</v>
      </c>
      <c r="G448" s="29"/>
      <c r="H448" s="30"/>
    </row>
    <row r="449" spans="1:8" s="1" customFormat="1" ht="16.899999999999999" customHeight="1">
      <c r="A449" s="29"/>
      <c r="B449" s="30"/>
      <c r="C449" s="210" t="s">
        <v>2340</v>
      </c>
      <c r="D449" s="210" t="s">
        <v>2638</v>
      </c>
      <c r="E449" s="17" t="s">
        <v>2156</v>
      </c>
      <c r="F449" s="211">
        <v>8</v>
      </c>
      <c r="G449" s="29"/>
      <c r="H449" s="30"/>
    </row>
    <row r="450" spans="1:8" s="1" customFormat="1" ht="16.899999999999999" customHeight="1">
      <c r="A450" s="29"/>
      <c r="B450" s="30"/>
      <c r="C450" s="212" t="s">
        <v>561</v>
      </c>
      <c r="D450" s="29"/>
      <c r="E450" s="29"/>
      <c r="F450" s="29"/>
      <c r="G450" s="29"/>
      <c r="H450" s="30"/>
    </row>
    <row r="451" spans="1:8" s="1" customFormat="1" ht="16.899999999999999" customHeight="1">
      <c r="A451" s="29"/>
      <c r="B451" s="30"/>
      <c r="C451" s="210" t="s">
        <v>2738</v>
      </c>
      <c r="D451" s="210" t="s">
        <v>2739</v>
      </c>
      <c r="E451" s="17" t="s">
        <v>2338</v>
      </c>
      <c r="F451" s="211">
        <v>92</v>
      </c>
      <c r="G451" s="29"/>
      <c r="H451" s="30"/>
    </row>
    <row r="452" spans="1:8" s="1" customFormat="1" ht="16.899999999999999" customHeight="1">
      <c r="A452" s="29"/>
      <c r="B452" s="30"/>
      <c r="C452" s="210" t="s">
        <v>2732</v>
      </c>
      <c r="D452" s="210" t="s">
        <v>2733</v>
      </c>
      <c r="E452" s="17" t="s">
        <v>2734</v>
      </c>
      <c r="F452" s="211">
        <v>100</v>
      </c>
      <c r="G452" s="29"/>
      <c r="H452" s="30"/>
    </row>
    <row r="453" spans="1:8" s="1" customFormat="1" ht="16.899999999999999" customHeight="1">
      <c r="A453" s="29"/>
      <c r="B453" s="30"/>
      <c r="C453" s="206" t="s">
        <v>2343</v>
      </c>
      <c r="D453" s="207" t="s">
        <v>2344</v>
      </c>
      <c r="E453" s="208" t="s">
        <v>2345</v>
      </c>
      <c r="F453" s="209">
        <v>3</v>
      </c>
      <c r="G453" s="29"/>
      <c r="H453" s="30"/>
    </row>
    <row r="454" spans="1:8" s="1" customFormat="1" ht="16.899999999999999" customHeight="1">
      <c r="A454" s="29"/>
      <c r="B454" s="30"/>
      <c r="C454" s="210" t="s">
        <v>2343</v>
      </c>
      <c r="D454" s="210" t="s">
        <v>2787</v>
      </c>
      <c r="E454" s="17" t="s">
        <v>2156</v>
      </c>
      <c r="F454" s="211">
        <v>3</v>
      </c>
      <c r="G454" s="29"/>
      <c r="H454" s="30"/>
    </row>
    <row r="455" spans="1:8" s="1" customFormat="1" ht="16.899999999999999" customHeight="1">
      <c r="A455" s="29"/>
      <c r="B455" s="30"/>
      <c r="C455" s="212" t="s">
        <v>561</v>
      </c>
      <c r="D455" s="29"/>
      <c r="E455" s="29"/>
      <c r="F455" s="29"/>
      <c r="G455" s="29"/>
      <c r="H455" s="30"/>
    </row>
    <row r="456" spans="1:8" s="1" customFormat="1" ht="16.899999999999999" customHeight="1">
      <c r="A456" s="29"/>
      <c r="B456" s="30"/>
      <c r="C456" s="210" t="s">
        <v>2776</v>
      </c>
      <c r="D456" s="210" t="s">
        <v>2777</v>
      </c>
      <c r="E456" s="17" t="s">
        <v>2248</v>
      </c>
      <c r="F456" s="211">
        <v>217.744</v>
      </c>
      <c r="G456" s="29"/>
      <c r="H456" s="30"/>
    </row>
    <row r="457" spans="1:8" s="1" customFormat="1" ht="16.899999999999999" customHeight="1">
      <c r="A457" s="29"/>
      <c r="B457" s="30"/>
      <c r="C457" s="210" t="s">
        <v>2619</v>
      </c>
      <c r="D457" s="210" t="s">
        <v>2620</v>
      </c>
      <c r="E457" s="17" t="s">
        <v>2297</v>
      </c>
      <c r="F457" s="211">
        <v>39.75</v>
      </c>
      <c r="G457" s="29"/>
      <c r="H457" s="30"/>
    </row>
    <row r="458" spans="1:8" s="1" customFormat="1" ht="16.899999999999999" customHeight="1">
      <c r="A458" s="29"/>
      <c r="B458" s="30"/>
      <c r="C458" s="210" t="s">
        <v>2645</v>
      </c>
      <c r="D458" s="210" t="s">
        <v>2646</v>
      </c>
      <c r="E458" s="17" t="s">
        <v>2297</v>
      </c>
      <c r="F458" s="211">
        <v>145</v>
      </c>
      <c r="G458" s="29"/>
      <c r="H458" s="30"/>
    </row>
    <row r="459" spans="1:8" s="1" customFormat="1" ht="16.899999999999999" customHeight="1">
      <c r="A459" s="29"/>
      <c r="B459" s="30"/>
      <c r="C459" s="210" t="s">
        <v>2666</v>
      </c>
      <c r="D459" s="210" t="s">
        <v>2667</v>
      </c>
      <c r="E459" s="17" t="s">
        <v>2297</v>
      </c>
      <c r="F459" s="211">
        <v>330.25</v>
      </c>
      <c r="G459" s="29"/>
      <c r="H459" s="30"/>
    </row>
    <row r="460" spans="1:8" s="1" customFormat="1" ht="16.899999999999999" customHeight="1">
      <c r="A460" s="29"/>
      <c r="B460" s="30"/>
      <c r="C460" s="210" t="s">
        <v>2695</v>
      </c>
      <c r="D460" s="210" t="s">
        <v>2696</v>
      </c>
      <c r="E460" s="17" t="s">
        <v>2297</v>
      </c>
      <c r="F460" s="211">
        <v>143.5</v>
      </c>
      <c r="G460" s="29"/>
      <c r="H460" s="30"/>
    </row>
    <row r="461" spans="1:8" s="1" customFormat="1" ht="16.899999999999999" customHeight="1">
      <c r="A461" s="29"/>
      <c r="B461" s="30"/>
      <c r="C461" s="210" t="s">
        <v>2704</v>
      </c>
      <c r="D461" s="210" t="s">
        <v>2705</v>
      </c>
      <c r="E461" s="17" t="s">
        <v>2297</v>
      </c>
      <c r="F461" s="211">
        <v>70.25</v>
      </c>
      <c r="G461" s="29"/>
      <c r="H461" s="30"/>
    </row>
    <row r="462" spans="1:8" s="1" customFormat="1" ht="16.899999999999999" customHeight="1">
      <c r="A462" s="29"/>
      <c r="B462" s="30"/>
      <c r="C462" s="210" t="s">
        <v>2744</v>
      </c>
      <c r="D462" s="210" t="s">
        <v>2745</v>
      </c>
      <c r="E462" s="17" t="s">
        <v>2297</v>
      </c>
      <c r="F462" s="211">
        <v>15.5</v>
      </c>
      <c r="G462" s="29"/>
      <c r="H462" s="30"/>
    </row>
    <row r="463" spans="1:8" s="1" customFormat="1" ht="16.899999999999999" customHeight="1">
      <c r="A463" s="29"/>
      <c r="B463" s="30"/>
      <c r="C463" s="210" t="s">
        <v>2752</v>
      </c>
      <c r="D463" s="210" t="s">
        <v>2753</v>
      </c>
      <c r="E463" s="17" t="s">
        <v>2297</v>
      </c>
      <c r="F463" s="211">
        <v>31.25</v>
      </c>
      <c r="G463" s="29"/>
      <c r="H463" s="30"/>
    </row>
    <row r="464" spans="1:8" s="1" customFormat="1" ht="16.899999999999999" customHeight="1">
      <c r="A464" s="29"/>
      <c r="B464" s="30"/>
      <c r="C464" s="210" t="s">
        <v>2870</v>
      </c>
      <c r="D464" s="210" t="s">
        <v>2871</v>
      </c>
      <c r="E464" s="17" t="s">
        <v>2297</v>
      </c>
      <c r="F464" s="211">
        <v>971.2</v>
      </c>
      <c r="G464" s="29"/>
      <c r="H464" s="30"/>
    </row>
    <row r="465" spans="1:8" s="1" customFormat="1" ht="16.899999999999999" customHeight="1">
      <c r="A465" s="29"/>
      <c r="B465" s="30"/>
      <c r="C465" s="210" t="s">
        <v>2921</v>
      </c>
      <c r="D465" s="210" t="s">
        <v>2922</v>
      </c>
      <c r="E465" s="17" t="s">
        <v>2248</v>
      </c>
      <c r="F465" s="211">
        <v>124.911</v>
      </c>
      <c r="G465" s="29"/>
      <c r="H465" s="30"/>
    </row>
    <row r="466" spans="1:8" s="1" customFormat="1" ht="16.899999999999999" customHeight="1">
      <c r="A466" s="29"/>
      <c r="B466" s="30"/>
      <c r="C466" s="210" t="s">
        <v>3050</v>
      </c>
      <c r="D466" s="210" t="s">
        <v>3051</v>
      </c>
      <c r="E466" s="17" t="s">
        <v>2248</v>
      </c>
      <c r="F466" s="211">
        <v>32.5</v>
      </c>
      <c r="G466" s="29"/>
      <c r="H466" s="30"/>
    </row>
    <row r="467" spans="1:8" s="1" customFormat="1" ht="16.899999999999999" customHeight="1">
      <c r="A467" s="29"/>
      <c r="B467" s="30"/>
      <c r="C467" s="210" t="s">
        <v>3436</v>
      </c>
      <c r="D467" s="210" t="s">
        <v>3437</v>
      </c>
      <c r="E467" s="17" t="s">
        <v>2345</v>
      </c>
      <c r="F467" s="211">
        <v>813.75</v>
      </c>
      <c r="G467" s="29"/>
      <c r="H467" s="30"/>
    </row>
    <row r="468" spans="1:8" s="1" customFormat="1" ht="16.899999999999999" customHeight="1">
      <c r="A468" s="29"/>
      <c r="B468" s="30"/>
      <c r="C468" s="210" t="s">
        <v>970</v>
      </c>
      <c r="D468" s="210" t="s">
        <v>971</v>
      </c>
      <c r="E468" s="17" t="s">
        <v>2345</v>
      </c>
      <c r="F468" s="211">
        <v>385</v>
      </c>
      <c r="G468" s="29"/>
      <c r="H468" s="30"/>
    </row>
    <row r="469" spans="1:8" s="1" customFormat="1" ht="16.899999999999999" customHeight="1">
      <c r="A469" s="29"/>
      <c r="B469" s="30"/>
      <c r="C469" s="210" t="s">
        <v>978</v>
      </c>
      <c r="D469" s="210" t="s">
        <v>979</v>
      </c>
      <c r="E469" s="17" t="s">
        <v>2345</v>
      </c>
      <c r="F469" s="211">
        <v>222</v>
      </c>
      <c r="G469" s="29"/>
      <c r="H469" s="30"/>
    </row>
    <row r="470" spans="1:8" s="1" customFormat="1" ht="16.899999999999999" customHeight="1">
      <c r="A470" s="29"/>
      <c r="B470" s="30"/>
      <c r="C470" s="206" t="s">
        <v>2346</v>
      </c>
      <c r="D470" s="207" t="s">
        <v>2347</v>
      </c>
      <c r="E470" s="208" t="s">
        <v>2345</v>
      </c>
      <c r="F470" s="209">
        <v>6</v>
      </c>
      <c r="G470" s="29"/>
      <c r="H470" s="30"/>
    </row>
    <row r="471" spans="1:8" s="1" customFormat="1" ht="16.899999999999999" customHeight="1">
      <c r="A471" s="29"/>
      <c r="B471" s="30"/>
      <c r="C471" s="210" t="s">
        <v>2346</v>
      </c>
      <c r="D471" s="210" t="s">
        <v>2788</v>
      </c>
      <c r="E471" s="17" t="s">
        <v>2156</v>
      </c>
      <c r="F471" s="211">
        <v>6</v>
      </c>
      <c r="G471" s="29"/>
      <c r="H471" s="30"/>
    </row>
    <row r="472" spans="1:8" s="1" customFormat="1" ht="16.899999999999999" customHeight="1">
      <c r="A472" s="29"/>
      <c r="B472" s="30"/>
      <c r="C472" s="212" t="s">
        <v>561</v>
      </c>
      <c r="D472" s="29"/>
      <c r="E472" s="29"/>
      <c r="F472" s="29"/>
      <c r="G472" s="29"/>
      <c r="H472" s="30"/>
    </row>
    <row r="473" spans="1:8" s="1" customFormat="1" ht="16.899999999999999" customHeight="1">
      <c r="A473" s="29"/>
      <c r="B473" s="30"/>
      <c r="C473" s="210" t="s">
        <v>2776</v>
      </c>
      <c r="D473" s="210" t="s">
        <v>2777</v>
      </c>
      <c r="E473" s="17" t="s">
        <v>2248</v>
      </c>
      <c r="F473" s="211">
        <v>217.744</v>
      </c>
      <c r="G473" s="29"/>
      <c r="H473" s="30"/>
    </row>
    <row r="474" spans="1:8" s="1" customFormat="1" ht="16.899999999999999" customHeight="1">
      <c r="A474" s="29"/>
      <c r="B474" s="30"/>
      <c r="C474" s="210" t="s">
        <v>2666</v>
      </c>
      <c r="D474" s="210" t="s">
        <v>2667</v>
      </c>
      <c r="E474" s="17" t="s">
        <v>2297</v>
      </c>
      <c r="F474" s="211">
        <v>330.25</v>
      </c>
      <c r="G474" s="29"/>
      <c r="H474" s="30"/>
    </row>
    <row r="475" spans="1:8" s="1" customFormat="1" ht="16.899999999999999" customHeight="1">
      <c r="A475" s="29"/>
      <c r="B475" s="30"/>
      <c r="C475" s="210" t="s">
        <v>2695</v>
      </c>
      <c r="D475" s="210" t="s">
        <v>2696</v>
      </c>
      <c r="E475" s="17" t="s">
        <v>2297</v>
      </c>
      <c r="F475" s="211">
        <v>143.5</v>
      </c>
      <c r="G475" s="29"/>
      <c r="H475" s="30"/>
    </row>
    <row r="476" spans="1:8" s="1" customFormat="1" ht="16.899999999999999" customHeight="1">
      <c r="A476" s="29"/>
      <c r="B476" s="30"/>
      <c r="C476" s="210" t="s">
        <v>2704</v>
      </c>
      <c r="D476" s="210" t="s">
        <v>2705</v>
      </c>
      <c r="E476" s="17" t="s">
        <v>2297</v>
      </c>
      <c r="F476" s="211">
        <v>70.25</v>
      </c>
      <c r="G476" s="29"/>
      <c r="H476" s="30"/>
    </row>
    <row r="477" spans="1:8" s="1" customFormat="1" ht="16.899999999999999" customHeight="1">
      <c r="A477" s="29"/>
      <c r="B477" s="30"/>
      <c r="C477" s="210" t="s">
        <v>2744</v>
      </c>
      <c r="D477" s="210" t="s">
        <v>2745</v>
      </c>
      <c r="E477" s="17" t="s">
        <v>2297</v>
      </c>
      <c r="F477" s="211">
        <v>15.5</v>
      </c>
      <c r="G477" s="29"/>
      <c r="H477" s="30"/>
    </row>
    <row r="478" spans="1:8" s="1" customFormat="1" ht="16.899999999999999" customHeight="1">
      <c r="A478" s="29"/>
      <c r="B478" s="30"/>
      <c r="C478" s="210" t="s">
        <v>2752</v>
      </c>
      <c r="D478" s="210" t="s">
        <v>2753</v>
      </c>
      <c r="E478" s="17" t="s">
        <v>2297</v>
      </c>
      <c r="F478" s="211">
        <v>31.25</v>
      </c>
      <c r="G478" s="29"/>
      <c r="H478" s="30"/>
    </row>
    <row r="479" spans="1:8" s="1" customFormat="1" ht="16.899999999999999" customHeight="1">
      <c r="A479" s="29"/>
      <c r="B479" s="30"/>
      <c r="C479" s="210" t="s">
        <v>2870</v>
      </c>
      <c r="D479" s="210" t="s">
        <v>2871</v>
      </c>
      <c r="E479" s="17" t="s">
        <v>2297</v>
      </c>
      <c r="F479" s="211">
        <v>971.2</v>
      </c>
      <c r="G479" s="29"/>
      <c r="H479" s="30"/>
    </row>
    <row r="480" spans="1:8" s="1" customFormat="1" ht="16.899999999999999" customHeight="1">
      <c r="A480" s="29"/>
      <c r="B480" s="30"/>
      <c r="C480" s="210" t="s">
        <v>2921</v>
      </c>
      <c r="D480" s="210" t="s">
        <v>2922</v>
      </c>
      <c r="E480" s="17" t="s">
        <v>2248</v>
      </c>
      <c r="F480" s="211">
        <v>124.911</v>
      </c>
      <c r="G480" s="29"/>
      <c r="H480" s="30"/>
    </row>
    <row r="481" spans="1:8" s="1" customFormat="1" ht="16.899999999999999" customHeight="1">
      <c r="A481" s="29"/>
      <c r="B481" s="30"/>
      <c r="C481" s="210" t="s">
        <v>3026</v>
      </c>
      <c r="D481" s="210" t="s">
        <v>3027</v>
      </c>
      <c r="E481" s="17" t="s">
        <v>2248</v>
      </c>
      <c r="F481" s="211">
        <v>4.8</v>
      </c>
      <c r="G481" s="29"/>
      <c r="H481" s="30"/>
    </row>
    <row r="482" spans="1:8" s="1" customFormat="1" ht="16.899999999999999" customHeight="1">
      <c r="A482" s="29"/>
      <c r="B482" s="30"/>
      <c r="C482" s="210" t="s">
        <v>3050</v>
      </c>
      <c r="D482" s="210" t="s">
        <v>3051</v>
      </c>
      <c r="E482" s="17" t="s">
        <v>2248</v>
      </c>
      <c r="F482" s="211">
        <v>32.5</v>
      </c>
      <c r="G482" s="29"/>
      <c r="H482" s="30"/>
    </row>
    <row r="483" spans="1:8" s="1" customFormat="1" ht="16.899999999999999" customHeight="1">
      <c r="A483" s="29"/>
      <c r="B483" s="30"/>
      <c r="C483" s="210" t="s">
        <v>900</v>
      </c>
      <c r="D483" s="210" t="s">
        <v>901</v>
      </c>
      <c r="E483" s="17" t="s">
        <v>2345</v>
      </c>
      <c r="F483" s="211">
        <v>24</v>
      </c>
      <c r="G483" s="29"/>
      <c r="H483" s="30"/>
    </row>
    <row r="484" spans="1:8" s="1" customFormat="1" ht="16.899999999999999" customHeight="1">
      <c r="A484" s="29"/>
      <c r="B484" s="30"/>
      <c r="C484" s="210" t="s">
        <v>3436</v>
      </c>
      <c r="D484" s="210" t="s">
        <v>3437</v>
      </c>
      <c r="E484" s="17" t="s">
        <v>2345</v>
      </c>
      <c r="F484" s="211">
        <v>813.75</v>
      </c>
      <c r="G484" s="29"/>
      <c r="H484" s="30"/>
    </row>
    <row r="485" spans="1:8" s="1" customFormat="1" ht="16.899999999999999" customHeight="1">
      <c r="A485" s="29"/>
      <c r="B485" s="30"/>
      <c r="C485" s="210" t="s">
        <v>970</v>
      </c>
      <c r="D485" s="210" t="s">
        <v>971</v>
      </c>
      <c r="E485" s="17" t="s">
        <v>2345</v>
      </c>
      <c r="F485" s="211">
        <v>385</v>
      </c>
      <c r="G485" s="29"/>
      <c r="H485" s="30"/>
    </row>
    <row r="486" spans="1:8" s="1" customFormat="1" ht="16.899999999999999" customHeight="1">
      <c r="A486" s="29"/>
      <c r="B486" s="30"/>
      <c r="C486" s="210" t="s">
        <v>978</v>
      </c>
      <c r="D486" s="210" t="s">
        <v>979</v>
      </c>
      <c r="E486" s="17" t="s">
        <v>2345</v>
      </c>
      <c r="F486" s="211">
        <v>222</v>
      </c>
      <c r="G486" s="29"/>
      <c r="H486" s="30"/>
    </row>
    <row r="487" spans="1:8" s="1" customFormat="1" ht="16.899999999999999" customHeight="1">
      <c r="A487" s="29"/>
      <c r="B487" s="30"/>
      <c r="C487" s="210" t="s">
        <v>2961</v>
      </c>
      <c r="D487" s="210" t="s">
        <v>2962</v>
      </c>
      <c r="E487" s="17" t="s">
        <v>2485</v>
      </c>
      <c r="F487" s="211">
        <v>375.017</v>
      </c>
      <c r="G487" s="29"/>
      <c r="H487" s="30"/>
    </row>
    <row r="488" spans="1:8" s="1" customFormat="1" ht="16.899999999999999" customHeight="1">
      <c r="A488" s="29"/>
      <c r="B488" s="30"/>
      <c r="C488" s="206" t="s">
        <v>2348</v>
      </c>
      <c r="D488" s="207" t="s">
        <v>2349</v>
      </c>
      <c r="E488" s="208" t="s">
        <v>2345</v>
      </c>
      <c r="F488" s="209">
        <v>1</v>
      </c>
      <c r="G488" s="29"/>
      <c r="H488" s="30"/>
    </row>
    <row r="489" spans="1:8" s="1" customFormat="1" ht="16.899999999999999" customHeight="1">
      <c r="A489" s="29"/>
      <c r="B489" s="30"/>
      <c r="C489" s="210" t="s">
        <v>2348</v>
      </c>
      <c r="D489" s="210" t="s">
        <v>2789</v>
      </c>
      <c r="E489" s="17" t="s">
        <v>2156</v>
      </c>
      <c r="F489" s="211">
        <v>1</v>
      </c>
      <c r="G489" s="29"/>
      <c r="H489" s="30"/>
    </row>
    <row r="490" spans="1:8" s="1" customFormat="1" ht="16.899999999999999" customHeight="1">
      <c r="A490" s="29"/>
      <c r="B490" s="30"/>
      <c r="C490" s="212" t="s">
        <v>561</v>
      </c>
      <c r="D490" s="29"/>
      <c r="E490" s="29"/>
      <c r="F490" s="29"/>
      <c r="G490" s="29"/>
      <c r="H490" s="30"/>
    </row>
    <row r="491" spans="1:8" s="1" customFormat="1" ht="16.899999999999999" customHeight="1">
      <c r="A491" s="29"/>
      <c r="B491" s="30"/>
      <c r="C491" s="210" t="s">
        <v>2776</v>
      </c>
      <c r="D491" s="210" t="s">
        <v>2777</v>
      </c>
      <c r="E491" s="17" t="s">
        <v>2248</v>
      </c>
      <c r="F491" s="211">
        <v>217.744</v>
      </c>
      <c r="G491" s="29"/>
      <c r="H491" s="30"/>
    </row>
    <row r="492" spans="1:8" s="1" customFormat="1" ht="16.899999999999999" customHeight="1">
      <c r="A492" s="29"/>
      <c r="B492" s="30"/>
      <c r="C492" s="210" t="s">
        <v>2619</v>
      </c>
      <c r="D492" s="210" t="s">
        <v>2620</v>
      </c>
      <c r="E492" s="17" t="s">
        <v>2297</v>
      </c>
      <c r="F492" s="211">
        <v>39.75</v>
      </c>
      <c r="G492" s="29"/>
      <c r="H492" s="30"/>
    </row>
    <row r="493" spans="1:8" s="1" customFormat="1" ht="16.899999999999999" customHeight="1">
      <c r="A493" s="29"/>
      <c r="B493" s="30"/>
      <c r="C493" s="210" t="s">
        <v>2645</v>
      </c>
      <c r="D493" s="210" t="s">
        <v>2646</v>
      </c>
      <c r="E493" s="17" t="s">
        <v>2297</v>
      </c>
      <c r="F493" s="211">
        <v>145</v>
      </c>
      <c r="G493" s="29"/>
      <c r="H493" s="30"/>
    </row>
    <row r="494" spans="1:8" s="1" customFormat="1" ht="16.899999999999999" customHeight="1">
      <c r="A494" s="29"/>
      <c r="B494" s="30"/>
      <c r="C494" s="210" t="s">
        <v>2666</v>
      </c>
      <c r="D494" s="210" t="s">
        <v>2667</v>
      </c>
      <c r="E494" s="17" t="s">
        <v>2297</v>
      </c>
      <c r="F494" s="211">
        <v>330.25</v>
      </c>
      <c r="G494" s="29"/>
      <c r="H494" s="30"/>
    </row>
    <row r="495" spans="1:8" s="1" customFormat="1" ht="16.899999999999999" customHeight="1">
      <c r="A495" s="29"/>
      <c r="B495" s="30"/>
      <c r="C495" s="210" t="s">
        <v>2695</v>
      </c>
      <c r="D495" s="210" t="s">
        <v>2696</v>
      </c>
      <c r="E495" s="17" t="s">
        <v>2297</v>
      </c>
      <c r="F495" s="211">
        <v>143.5</v>
      </c>
      <c r="G495" s="29"/>
      <c r="H495" s="30"/>
    </row>
    <row r="496" spans="1:8" s="1" customFormat="1" ht="16.899999999999999" customHeight="1">
      <c r="A496" s="29"/>
      <c r="B496" s="30"/>
      <c r="C496" s="210" t="s">
        <v>2704</v>
      </c>
      <c r="D496" s="210" t="s">
        <v>2705</v>
      </c>
      <c r="E496" s="17" t="s">
        <v>2297</v>
      </c>
      <c r="F496" s="211">
        <v>70.25</v>
      </c>
      <c r="G496" s="29"/>
      <c r="H496" s="30"/>
    </row>
    <row r="497" spans="1:8" s="1" customFormat="1" ht="16.899999999999999" customHeight="1">
      <c r="A497" s="29"/>
      <c r="B497" s="30"/>
      <c r="C497" s="210" t="s">
        <v>2760</v>
      </c>
      <c r="D497" s="210" t="s">
        <v>2761</v>
      </c>
      <c r="E497" s="17" t="s">
        <v>2248</v>
      </c>
      <c r="F497" s="211">
        <v>10.863</v>
      </c>
      <c r="G497" s="29"/>
      <c r="H497" s="30"/>
    </row>
    <row r="498" spans="1:8" s="1" customFormat="1" ht="16.899999999999999" customHeight="1">
      <c r="A498" s="29"/>
      <c r="B498" s="30"/>
      <c r="C498" s="210" t="s">
        <v>2870</v>
      </c>
      <c r="D498" s="210" t="s">
        <v>2871</v>
      </c>
      <c r="E498" s="17" t="s">
        <v>2297</v>
      </c>
      <c r="F498" s="211">
        <v>971.2</v>
      </c>
      <c r="G498" s="29"/>
      <c r="H498" s="30"/>
    </row>
    <row r="499" spans="1:8" s="1" customFormat="1" ht="16.899999999999999" customHeight="1">
      <c r="A499" s="29"/>
      <c r="B499" s="30"/>
      <c r="C499" s="210" t="s">
        <v>2921</v>
      </c>
      <c r="D499" s="210" t="s">
        <v>2922</v>
      </c>
      <c r="E499" s="17" t="s">
        <v>2248</v>
      </c>
      <c r="F499" s="211">
        <v>124.911</v>
      </c>
      <c r="G499" s="29"/>
      <c r="H499" s="30"/>
    </row>
    <row r="500" spans="1:8" s="1" customFormat="1" ht="16.899999999999999" customHeight="1">
      <c r="A500" s="29"/>
      <c r="B500" s="30"/>
      <c r="C500" s="210" t="s">
        <v>3050</v>
      </c>
      <c r="D500" s="210" t="s">
        <v>3051</v>
      </c>
      <c r="E500" s="17" t="s">
        <v>2248</v>
      </c>
      <c r="F500" s="211">
        <v>32.5</v>
      </c>
      <c r="G500" s="29"/>
      <c r="H500" s="30"/>
    </row>
    <row r="501" spans="1:8" s="1" customFormat="1" ht="16.899999999999999" customHeight="1">
      <c r="A501" s="29"/>
      <c r="B501" s="30"/>
      <c r="C501" s="210" t="s">
        <v>3436</v>
      </c>
      <c r="D501" s="210" t="s">
        <v>3437</v>
      </c>
      <c r="E501" s="17" t="s">
        <v>2345</v>
      </c>
      <c r="F501" s="211">
        <v>813.75</v>
      </c>
      <c r="G501" s="29"/>
      <c r="H501" s="30"/>
    </row>
    <row r="502" spans="1:8" s="1" customFormat="1" ht="16.899999999999999" customHeight="1">
      <c r="A502" s="29"/>
      <c r="B502" s="30"/>
      <c r="C502" s="210" t="s">
        <v>970</v>
      </c>
      <c r="D502" s="210" t="s">
        <v>971</v>
      </c>
      <c r="E502" s="17" t="s">
        <v>2345</v>
      </c>
      <c r="F502" s="211">
        <v>385</v>
      </c>
      <c r="G502" s="29"/>
      <c r="H502" s="30"/>
    </row>
    <row r="503" spans="1:8" s="1" customFormat="1" ht="16.899999999999999" customHeight="1">
      <c r="A503" s="29"/>
      <c r="B503" s="30"/>
      <c r="C503" s="210" t="s">
        <v>978</v>
      </c>
      <c r="D503" s="210" t="s">
        <v>979</v>
      </c>
      <c r="E503" s="17" t="s">
        <v>2345</v>
      </c>
      <c r="F503" s="211">
        <v>222</v>
      </c>
      <c r="G503" s="29"/>
      <c r="H503" s="30"/>
    </row>
    <row r="504" spans="1:8" s="1" customFormat="1" ht="16.899999999999999" customHeight="1">
      <c r="A504" s="29"/>
      <c r="B504" s="30"/>
      <c r="C504" s="210" t="s">
        <v>2961</v>
      </c>
      <c r="D504" s="210" t="s">
        <v>2962</v>
      </c>
      <c r="E504" s="17" t="s">
        <v>2485</v>
      </c>
      <c r="F504" s="211">
        <v>375.017</v>
      </c>
      <c r="G504" s="29"/>
      <c r="H504" s="30"/>
    </row>
    <row r="505" spans="1:8" s="1" customFormat="1" ht="16.899999999999999" customHeight="1">
      <c r="A505" s="29"/>
      <c r="B505" s="30"/>
      <c r="C505" s="206" t="s">
        <v>2350</v>
      </c>
      <c r="D505" s="207" t="s">
        <v>2351</v>
      </c>
      <c r="E505" s="208" t="s">
        <v>2345</v>
      </c>
      <c r="F505" s="209">
        <v>1.5</v>
      </c>
      <c r="G505" s="29"/>
      <c r="H505" s="30"/>
    </row>
    <row r="506" spans="1:8" s="1" customFormat="1" ht="16.899999999999999" customHeight="1">
      <c r="A506" s="29"/>
      <c r="B506" s="30"/>
      <c r="C506" s="210" t="s">
        <v>2350</v>
      </c>
      <c r="D506" s="210" t="s">
        <v>2790</v>
      </c>
      <c r="E506" s="17" t="s">
        <v>2156</v>
      </c>
      <c r="F506" s="211">
        <v>1.5</v>
      </c>
      <c r="G506" s="29"/>
      <c r="H506" s="30"/>
    </row>
    <row r="507" spans="1:8" s="1" customFormat="1" ht="16.899999999999999" customHeight="1">
      <c r="A507" s="29"/>
      <c r="B507" s="30"/>
      <c r="C507" s="212" t="s">
        <v>561</v>
      </c>
      <c r="D507" s="29"/>
      <c r="E507" s="29"/>
      <c r="F507" s="29"/>
      <c r="G507" s="29"/>
      <c r="H507" s="30"/>
    </row>
    <row r="508" spans="1:8" s="1" customFormat="1" ht="16.899999999999999" customHeight="1">
      <c r="A508" s="29"/>
      <c r="B508" s="30"/>
      <c r="C508" s="210" t="s">
        <v>2776</v>
      </c>
      <c r="D508" s="210" t="s">
        <v>2777</v>
      </c>
      <c r="E508" s="17" t="s">
        <v>2248</v>
      </c>
      <c r="F508" s="211">
        <v>217.744</v>
      </c>
      <c r="G508" s="29"/>
      <c r="H508" s="30"/>
    </row>
    <row r="509" spans="1:8" s="1" customFormat="1" ht="16.899999999999999" customHeight="1">
      <c r="A509" s="29"/>
      <c r="B509" s="30"/>
      <c r="C509" s="210" t="s">
        <v>2619</v>
      </c>
      <c r="D509" s="210" t="s">
        <v>2620</v>
      </c>
      <c r="E509" s="17" t="s">
        <v>2297</v>
      </c>
      <c r="F509" s="211">
        <v>39.75</v>
      </c>
      <c r="G509" s="29"/>
      <c r="H509" s="30"/>
    </row>
    <row r="510" spans="1:8" s="1" customFormat="1" ht="16.899999999999999" customHeight="1">
      <c r="A510" s="29"/>
      <c r="B510" s="30"/>
      <c r="C510" s="210" t="s">
        <v>2645</v>
      </c>
      <c r="D510" s="210" t="s">
        <v>2646</v>
      </c>
      <c r="E510" s="17" t="s">
        <v>2297</v>
      </c>
      <c r="F510" s="211">
        <v>145</v>
      </c>
      <c r="G510" s="29"/>
      <c r="H510" s="30"/>
    </row>
    <row r="511" spans="1:8" s="1" customFormat="1" ht="16.899999999999999" customHeight="1">
      <c r="A511" s="29"/>
      <c r="B511" s="30"/>
      <c r="C511" s="210" t="s">
        <v>2666</v>
      </c>
      <c r="D511" s="210" t="s">
        <v>2667</v>
      </c>
      <c r="E511" s="17" t="s">
        <v>2297</v>
      </c>
      <c r="F511" s="211">
        <v>330.25</v>
      </c>
      <c r="G511" s="29"/>
      <c r="H511" s="30"/>
    </row>
    <row r="512" spans="1:8" s="1" customFormat="1" ht="16.899999999999999" customHeight="1">
      <c r="A512" s="29"/>
      <c r="B512" s="30"/>
      <c r="C512" s="210" t="s">
        <v>2695</v>
      </c>
      <c r="D512" s="210" t="s">
        <v>2696</v>
      </c>
      <c r="E512" s="17" t="s">
        <v>2297</v>
      </c>
      <c r="F512" s="211">
        <v>143.5</v>
      </c>
      <c r="G512" s="29"/>
      <c r="H512" s="30"/>
    </row>
    <row r="513" spans="1:8" s="1" customFormat="1" ht="16.899999999999999" customHeight="1">
      <c r="A513" s="29"/>
      <c r="B513" s="30"/>
      <c r="C513" s="210" t="s">
        <v>2704</v>
      </c>
      <c r="D513" s="210" t="s">
        <v>2705</v>
      </c>
      <c r="E513" s="17" t="s">
        <v>2297</v>
      </c>
      <c r="F513" s="211">
        <v>70.25</v>
      </c>
      <c r="G513" s="29"/>
      <c r="H513" s="30"/>
    </row>
    <row r="514" spans="1:8" s="1" customFormat="1" ht="16.899999999999999" customHeight="1">
      <c r="A514" s="29"/>
      <c r="B514" s="30"/>
      <c r="C514" s="210" t="s">
        <v>2744</v>
      </c>
      <c r="D514" s="210" t="s">
        <v>2745</v>
      </c>
      <c r="E514" s="17" t="s">
        <v>2297</v>
      </c>
      <c r="F514" s="211">
        <v>15.5</v>
      </c>
      <c r="G514" s="29"/>
      <c r="H514" s="30"/>
    </row>
    <row r="515" spans="1:8" s="1" customFormat="1" ht="16.899999999999999" customHeight="1">
      <c r="A515" s="29"/>
      <c r="B515" s="30"/>
      <c r="C515" s="210" t="s">
        <v>2752</v>
      </c>
      <c r="D515" s="210" t="s">
        <v>2753</v>
      </c>
      <c r="E515" s="17" t="s">
        <v>2297</v>
      </c>
      <c r="F515" s="211">
        <v>31.25</v>
      </c>
      <c r="G515" s="29"/>
      <c r="H515" s="30"/>
    </row>
    <row r="516" spans="1:8" s="1" customFormat="1" ht="16.899999999999999" customHeight="1">
      <c r="A516" s="29"/>
      <c r="B516" s="30"/>
      <c r="C516" s="210" t="s">
        <v>2870</v>
      </c>
      <c r="D516" s="210" t="s">
        <v>2871</v>
      </c>
      <c r="E516" s="17" t="s">
        <v>2297</v>
      </c>
      <c r="F516" s="211">
        <v>971.2</v>
      </c>
      <c r="G516" s="29"/>
      <c r="H516" s="30"/>
    </row>
    <row r="517" spans="1:8" s="1" customFormat="1" ht="16.899999999999999" customHeight="1">
      <c r="A517" s="29"/>
      <c r="B517" s="30"/>
      <c r="C517" s="210" t="s">
        <v>2921</v>
      </c>
      <c r="D517" s="210" t="s">
        <v>2922</v>
      </c>
      <c r="E517" s="17" t="s">
        <v>2248</v>
      </c>
      <c r="F517" s="211">
        <v>124.911</v>
      </c>
      <c r="G517" s="29"/>
      <c r="H517" s="30"/>
    </row>
    <row r="518" spans="1:8" s="1" customFormat="1" ht="16.899999999999999" customHeight="1">
      <c r="A518" s="29"/>
      <c r="B518" s="30"/>
      <c r="C518" s="210" t="s">
        <v>3050</v>
      </c>
      <c r="D518" s="210" t="s">
        <v>3051</v>
      </c>
      <c r="E518" s="17" t="s">
        <v>2248</v>
      </c>
      <c r="F518" s="211">
        <v>32.5</v>
      </c>
      <c r="G518" s="29"/>
      <c r="H518" s="30"/>
    </row>
    <row r="519" spans="1:8" s="1" customFormat="1" ht="16.899999999999999" customHeight="1">
      <c r="A519" s="29"/>
      <c r="B519" s="30"/>
      <c r="C519" s="210" t="s">
        <v>3436</v>
      </c>
      <c r="D519" s="210" t="s">
        <v>3437</v>
      </c>
      <c r="E519" s="17" t="s">
        <v>2345</v>
      </c>
      <c r="F519" s="211">
        <v>813.75</v>
      </c>
      <c r="G519" s="29"/>
      <c r="H519" s="30"/>
    </row>
    <row r="520" spans="1:8" s="1" customFormat="1" ht="16.899999999999999" customHeight="1">
      <c r="A520" s="29"/>
      <c r="B520" s="30"/>
      <c r="C520" s="210" t="s">
        <v>970</v>
      </c>
      <c r="D520" s="210" t="s">
        <v>971</v>
      </c>
      <c r="E520" s="17" t="s">
        <v>2345</v>
      </c>
      <c r="F520" s="211">
        <v>385</v>
      </c>
      <c r="G520" s="29"/>
      <c r="H520" s="30"/>
    </row>
    <row r="521" spans="1:8" s="1" customFormat="1" ht="16.899999999999999" customHeight="1">
      <c r="A521" s="29"/>
      <c r="B521" s="30"/>
      <c r="C521" s="210" t="s">
        <v>978</v>
      </c>
      <c r="D521" s="210" t="s">
        <v>979</v>
      </c>
      <c r="E521" s="17" t="s">
        <v>2345</v>
      </c>
      <c r="F521" s="211">
        <v>222</v>
      </c>
      <c r="G521" s="29"/>
      <c r="H521" s="30"/>
    </row>
    <row r="522" spans="1:8" s="1" customFormat="1" ht="16.899999999999999" customHeight="1">
      <c r="A522" s="29"/>
      <c r="B522" s="30"/>
      <c r="C522" s="206" t="s">
        <v>2353</v>
      </c>
      <c r="D522" s="207" t="s">
        <v>2354</v>
      </c>
      <c r="E522" s="208" t="s">
        <v>2345</v>
      </c>
      <c r="F522" s="209">
        <v>0</v>
      </c>
      <c r="G522" s="29"/>
      <c r="H522" s="30"/>
    </row>
    <row r="523" spans="1:8" s="1" customFormat="1" ht="16.899999999999999" customHeight="1">
      <c r="A523" s="29"/>
      <c r="B523" s="30"/>
      <c r="C523" s="210" t="s">
        <v>2156</v>
      </c>
      <c r="D523" s="210" t="s">
        <v>2795</v>
      </c>
      <c r="E523" s="17" t="s">
        <v>2156</v>
      </c>
      <c r="F523" s="211">
        <v>0</v>
      </c>
      <c r="G523" s="29"/>
      <c r="H523" s="30"/>
    </row>
    <row r="524" spans="1:8" s="1" customFormat="1" ht="16.899999999999999" customHeight="1">
      <c r="A524" s="29"/>
      <c r="B524" s="30"/>
      <c r="C524" s="210" t="s">
        <v>2353</v>
      </c>
      <c r="D524" s="210" t="s">
        <v>2638</v>
      </c>
      <c r="E524" s="17" t="s">
        <v>2156</v>
      </c>
      <c r="F524" s="211">
        <v>0</v>
      </c>
      <c r="G524" s="29"/>
      <c r="H524" s="30"/>
    </row>
    <row r="525" spans="1:8" s="1" customFormat="1" ht="16.899999999999999" customHeight="1">
      <c r="A525" s="29"/>
      <c r="B525" s="30"/>
      <c r="C525" s="212" t="s">
        <v>561</v>
      </c>
      <c r="D525" s="29"/>
      <c r="E525" s="29"/>
      <c r="F525" s="29"/>
      <c r="G525" s="29"/>
      <c r="H525" s="30"/>
    </row>
    <row r="526" spans="1:8" s="1" customFormat="1" ht="16.899999999999999" customHeight="1">
      <c r="A526" s="29"/>
      <c r="B526" s="30"/>
      <c r="C526" s="210" t="s">
        <v>2776</v>
      </c>
      <c r="D526" s="210" t="s">
        <v>2777</v>
      </c>
      <c r="E526" s="17" t="s">
        <v>2248</v>
      </c>
      <c r="F526" s="211">
        <v>217.744</v>
      </c>
      <c r="G526" s="29"/>
      <c r="H526" s="30"/>
    </row>
    <row r="527" spans="1:8" s="1" customFormat="1" ht="16.899999999999999" customHeight="1">
      <c r="A527" s="29"/>
      <c r="B527" s="30"/>
      <c r="C527" s="210" t="s">
        <v>2870</v>
      </c>
      <c r="D527" s="210" t="s">
        <v>2871</v>
      </c>
      <c r="E527" s="17" t="s">
        <v>2297</v>
      </c>
      <c r="F527" s="211">
        <v>971.2</v>
      </c>
      <c r="G527" s="29"/>
      <c r="H527" s="30"/>
    </row>
    <row r="528" spans="1:8" s="1" customFormat="1" ht="16.899999999999999" customHeight="1">
      <c r="A528" s="29"/>
      <c r="B528" s="30"/>
      <c r="C528" s="210" t="s">
        <v>2921</v>
      </c>
      <c r="D528" s="210" t="s">
        <v>2922</v>
      </c>
      <c r="E528" s="17" t="s">
        <v>2248</v>
      </c>
      <c r="F528" s="211">
        <v>124.911</v>
      </c>
      <c r="G528" s="29"/>
      <c r="H528" s="30"/>
    </row>
    <row r="529" spans="1:8" s="1" customFormat="1" ht="16.899999999999999" customHeight="1">
      <c r="A529" s="29"/>
      <c r="B529" s="30"/>
      <c r="C529" s="210" t="s">
        <v>3050</v>
      </c>
      <c r="D529" s="210" t="s">
        <v>3051</v>
      </c>
      <c r="E529" s="17" t="s">
        <v>2248</v>
      </c>
      <c r="F529" s="211">
        <v>32.5</v>
      </c>
      <c r="G529" s="29"/>
      <c r="H529" s="30"/>
    </row>
    <row r="530" spans="1:8" s="1" customFormat="1" ht="16.899999999999999" customHeight="1">
      <c r="A530" s="29"/>
      <c r="B530" s="30"/>
      <c r="C530" s="210" t="s">
        <v>900</v>
      </c>
      <c r="D530" s="210" t="s">
        <v>901</v>
      </c>
      <c r="E530" s="17" t="s">
        <v>2345</v>
      </c>
      <c r="F530" s="211">
        <v>24</v>
      </c>
      <c r="G530" s="29"/>
      <c r="H530" s="30"/>
    </row>
    <row r="531" spans="1:8" s="1" customFormat="1" ht="16.899999999999999" customHeight="1">
      <c r="A531" s="29"/>
      <c r="B531" s="30"/>
      <c r="C531" s="206" t="s">
        <v>2355</v>
      </c>
      <c r="D531" s="207" t="s">
        <v>2356</v>
      </c>
      <c r="E531" s="208" t="s">
        <v>2357</v>
      </c>
      <c r="F531" s="209">
        <v>47</v>
      </c>
      <c r="G531" s="29"/>
      <c r="H531" s="30"/>
    </row>
    <row r="532" spans="1:8" s="1" customFormat="1" ht="16.899999999999999" customHeight="1">
      <c r="A532" s="29"/>
      <c r="B532" s="30"/>
      <c r="C532" s="210" t="s">
        <v>2156</v>
      </c>
      <c r="D532" s="210" t="s">
        <v>3260</v>
      </c>
      <c r="E532" s="17" t="s">
        <v>2156</v>
      </c>
      <c r="F532" s="211">
        <v>0</v>
      </c>
      <c r="G532" s="29"/>
      <c r="H532" s="30"/>
    </row>
    <row r="533" spans="1:8" s="1" customFormat="1" ht="16.899999999999999" customHeight="1">
      <c r="A533" s="29"/>
      <c r="B533" s="30"/>
      <c r="C533" s="210" t="s">
        <v>2156</v>
      </c>
      <c r="D533" s="210" t="s">
        <v>3261</v>
      </c>
      <c r="E533" s="17" t="s">
        <v>2156</v>
      </c>
      <c r="F533" s="211">
        <v>15</v>
      </c>
      <c r="G533" s="29"/>
      <c r="H533" s="30"/>
    </row>
    <row r="534" spans="1:8" s="1" customFormat="1" ht="16.899999999999999" customHeight="1">
      <c r="A534" s="29"/>
      <c r="B534" s="30"/>
      <c r="C534" s="210" t="s">
        <v>2156</v>
      </c>
      <c r="D534" s="210" t="s">
        <v>3262</v>
      </c>
      <c r="E534" s="17" t="s">
        <v>2156</v>
      </c>
      <c r="F534" s="211">
        <v>1</v>
      </c>
      <c r="G534" s="29"/>
      <c r="H534" s="30"/>
    </row>
    <row r="535" spans="1:8" s="1" customFormat="1" ht="16.899999999999999" customHeight="1">
      <c r="A535" s="29"/>
      <c r="B535" s="30"/>
      <c r="C535" s="210" t="s">
        <v>2156</v>
      </c>
      <c r="D535" s="210" t="s">
        <v>3263</v>
      </c>
      <c r="E535" s="17" t="s">
        <v>2156</v>
      </c>
      <c r="F535" s="211">
        <v>5</v>
      </c>
      <c r="G535" s="29"/>
      <c r="H535" s="30"/>
    </row>
    <row r="536" spans="1:8" s="1" customFormat="1" ht="16.899999999999999" customHeight="1">
      <c r="A536" s="29"/>
      <c r="B536" s="30"/>
      <c r="C536" s="210" t="s">
        <v>2156</v>
      </c>
      <c r="D536" s="210" t="s">
        <v>3264</v>
      </c>
      <c r="E536" s="17" t="s">
        <v>2156</v>
      </c>
      <c r="F536" s="211">
        <v>6</v>
      </c>
      <c r="G536" s="29"/>
      <c r="H536" s="30"/>
    </row>
    <row r="537" spans="1:8" s="1" customFormat="1" ht="16.899999999999999" customHeight="1">
      <c r="A537" s="29"/>
      <c r="B537" s="30"/>
      <c r="C537" s="210" t="s">
        <v>2156</v>
      </c>
      <c r="D537" s="210" t="s">
        <v>3265</v>
      </c>
      <c r="E537" s="17" t="s">
        <v>2156</v>
      </c>
      <c r="F537" s="211">
        <v>4</v>
      </c>
      <c r="G537" s="29"/>
      <c r="H537" s="30"/>
    </row>
    <row r="538" spans="1:8" s="1" customFormat="1" ht="16.899999999999999" customHeight="1">
      <c r="A538" s="29"/>
      <c r="B538" s="30"/>
      <c r="C538" s="210" t="s">
        <v>2156</v>
      </c>
      <c r="D538" s="210" t="s">
        <v>3266</v>
      </c>
      <c r="E538" s="17" t="s">
        <v>2156</v>
      </c>
      <c r="F538" s="211">
        <v>4</v>
      </c>
      <c r="G538" s="29"/>
      <c r="H538" s="30"/>
    </row>
    <row r="539" spans="1:8" s="1" customFormat="1" ht="16.899999999999999" customHeight="1">
      <c r="A539" s="29"/>
      <c r="B539" s="30"/>
      <c r="C539" s="210" t="s">
        <v>2156</v>
      </c>
      <c r="D539" s="210" t="s">
        <v>3267</v>
      </c>
      <c r="E539" s="17" t="s">
        <v>2156</v>
      </c>
      <c r="F539" s="211">
        <v>12</v>
      </c>
      <c r="G539" s="29"/>
      <c r="H539" s="30"/>
    </row>
    <row r="540" spans="1:8" s="1" customFormat="1" ht="16.899999999999999" customHeight="1">
      <c r="A540" s="29"/>
      <c r="B540" s="30"/>
      <c r="C540" s="210" t="s">
        <v>2355</v>
      </c>
      <c r="D540" s="210" t="s">
        <v>2641</v>
      </c>
      <c r="E540" s="17" t="s">
        <v>2156</v>
      </c>
      <c r="F540" s="211">
        <v>47</v>
      </c>
      <c r="G540" s="29"/>
      <c r="H540" s="30"/>
    </row>
    <row r="541" spans="1:8" s="1" customFormat="1" ht="16.899999999999999" customHeight="1">
      <c r="A541" s="29"/>
      <c r="B541" s="30"/>
      <c r="C541" s="212" t="s">
        <v>561</v>
      </c>
      <c r="D541" s="29"/>
      <c r="E541" s="29"/>
      <c r="F541" s="29"/>
      <c r="G541" s="29"/>
      <c r="H541" s="30"/>
    </row>
    <row r="542" spans="1:8" s="1" customFormat="1" ht="16.899999999999999" customHeight="1">
      <c r="A542" s="29"/>
      <c r="B542" s="30"/>
      <c r="C542" s="210" t="s">
        <v>3257</v>
      </c>
      <c r="D542" s="210" t="s">
        <v>3258</v>
      </c>
      <c r="E542" s="17" t="s">
        <v>3034</v>
      </c>
      <c r="F542" s="211">
        <v>47</v>
      </c>
      <c r="G542" s="29"/>
      <c r="H542" s="30"/>
    </row>
    <row r="543" spans="1:8" s="1" customFormat="1" ht="16.899999999999999" customHeight="1">
      <c r="A543" s="29"/>
      <c r="B543" s="30"/>
      <c r="C543" s="210" t="s">
        <v>3249</v>
      </c>
      <c r="D543" s="210" t="s">
        <v>3250</v>
      </c>
      <c r="E543" s="17" t="s">
        <v>3034</v>
      </c>
      <c r="F543" s="211">
        <v>119</v>
      </c>
      <c r="G543" s="29"/>
      <c r="H543" s="30"/>
    </row>
    <row r="544" spans="1:8" s="1" customFormat="1" ht="16.899999999999999" customHeight="1">
      <c r="A544" s="29"/>
      <c r="B544" s="30"/>
      <c r="C544" s="210" t="s">
        <v>3269</v>
      </c>
      <c r="D544" s="210" t="s">
        <v>3270</v>
      </c>
      <c r="E544" s="17" t="s">
        <v>3034</v>
      </c>
      <c r="F544" s="211">
        <v>47</v>
      </c>
      <c r="G544" s="29"/>
      <c r="H544" s="30"/>
    </row>
    <row r="545" spans="1:8" s="1" customFormat="1" ht="16.899999999999999" customHeight="1">
      <c r="A545" s="29"/>
      <c r="B545" s="30"/>
      <c r="C545" s="206" t="s">
        <v>2359</v>
      </c>
      <c r="D545" s="207" t="s">
        <v>2360</v>
      </c>
      <c r="E545" s="208" t="s">
        <v>2357</v>
      </c>
      <c r="F545" s="209">
        <v>19</v>
      </c>
      <c r="G545" s="29"/>
      <c r="H545" s="30"/>
    </row>
    <row r="546" spans="1:8" s="1" customFormat="1" ht="16.899999999999999" customHeight="1">
      <c r="A546" s="29"/>
      <c r="B546" s="30"/>
      <c r="C546" s="210" t="s">
        <v>2156</v>
      </c>
      <c r="D546" s="210" t="s">
        <v>2360</v>
      </c>
      <c r="E546" s="17" t="s">
        <v>2156</v>
      </c>
      <c r="F546" s="211">
        <v>0</v>
      </c>
      <c r="G546" s="29"/>
      <c r="H546" s="30"/>
    </row>
    <row r="547" spans="1:8" s="1" customFormat="1" ht="16.899999999999999" customHeight="1">
      <c r="A547" s="29"/>
      <c r="B547" s="30"/>
      <c r="C547" s="210" t="s">
        <v>2156</v>
      </c>
      <c r="D547" s="210" t="s">
        <v>2361</v>
      </c>
      <c r="E547" s="17" t="s">
        <v>2156</v>
      </c>
      <c r="F547" s="211">
        <v>19</v>
      </c>
      <c r="G547" s="29"/>
      <c r="H547" s="30"/>
    </row>
    <row r="548" spans="1:8" s="1" customFormat="1" ht="16.899999999999999" customHeight="1">
      <c r="A548" s="29"/>
      <c r="B548" s="30"/>
      <c r="C548" s="210" t="s">
        <v>2359</v>
      </c>
      <c r="D548" s="210" t="s">
        <v>2641</v>
      </c>
      <c r="E548" s="17" t="s">
        <v>2156</v>
      </c>
      <c r="F548" s="211">
        <v>19</v>
      </c>
      <c r="G548" s="29"/>
      <c r="H548" s="30"/>
    </row>
    <row r="549" spans="1:8" s="1" customFormat="1" ht="16.899999999999999" customHeight="1">
      <c r="A549" s="29"/>
      <c r="B549" s="30"/>
      <c r="C549" s="212" t="s">
        <v>561</v>
      </c>
      <c r="D549" s="29"/>
      <c r="E549" s="29"/>
      <c r="F549" s="29"/>
      <c r="G549" s="29"/>
      <c r="H549" s="30"/>
    </row>
    <row r="550" spans="1:8" s="1" customFormat="1" ht="16.899999999999999" customHeight="1">
      <c r="A550" s="29"/>
      <c r="B550" s="30"/>
      <c r="C550" s="210" t="s">
        <v>3273</v>
      </c>
      <c r="D550" s="210" t="s">
        <v>3274</v>
      </c>
      <c r="E550" s="17" t="s">
        <v>3034</v>
      </c>
      <c r="F550" s="211">
        <v>19</v>
      </c>
      <c r="G550" s="29"/>
      <c r="H550" s="30"/>
    </row>
    <row r="551" spans="1:8" s="1" customFormat="1" ht="16.899999999999999" customHeight="1">
      <c r="A551" s="29"/>
      <c r="B551" s="30"/>
      <c r="C551" s="210" t="s">
        <v>3249</v>
      </c>
      <c r="D551" s="210" t="s">
        <v>3250</v>
      </c>
      <c r="E551" s="17" t="s">
        <v>3034</v>
      </c>
      <c r="F551" s="211">
        <v>119</v>
      </c>
      <c r="G551" s="29"/>
      <c r="H551" s="30"/>
    </row>
    <row r="552" spans="1:8" s="1" customFormat="1" ht="16.899999999999999" customHeight="1">
      <c r="A552" s="29"/>
      <c r="B552" s="30"/>
      <c r="C552" s="206" t="s">
        <v>2362</v>
      </c>
      <c r="D552" s="207" t="s">
        <v>2363</v>
      </c>
      <c r="E552" s="208" t="s">
        <v>2345</v>
      </c>
      <c r="F552" s="209">
        <v>1.6</v>
      </c>
      <c r="G552" s="29"/>
      <c r="H552" s="30"/>
    </row>
    <row r="553" spans="1:8" s="1" customFormat="1" ht="16.899999999999999" customHeight="1">
      <c r="A553" s="29"/>
      <c r="B553" s="30"/>
      <c r="C553" s="210" t="s">
        <v>2362</v>
      </c>
      <c r="D553" s="210" t="s">
        <v>2779</v>
      </c>
      <c r="E553" s="17" t="s">
        <v>2156</v>
      </c>
      <c r="F553" s="211">
        <v>1.6</v>
      </c>
      <c r="G553" s="29"/>
      <c r="H553" s="30"/>
    </row>
    <row r="554" spans="1:8" s="1" customFormat="1" ht="16.899999999999999" customHeight="1">
      <c r="A554" s="29"/>
      <c r="B554" s="30"/>
      <c r="C554" s="212" t="s">
        <v>561</v>
      </c>
      <c r="D554" s="29"/>
      <c r="E554" s="29"/>
      <c r="F554" s="29"/>
      <c r="G554" s="29"/>
      <c r="H554" s="30"/>
    </row>
    <row r="555" spans="1:8" s="1" customFormat="1" ht="16.899999999999999" customHeight="1">
      <c r="A555" s="29"/>
      <c r="B555" s="30"/>
      <c r="C555" s="210" t="s">
        <v>2776</v>
      </c>
      <c r="D555" s="210" t="s">
        <v>2777</v>
      </c>
      <c r="E555" s="17" t="s">
        <v>2248</v>
      </c>
      <c r="F555" s="211">
        <v>217.744</v>
      </c>
      <c r="G555" s="29"/>
      <c r="H555" s="30"/>
    </row>
    <row r="556" spans="1:8" s="1" customFormat="1" ht="16.899999999999999" customHeight="1">
      <c r="A556" s="29"/>
      <c r="B556" s="30"/>
      <c r="C556" s="210" t="s">
        <v>2870</v>
      </c>
      <c r="D556" s="210" t="s">
        <v>2871</v>
      </c>
      <c r="E556" s="17" t="s">
        <v>2297</v>
      </c>
      <c r="F556" s="211">
        <v>971.2</v>
      </c>
      <c r="G556" s="29"/>
      <c r="H556" s="30"/>
    </row>
    <row r="557" spans="1:8" s="1" customFormat="1" ht="16.899999999999999" customHeight="1">
      <c r="A557" s="29"/>
      <c r="B557" s="30"/>
      <c r="C557" s="210" t="s">
        <v>2961</v>
      </c>
      <c r="D557" s="210" t="s">
        <v>2962</v>
      </c>
      <c r="E557" s="17" t="s">
        <v>2485</v>
      </c>
      <c r="F557" s="211">
        <v>375.017</v>
      </c>
      <c r="G557" s="29"/>
      <c r="H557" s="30"/>
    </row>
    <row r="558" spans="1:8" s="1" customFormat="1" ht="16.899999999999999" customHeight="1">
      <c r="A558" s="29"/>
      <c r="B558" s="30"/>
      <c r="C558" s="206" t="s">
        <v>2365</v>
      </c>
      <c r="D558" s="207" t="s">
        <v>2366</v>
      </c>
      <c r="E558" s="208" t="s">
        <v>2345</v>
      </c>
      <c r="F558" s="209">
        <v>2.1</v>
      </c>
      <c r="G558" s="29"/>
      <c r="H558" s="30"/>
    </row>
    <row r="559" spans="1:8" s="1" customFormat="1" ht="16.899999999999999" customHeight="1">
      <c r="A559" s="29"/>
      <c r="B559" s="30"/>
      <c r="C559" s="210" t="s">
        <v>2365</v>
      </c>
      <c r="D559" s="210" t="s">
        <v>2780</v>
      </c>
      <c r="E559" s="17" t="s">
        <v>2156</v>
      </c>
      <c r="F559" s="211">
        <v>2.1</v>
      </c>
      <c r="G559" s="29"/>
      <c r="H559" s="30"/>
    </row>
    <row r="560" spans="1:8" s="1" customFormat="1" ht="16.899999999999999" customHeight="1">
      <c r="A560" s="29"/>
      <c r="B560" s="30"/>
      <c r="C560" s="212" t="s">
        <v>561</v>
      </c>
      <c r="D560" s="29"/>
      <c r="E560" s="29"/>
      <c r="F560" s="29"/>
      <c r="G560" s="29"/>
      <c r="H560" s="30"/>
    </row>
    <row r="561" spans="1:8" s="1" customFormat="1" ht="16.899999999999999" customHeight="1">
      <c r="A561" s="29"/>
      <c r="B561" s="30"/>
      <c r="C561" s="210" t="s">
        <v>2776</v>
      </c>
      <c r="D561" s="210" t="s">
        <v>2777</v>
      </c>
      <c r="E561" s="17" t="s">
        <v>2248</v>
      </c>
      <c r="F561" s="211">
        <v>217.744</v>
      </c>
      <c r="G561" s="29"/>
      <c r="H561" s="30"/>
    </row>
    <row r="562" spans="1:8" s="1" customFormat="1" ht="16.899999999999999" customHeight="1">
      <c r="A562" s="29"/>
      <c r="B562" s="30"/>
      <c r="C562" s="210" t="s">
        <v>2870</v>
      </c>
      <c r="D562" s="210" t="s">
        <v>2871</v>
      </c>
      <c r="E562" s="17" t="s">
        <v>2297</v>
      </c>
      <c r="F562" s="211">
        <v>971.2</v>
      </c>
      <c r="G562" s="29"/>
      <c r="H562" s="30"/>
    </row>
    <row r="563" spans="1:8" s="1" customFormat="1" ht="16.899999999999999" customHeight="1">
      <c r="A563" s="29"/>
      <c r="B563" s="30"/>
      <c r="C563" s="210" t="s">
        <v>2961</v>
      </c>
      <c r="D563" s="210" t="s">
        <v>2962</v>
      </c>
      <c r="E563" s="17" t="s">
        <v>2485</v>
      </c>
      <c r="F563" s="211">
        <v>375.017</v>
      </c>
      <c r="G563" s="29"/>
      <c r="H563" s="30"/>
    </row>
    <row r="564" spans="1:8" s="1" customFormat="1" ht="16.899999999999999" customHeight="1">
      <c r="A564" s="29"/>
      <c r="B564" s="30"/>
      <c r="C564" s="206" t="s">
        <v>2368</v>
      </c>
      <c r="D564" s="207" t="s">
        <v>2369</v>
      </c>
      <c r="E564" s="208" t="s">
        <v>2345</v>
      </c>
      <c r="F564" s="209">
        <v>1.5</v>
      </c>
      <c r="G564" s="29"/>
      <c r="H564" s="30"/>
    </row>
    <row r="565" spans="1:8" s="1" customFormat="1" ht="16.899999999999999" customHeight="1">
      <c r="A565" s="29"/>
      <c r="B565" s="30"/>
      <c r="C565" s="210" t="s">
        <v>2368</v>
      </c>
      <c r="D565" s="210" t="s">
        <v>2781</v>
      </c>
      <c r="E565" s="17" t="s">
        <v>2156</v>
      </c>
      <c r="F565" s="211">
        <v>1.5</v>
      </c>
      <c r="G565" s="29"/>
      <c r="H565" s="30"/>
    </row>
    <row r="566" spans="1:8" s="1" customFormat="1" ht="16.899999999999999" customHeight="1">
      <c r="A566" s="29"/>
      <c r="B566" s="30"/>
      <c r="C566" s="212" t="s">
        <v>561</v>
      </c>
      <c r="D566" s="29"/>
      <c r="E566" s="29"/>
      <c r="F566" s="29"/>
      <c r="G566" s="29"/>
      <c r="H566" s="30"/>
    </row>
    <row r="567" spans="1:8" s="1" customFormat="1" ht="16.899999999999999" customHeight="1">
      <c r="A567" s="29"/>
      <c r="B567" s="30"/>
      <c r="C567" s="210" t="s">
        <v>2776</v>
      </c>
      <c r="D567" s="210" t="s">
        <v>2777</v>
      </c>
      <c r="E567" s="17" t="s">
        <v>2248</v>
      </c>
      <c r="F567" s="211">
        <v>217.744</v>
      </c>
      <c r="G567" s="29"/>
      <c r="H567" s="30"/>
    </row>
    <row r="568" spans="1:8" s="1" customFormat="1" ht="16.899999999999999" customHeight="1">
      <c r="A568" s="29"/>
      <c r="B568" s="30"/>
      <c r="C568" s="210" t="s">
        <v>2760</v>
      </c>
      <c r="D568" s="210" t="s">
        <v>2761</v>
      </c>
      <c r="E568" s="17" t="s">
        <v>2248</v>
      </c>
      <c r="F568" s="211">
        <v>10.863</v>
      </c>
      <c r="G568" s="29"/>
      <c r="H568" s="30"/>
    </row>
    <row r="569" spans="1:8" s="1" customFormat="1" ht="16.899999999999999" customHeight="1">
      <c r="A569" s="29"/>
      <c r="B569" s="30"/>
      <c r="C569" s="210" t="s">
        <v>2870</v>
      </c>
      <c r="D569" s="210" t="s">
        <v>2871</v>
      </c>
      <c r="E569" s="17" t="s">
        <v>2297</v>
      </c>
      <c r="F569" s="211">
        <v>971.2</v>
      </c>
      <c r="G569" s="29"/>
      <c r="H569" s="30"/>
    </row>
    <row r="570" spans="1:8" s="1" customFormat="1" ht="16.899999999999999" customHeight="1">
      <c r="A570" s="29"/>
      <c r="B570" s="30"/>
      <c r="C570" s="210" t="s">
        <v>2961</v>
      </c>
      <c r="D570" s="210" t="s">
        <v>2962</v>
      </c>
      <c r="E570" s="17" t="s">
        <v>2485</v>
      </c>
      <c r="F570" s="211">
        <v>375.017</v>
      </c>
      <c r="G570" s="29"/>
      <c r="H570" s="30"/>
    </row>
    <row r="571" spans="1:8" s="1" customFormat="1" ht="16.899999999999999" customHeight="1">
      <c r="A571" s="29"/>
      <c r="B571" s="30"/>
      <c r="C571" s="206" t="s">
        <v>2370</v>
      </c>
      <c r="D571" s="207" t="s">
        <v>2371</v>
      </c>
      <c r="E571" s="208" t="s">
        <v>2357</v>
      </c>
      <c r="F571" s="209">
        <v>2</v>
      </c>
      <c r="G571" s="29"/>
      <c r="H571" s="30"/>
    </row>
    <row r="572" spans="1:8" s="1" customFormat="1" ht="16.899999999999999" customHeight="1">
      <c r="A572" s="29"/>
      <c r="B572" s="30"/>
      <c r="C572" s="210" t="s">
        <v>2156</v>
      </c>
      <c r="D572" s="210" t="s">
        <v>3206</v>
      </c>
      <c r="E572" s="17" t="s">
        <v>2156</v>
      </c>
      <c r="F572" s="211">
        <v>0</v>
      </c>
      <c r="G572" s="29"/>
      <c r="H572" s="30"/>
    </row>
    <row r="573" spans="1:8" s="1" customFormat="1" ht="16.899999999999999" customHeight="1">
      <c r="A573" s="29"/>
      <c r="B573" s="30"/>
      <c r="C573" s="210" t="s">
        <v>2156</v>
      </c>
      <c r="D573" s="210" t="s">
        <v>3182</v>
      </c>
      <c r="E573" s="17" t="s">
        <v>2156</v>
      </c>
      <c r="F573" s="211">
        <v>2</v>
      </c>
      <c r="G573" s="29"/>
      <c r="H573" s="30"/>
    </row>
    <row r="574" spans="1:8" s="1" customFormat="1" ht="16.899999999999999" customHeight="1">
      <c r="A574" s="29"/>
      <c r="B574" s="30"/>
      <c r="C574" s="210" t="s">
        <v>2370</v>
      </c>
      <c r="D574" s="210" t="s">
        <v>2641</v>
      </c>
      <c r="E574" s="17" t="s">
        <v>2156</v>
      </c>
      <c r="F574" s="211">
        <v>2</v>
      </c>
      <c r="G574" s="29"/>
      <c r="H574" s="30"/>
    </row>
    <row r="575" spans="1:8" s="1" customFormat="1" ht="16.899999999999999" customHeight="1">
      <c r="A575" s="29"/>
      <c r="B575" s="30"/>
      <c r="C575" s="212" t="s">
        <v>561</v>
      </c>
      <c r="D575" s="29"/>
      <c r="E575" s="29"/>
      <c r="F575" s="29"/>
      <c r="G575" s="29"/>
      <c r="H575" s="30"/>
    </row>
    <row r="576" spans="1:8" s="1" customFormat="1" ht="16.899999999999999" customHeight="1">
      <c r="A576" s="29"/>
      <c r="B576" s="30"/>
      <c r="C576" s="210" t="s">
        <v>3324</v>
      </c>
      <c r="D576" s="210" t="s">
        <v>3325</v>
      </c>
      <c r="E576" s="17" t="s">
        <v>3034</v>
      </c>
      <c r="F576" s="211">
        <v>2</v>
      </c>
      <c r="G576" s="29"/>
      <c r="H576" s="30"/>
    </row>
    <row r="577" spans="1:8" s="1" customFormat="1" ht="16.899999999999999" customHeight="1">
      <c r="A577" s="29"/>
      <c r="B577" s="30"/>
      <c r="C577" s="210" t="s">
        <v>3389</v>
      </c>
      <c r="D577" s="210" t="s">
        <v>3390</v>
      </c>
      <c r="E577" s="17" t="s">
        <v>3034</v>
      </c>
      <c r="F577" s="211">
        <v>35</v>
      </c>
      <c r="G577" s="29"/>
      <c r="H577" s="30"/>
    </row>
    <row r="578" spans="1:8" s="1" customFormat="1" ht="16.899999999999999" customHeight="1">
      <c r="A578" s="29"/>
      <c r="B578" s="30"/>
      <c r="C578" s="210" t="s">
        <v>893</v>
      </c>
      <c r="D578" s="210" t="s">
        <v>894</v>
      </c>
      <c r="E578" s="17" t="s">
        <v>2345</v>
      </c>
      <c r="F578" s="211">
        <v>3593.36</v>
      </c>
      <c r="G578" s="29"/>
      <c r="H578" s="30"/>
    </row>
    <row r="579" spans="1:8" s="1" customFormat="1" ht="16.899999999999999" customHeight="1">
      <c r="A579" s="29"/>
      <c r="B579" s="30"/>
      <c r="C579" s="210" t="s">
        <v>914</v>
      </c>
      <c r="D579" s="210" t="s">
        <v>915</v>
      </c>
      <c r="E579" s="17" t="s">
        <v>2357</v>
      </c>
      <c r="F579" s="211">
        <v>2</v>
      </c>
      <c r="G579" s="29"/>
      <c r="H579" s="30"/>
    </row>
    <row r="580" spans="1:8" s="1" customFormat="1" ht="16.899999999999999" customHeight="1">
      <c r="A580" s="29"/>
      <c r="B580" s="30"/>
      <c r="C580" s="210" t="s">
        <v>3332</v>
      </c>
      <c r="D580" s="210" t="s">
        <v>3333</v>
      </c>
      <c r="E580" s="17" t="s">
        <v>3034</v>
      </c>
      <c r="F580" s="211">
        <v>2</v>
      </c>
      <c r="G580" s="29"/>
      <c r="H580" s="30"/>
    </row>
    <row r="581" spans="1:8" s="1" customFormat="1" ht="16.899999999999999" customHeight="1">
      <c r="A581" s="29"/>
      <c r="B581" s="30"/>
      <c r="C581" s="210" t="s">
        <v>3336</v>
      </c>
      <c r="D581" s="210" t="s">
        <v>3337</v>
      </c>
      <c r="E581" s="17" t="s">
        <v>3034</v>
      </c>
      <c r="F581" s="211">
        <v>12</v>
      </c>
      <c r="G581" s="29"/>
      <c r="H581" s="30"/>
    </row>
    <row r="582" spans="1:8" s="1" customFormat="1" ht="16.899999999999999" customHeight="1">
      <c r="A582" s="29"/>
      <c r="B582" s="30"/>
      <c r="C582" s="206" t="s">
        <v>2372</v>
      </c>
      <c r="D582" s="207" t="s">
        <v>2373</v>
      </c>
      <c r="E582" s="208" t="s">
        <v>2357</v>
      </c>
      <c r="F582" s="209">
        <v>10</v>
      </c>
      <c r="G582" s="29"/>
      <c r="H582" s="30"/>
    </row>
    <row r="583" spans="1:8" s="1" customFormat="1" ht="16.899999999999999" customHeight="1">
      <c r="A583" s="29"/>
      <c r="B583" s="30"/>
      <c r="C583" s="210" t="s">
        <v>2156</v>
      </c>
      <c r="D583" s="210" t="s">
        <v>3206</v>
      </c>
      <c r="E583" s="17" t="s">
        <v>2156</v>
      </c>
      <c r="F583" s="211">
        <v>0</v>
      </c>
      <c r="G583" s="29"/>
      <c r="H583" s="30"/>
    </row>
    <row r="584" spans="1:8" s="1" customFormat="1" ht="16.899999999999999" customHeight="1">
      <c r="A584" s="29"/>
      <c r="B584" s="30"/>
      <c r="C584" s="210" t="s">
        <v>2156</v>
      </c>
      <c r="D584" s="210" t="s">
        <v>3179</v>
      </c>
      <c r="E584" s="17" t="s">
        <v>2156</v>
      </c>
      <c r="F584" s="211">
        <v>5</v>
      </c>
      <c r="G584" s="29"/>
      <c r="H584" s="30"/>
    </row>
    <row r="585" spans="1:8" s="1" customFormat="1" ht="16.899999999999999" customHeight="1">
      <c r="A585" s="29"/>
      <c r="B585" s="30"/>
      <c r="C585" s="210" t="s">
        <v>2156</v>
      </c>
      <c r="D585" s="210" t="s">
        <v>3180</v>
      </c>
      <c r="E585" s="17" t="s">
        <v>2156</v>
      </c>
      <c r="F585" s="211">
        <v>3</v>
      </c>
      <c r="G585" s="29"/>
      <c r="H585" s="30"/>
    </row>
    <row r="586" spans="1:8" s="1" customFormat="1" ht="16.899999999999999" customHeight="1">
      <c r="A586" s="29"/>
      <c r="B586" s="30"/>
      <c r="C586" s="210" t="s">
        <v>2156</v>
      </c>
      <c r="D586" s="210" t="s">
        <v>3181</v>
      </c>
      <c r="E586" s="17" t="s">
        <v>2156</v>
      </c>
      <c r="F586" s="211">
        <v>2</v>
      </c>
      <c r="G586" s="29"/>
      <c r="H586" s="30"/>
    </row>
    <row r="587" spans="1:8" s="1" customFormat="1" ht="16.899999999999999" customHeight="1">
      <c r="A587" s="29"/>
      <c r="B587" s="30"/>
      <c r="C587" s="210" t="s">
        <v>2372</v>
      </c>
      <c r="D587" s="210" t="s">
        <v>2641</v>
      </c>
      <c r="E587" s="17" t="s">
        <v>2156</v>
      </c>
      <c r="F587" s="211">
        <v>10</v>
      </c>
      <c r="G587" s="29"/>
      <c r="H587" s="30"/>
    </row>
    <row r="588" spans="1:8" s="1" customFormat="1" ht="16.899999999999999" customHeight="1">
      <c r="A588" s="29"/>
      <c r="B588" s="30"/>
      <c r="C588" s="212" t="s">
        <v>561</v>
      </c>
      <c r="D588" s="29"/>
      <c r="E588" s="29"/>
      <c r="F588" s="29"/>
      <c r="G588" s="29"/>
      <c r="H588" s="30"/>
    </row>
    <row r="589" spans="1:8" s="1" customFormat="1" ht="16.899999999999999" customHeight="1">
      <c r="A589" s="29"/>
      <c r="B589" s="30"/>
      <c r="C589" s="210" t="s">
        <v>3320</v>
      </c>
      <c r="D589" s="210" t="s">
        <v>3321</v>
      </c>
      <c r="E589" s="17" t="s">
        <v>3034</v>
      </c>
      <c r="F589" s="211">
        <v>10</v>
      </c>
      <c r="G589" s="29"/>
      <c r="H589" s="30"/>
    </row>
    <row r="590" spans="1:8" s="1" customFormat="1" ht="16.899999999999999" customHeight="1">
      <c r="A590" s="29"/>
      <c r="B590" s="30"/>
      <c r="C590" s="210" t="s">
        <v>3362</v>
      </c>
      <c r="D590" s="210" t="s">
        <v>3363</v>
      </c>
      <c r="E590" s="17" t="s">
        <v>3034</v>
      </c>
      <c r="F590" s="211">
        <v>10</v>
      </c>
      <c r="G590" s="29"/>
      <c r="H590" s="30"/>
    </row>
    <row r="591" spans="1:8" s="1" customFormat="1" ht="16.899999999999999" customHeight="1">
      <c r="A591" s="29"/>
      <c r="B591" s="30"/>
      <c r="C591" s="210" t="s">
        <v>3389</v>
      </c>
      <c r="D591" s="210" t="s">
        <v>3390</v>
      </c>
      <c r="E591" s="17" t="s">
        <v>3034</v>
      </c>
      <c r="F591" s="211">
        <v>35</v>
      </c>
      <c r="G591" s="29"/>
      <c r="H591" s="30"/>
    </row>
    <row r="592" spans="1:8" s="1" customFormat="1" ht="16.899999999999999" customHeight="1">
      <c r="A592" s="29"/>
      <c r="B592" s="30"/>
      <c r="C592" s="210" t="s">
        <v>893</v>
      </c>
      <c r="D592" s="210" t="s">
        <v>894</v>
      </c>
      <c r="E592" s="17" t="s">
        <v>2345</v>
      </c>
      <c r="F592" s="211">
        <v>3593.36</v>
      </c>
      <c r="G592" s="29"/>
      <c r="H592" s="30"/>
    </row>
    <row r="593" spans="1:8" s="1" customFormat="1" ht="16.899999999999999" customHeight="1">
      <c r="A593" s="29"/>
      <c r="B593" s="30"/>
      <c r="C593" s="210" t="s">
        <v>3328</v>
      </c>
      <c r="D593" s="210" t="s">
        <v>3329</v>
      </c>
      <c r="E593" s="17" t="s">
        <v>3034</v>
      </c>
      <c r="F593" s="211">
        <v>10</v>
      </c>
      <c r="G593" s="29"/>
      <c r="H593" s="30"/>
    </row>
    <row r="594" spans="1:8" s="1" customFormat="1" ht="16.899999999999999" customHeight="1">
      <c r="A594" s="29"/>
      <c r="B594" s="30"/>
      <c r="C594" s="210" t="s">
        <v>3336</v>
      </c>
      <c r="D594" s="210" t="s">
        <v>3337</v>
      </c>
      <c r="E594" s="17" t="s">
        <v>3034</v>
      </c>
      <c r="F594" s="211">
        <v>12</v>
      </c>
      <c r="G594" s="29"/>
      <c r="H594" s="30"/>
    </row>
    <row r="595" spans="1:8" s="1" customFormat="1" ht="16.899999999999999" customHeight="1">
      <c r="A595" s="29"/>
      <c r="B595" s="30"/>
      <c r="C595" s="206" t="s">
        <v>2375</v>
      </c>
      <c r="D595" s="207" t="s">
        <v>2376</v>
      </c>
      <c r="E595" s="208" t="s">
        <v>2357</v>
      </c>
      <c r="F595" s="209">
        <v>0</v>
      </c>
      <c r="G595" s="29"/>
      <c r="H595" s="30"/>
    </row>
    <row r="596" spans="1:8" s="1" customFormat="1" ht="16.899999999999999" customHeight="1">
      <c r="A596" s="29"/>
      <c r="B596" s="30"/>
      <c r="C596" s="210" t="s">
        <v>2156</v>
      </c>
      <c r="D596" s="210" t="s">
        <v>2156</v>
      </c>
      <c r="E596" s="17" t="s">
        <v>2156</v>
      </c>
      <c r="F596" s="211">
        <v>0</v>
      </c>
      <c r="G596" s="29"/>
      <c r="H596" s="30"/>
    </row>
    <row r="597" spans="1:8" s="1" customFormat="1" ht="16.899999999999999" customHeight="1">
      <c r="A597" s="29"/>
      <c r="B597" s="30"/>
      <c r="C597" s="210" t="s">
        <v>2156</v>
      </c>
      <c r="D597" s="210" t="s">
        <v>2634</v>
      </c>
      <c r="E597" s="17" t="s">
        <v>2156</v>
      </c>
      <c r="F597" s="211">
        <v>0</v>
      </c>
      <c r="G597" s="29"/>
      <c r="H597" s="30"/>
    </row>
    <row r="598" spans="1:8" s="1" customFormat="1" ht="16.899999999999999" customHeight="1">
      <c r="A598" s="29"/>
      <c r="B598" s="30"/>
      <c r="C598" s="210" t="s">
        <v>2156</v>
      </c>
      <c r="D598" s="210" t="s">
        <v>2796</v>
      </c>
      <c r="E598" s="17" t="s">
        <v>2156</v>
      </c>
      <c r="F598" s="211">
        <v>0</v>
      </c>
      <c r="G598" s="29"/>
      <c r="H598" s="30"/>
    </row>
    <row r="599" spans="1:8" s="1" customFormat="1" ht="16.899999999999999" customHeight="1">
      <c r="A599" s="29"/>
      <c r="B599" s="30"/>
      <c r="C599" s="210" t="s">
        <v>2375</v>
      </c>
      <c r="D599" s="210" t="s">
        <v>2638</v>
      </c>
      <c r="E599" s="17" t="s">
        <v>2156</v>
      </c>
      <c r="F599" s="211">
        <v>0</v>
      </c>
      <c r="G599" s="29"/>
      <c r="H599" s="30"/>
    </row>
    <row r="600" spans="1:8" s="1" customFormat="1" ht="16.899999999999999" customHeight="1">
      <c r="A600" s="29"/>
      <c r="B600" s="30"/>
      <c r="C600" s="212" t="s">
        <v>561</v>
      </c>
      <c r="D600" s="29"/>
      <c r="E600" s="29"/>
      <c r="F600" s="29"/>
      <c r="G600" s="29"/>
      <c r="H600" s="30"/>
    </row>
    <row r="601" spans="1:8" s="1" customFormat="1" ht="16.899999999999999" customHeight="1">
      <c r="A601" s="29"/>
      <c r="B601" s="30"/>
      <c r="C601" s="210" t="s">
        <v>2776</v>
      </c>
      <c r="D601" s="210" t="s">
        <v>2777</v>
      </c>
      <c r="E601" s="17" t="s">
        <v>2248</v>
      </c>
      <c r="F601" s="211">
        <v>217.744</v>
      </c>
      <c r="G601" s="29"/>
      <c r="H601" s="30"/>
    </row>
    <row r="602" spans="1:8" s="1" customFormat="1" ht="16.899999999999999" customHeight="1">
      <c r="A602" s="29"/>
      <c r="B602" s="30"/>
      <c r="C602" s="210" t="s">
        <v>2666</v>
      </c>
      <c r="D602" s="210" t="s">
        <v>2667</v>
      </c>
      <c r="E602" s="17" t="s">
        <v>2297</v>
      </c>
      <c r="F602" s="211">
        <v>330.25</v>
      </c>
      <c r="G602" s="29"/>
      <c r="H602" s="30"/>
    </row>
    <row r="603" spans="1:8" s="1" customFormat="1" ht="16.899999999999999" customHeight="1">
      <c r="A603" s="29"/>
      <c r="B603" s="30"/>
      <c r="C603" s="210" t="s">
        <v>2704</v>
      </c>
      <c r="D603" s="210" t="s">
        <v>2705</v>
      </c>
      <c r="E603" s="17" t="s">
        <v>2297</v>
      </c>
      <c r="F603" s="211">
        <v>70.25</v>
      </c>
      <c r="G603" s="29"/>
      <c r="H603" s="30"/>
    </row>
    <row r="604" spans="1:8" s="1" customFormat="1" ht="16.899999999999999" customHeight="1">
      <c r="A604" s="29"/>
      <c r="B604" s="30"/>
      <c r="C604" s="210" t="s">
        <v>2870</v>
      </c>
      <c r="D604" s="210" t="s">
        <v>2871</v>
      </c>
      <c r="E604" s="17" t="s">
        <v>2297</v>
      </c>
      <c r="F604" s="211">
        <v>971.2</v>
      </c>
      <c r="G604" s="29"/>
      <c r="H604" s="30"/>
    </row>
    <row r="605" spans="1:8" s="1" customFormat="1" ht="16.899999999999999" customHeight="1">
      <c r="A605" s="29"/>
      <c r="B605" s="30"/>
      <c r="C605" s="210" t="s">
        <v>2921</v>
      </c>
      <c r="D605" s="210" t="s">
        <v>2922</v>
      </c>
      <c r="E605" s="17" t="s">
        <v>2248</v>
      </c>
      <c r="F605" s="211">
        <v>124.911</v>
      </c>
      <c r="G605" s="29"/>
      <c r="H605" s="30"/>
    </row>
    <row r="606" spans="1:8" s="1" customFormat="1" ht="16.899999999999999" customHeight="1">
      <c r="A606" s="29"/>
      <c r="B606" s="30"/>
      <c r="C606" s="210" t="s">
        <v>3050</v>
      </c>
      <c r="D606" s="210" t="s">
        <v>3051</v>
      </c>
      <c r="E606" s="17" t="s">
        <v>2248</v>
      </c>
      <c r="F606" s="211">
        <v>32.5</v>
      </c>
      <c r="G606" s="29"/>
      <c r="H606" s="30"/>
    </row>
    <row r="607" spans="1:8" s="1" customFormat="1" ht="16.899999999999999" customHeight="1">
      <c r="A607" s="29"/>
      <c r="B607" s="30"/>
      <c r="C607" s="210" t="s">
        <v>3436</v>
      </c>
      <c r="D607" s="210" t="s">
        <v>3437</v>
      </c>
      <c r="E607" s="17" t="s">
        <v>2345</v>
      </c>
      <c r="F607" s="211">
        <v>813.75</v>
      </c>
      <c r="G607" s="29"/>
      <c r="H607" s="30"/>
    </row>
    <row r="608" spans="1:8" s="1" customFormat="1" ht="16.899999999999999" customHeight="1">
      <c r="A608" s="29"/>
      <c r="B608" s="30"/>
      <c r="C608" s="210" t="s">
        <v>978</v>
      </c>
      <c r="D608" s="210" t="s">
        <v>979</v>
      </c>
      <c r="E608" s="17" t="s">
        <v>2345</v>
      </c>
      <c r="F608" s="211">
        <v>222</v>
      </c>
      <c r="G608" s="29"/>
      <c r="H608" s="30"/>
    </row>
    <row r="609" spans="1:8" s="1" customFormat="1" ht="16.899999999999999" customHeight="1">
      <c r="A609" s="29"/>
      <c r="B609" s="30"/>
      <c r="C609" s="206" t="s">
        <v>2377</v>
      </c>
      <c r="D609" s="207" t="s">
        <v>2378</v>
      </c>
      <c r="E609" s="208" t="s">
        <v>2357</v>
      </c>
      <c r="F609" s="209">
        <v>12</v>
      </c>
      <c r="G609" s="29"/>
      <c r="H609" s="30"/>
    </row>
    <row r="610" spans="1:8" s="1" customFormat="1" ht="16.899999999999999" customHeight="1">
      <c r="A610" s="29"/>
      <c r="B610" s="30"/>
      <c r="C610" s="210" t="s">
        <v>2156</v>
      </c>
      <c r="D610" s="210" t="s">
        <v>2721</v>
      </c>
      <c r="E610" s="17" t="s">
        <v>2156</v>
      </c>
      <c r="F610" s="211">
        <v>0</v>
      </c>
      <c r="G610" s="29"/>
      <c r="H610" s="30"/>
    </row>
    <row r="611" spans="1:8" s="1" customFormat="1" ht="16.899999999999999" customHeight="1">
      <c r="A611" s="29"/>
      <c r="B611" s="30"/>
      <c r="C611" s="210" t="s">
        <v>2156</v>
      </c>
      <c r="D611" s="210" t="s">
        <v>2816</v>
      </c>
      <c r="E611" s="17" t="s">
        <v>2156</v>
      </c>
      <c r="F611" s="211">
        <v>12</v>
      </c>
      <c r="G611" s="29"/>
      <c r="H611" s="30"/>
    </row>
    <row r="612" spans="1:8" s="1" customFormat="1" ht="16.899999999999999" customHeight="1">
      <c r="A612" s="29"/>
      <c r="B612" s="30"/>
      <c r="C612" s="210" t="s">
        <v>2377</v>
      </c>
      <c r="D612" s="210" t="s">
        <v>2638</v>
      </c>
      <c r="E612" s="17" t="s">
        <v>2156</v>
      </c>
      <c r="F612" s="211">
        <v>12</v>
      </c>
      <c r="G612" s="29"/>
      <c r="H612" s="30"/>
    </row>
    <row r="613" spans="1:8" s="1" customFormat="1" ht="16.899999999999999" customHeight="1">
      <c r="A613" s="29"/>
      <c r="B613" s="30"/>
      <c r="C613" s="212" t="s">
        <v>561</v>
      </c>
      <c r="D613" s="29"/>
      <c r="E613" s="29"/>
      <c r="F613" s="29"/>
      <c r="G613" s="29"/>
      <c r="H613" s="30"/>
    </row>
    <row r="614" spans="1:8" s="1" customFormat="1" ht="16.899999999999999" customHeight="1">
      <c r="A614" s="29"/>
      <c r="B614" s="30"/>
      <c r="C614" s="210" t="s">
        <v>2776</v>
      </c>
      <c r="D614" s="210" t="s">
        <v>2777</v>
      </c>
      <c r="E614" s="17" t="s">
        <v>2248</v>
      </c>
      <c r="F614" s="211">
        <v>217.744</v>
      </c>
      <c r="G614" s="29"/>
      <c r="H614" s="30"/>
    </row>
    <row r="615" spans="1:8" s="1" customFormat="1" ht="16.899999999999999" customHeight="1">
      <c r="A615" s="29"/>
      <c r="B615" s="30"/>
      <c r="C615" s="210" t="s">
        <v>2666</v>
      </c>
      <c r="D615" s="210" t="s">
        <v>2667</v>
      </c>
      <c r="E615" s="17" t="s">
        <v>2297</v>
      </c>
      <c r="F615" s="211">
        <v>330.25</v>
      </c>
      <c r="G615" s="29"/>
      <c r="H615" s="30"/>
    </row>
    <row r="616" spans="1:8" s="1" customFormat="1" ht="16.899999999999999" customHeight="1">
      <c r="A616" s="29"/>
      <c r="B616" s="30"/>
      <c r="C616" s="210" t="s">
        <v>2704</v>
      </c>
      <c r="D616" s="210" t="s">
        <v>2705</v>
      </c>
      <c r="E616" s="17" t="s">
        <v>2297</v>
      </c>
      <c r="F616" s="211">
        <v>70.25</v>
      </c>
      <c r="G616" s="29"/>
      <c r="H616" s="30"/>
    </row>
    <row r="617" spans="1:8" s="1" customFormat="1" ht="16.899999999999999" customHeight="1">
      <c r="A617" s="29"/>
      <c r="B617" s="30"/>
      <c r="C617" s="210" t="s">
        <v>2870</v>
      </c>
      <c r="D617" s="210" t="s">
        <v>2871</v>
      </c>
      <c r="E617" s="17" t="s">
        <v>2297</v>
      </c>
      <c r="F617" s="211">
        <v>971.2</v>
      </c>
      <c r="G617" s="29"/>
      <c r="H617" s="30"/>
    </row>
    <row r="618" spans="1:8" s="1" customFormat="1" ht="16.899999999999999" customHeight="1">
      <c r="A618" s="29"/>
      <c r="B618" s="30"/>
      <c r="C618" s="210" t="s">
        <v>2921</v>
      </c>
      <c r="D618" s="210" t="s">
        <v>2922</v>
      </c>
      <c r="E618" s="17" t="s">
        <v>2248</v>
      </c>
      <c r="F618" s="211">
        <v>124.911</v>
      </c>
      <c r="G618" s="29"/>
      <c r="H618" s="30"/>
    </row>
    <row r="619" spans="1:8" s="1" customFormat="1" ht="16.899999999999999" customHeight="1">
      <c r="A619" s="29"/>
      <c r="B619" s="30"/>
      <c r="C619" s="210" t="s">
        <v>3050</v>
      </c>
      <c r="D619" s="210" t="s">
        <v>3051</v>
      </c>
      <c r="E619" s="17" t="s">
        <v>2248</v>
      </c>
      <c r="F619" s="211">
        <v>32.5</v>
      </c>
      <c r="G619" s="29"/>
      <c r="H619" s="30"/>
    </row>
    <row r="620" spans="1:8" s="1" customFormat="1" ht="16.899999999999999" customHeight="1">
      <c r="A620" s="29"/>
      <c r="B620" s="30"/>
      <c r="C620" s="210" t="s">
        <v>3436</v>
      </c>
      <c r="D620" s="210" t="s">
        <v>3437</v>
      </c>
      <c r="E620" s="17" t="s">
        <v>2345</v>
      </c>
      <c r="F620" s="211">
        <v>813.75</v>
      </c>
      <c r="G620" s="29"/>
      <c r="H620" s="30"/>
    </row>
    <row r="621" spans="1:8" s="1" customFormat="1" ht="16.899999999999999" customHeight="1">
      <c r="A621" s="29"/>
      <c r="B621" s="30"/>
      <c r="C621" s="210" t="s">
        <v>978</v>
      </c>
      <c r="D621" s="210" t="s">
        <v>979</v>
      </c>
      <c r="E621" s="17" t="s">
        <v>2345</v>
      </c>
      <c r="F621" s="211">
        <v>222</v>
      </c>
      <c r="G621" s="29"/>
      <c r="H621" s="30"/>
    </row>
    <row r="622" spans="1:8" s="1" customFormat="1" ht="16.899999999999999" customHeight="1">
      <c r="A622" s="29"/>
      <c r="B622" s="30"/>
      <c r="C622" s="206" t="s">
        <v>2380</v>
      </c>
      <c r="D622" s="207" t="s">
        <v>2381</v>
      </c>
      <c r="E622" s="208" t="s">
        <v>2357</v>
      </c>
      <c r="F622" s="209">
        <v>9</v>
      </c>
      <c r="G622" s="29"/>
      <c r="H622" s="30"/>
    </row>
    <row r="623" spans="1:8" s="1" customFormat="1" ht="16.899999999999999" customHeight="1">
      <c r="A623" s="29"/>
      <c r="B623" s="30"/>
      <c r="C623" s="210" t="s">
        <v>2156</v>
      </c>
      <c r="D623" s="210" t="s">
        <v>2799</v>
      </c>
      <c r="E623" s="17" t="s">
        <v>2156</v>
      </c>
      <c r="F623" s="211">
        <v>0</v>
      </c>
      <c r="G623" s="29"/>
      <c r="H623" s="30"/>
    </row>
    <row r="624" spans="1:8" s="1" customFormat="1" ht="16.899999999999999" customHeight="1">
      <c r="A624" s="29"/>
      <c r="B624" s="30"/>
      <c r="C624" s="210" t="s">
        <v>2156</v>
      </c>
      <c r="D624" s="210" t="s">
        <v>2817</v>
      </c>
      <c r="E624" s="17" t="s">
        <v>2156</v>
      </c>
      <c r="F624" s="211">
        <v>9</v>
      </c>
      <c r="G624" s="29"/>
      <c r="H624" s="30"/>
    </row>
    <row r="625" spans="1:8" s="1" customFormat="1" ht="16.899999999999999" customHeight="1">
      <c r="A625" s="29"/>
      <c r="B625" s="30"/>
      <c r="C625" s="210" t="s">
        <v>2380</v>
      </c>
      <c r="D625" s="210" t="s">
        <v>2638</v>
      </c>
      <c r="E625" s="17" t="s">
        <v>2156</v>
      </c>
      <c r="F625" s="211">
        <v>9</v>
      </c>
      <c r="G625" s="29"/>
      <c r="H625" s="30"/>
    </row>
    <row r="626" spans="1:8" s="1" customFormat="1" ht="16.899999999999999" customHeight="1">
      <c r="A626" s="29"/>
      <c r="B626" s="30"/>
      <c r="C626" s="212" t="s">
        <v>561</v>
      </c>
      <c r="D626" s="29"/>
      <c r="E626" s="29"/>
      <c r="F626" s="29"/>
      <c r="G626" s="29"/>
      <c r="H626" s="30"/>
    </row>
    <row r="627" spans="1:8" s="1" customFormat="1" ht="16.899999999999999" customHeight="1">
      <c r="A627" s="29"/>
      <c r="B627" s="30"/>
      <c r="C627" s="210" t="s">
        <v>2776</v>
      </c>
      <c r="D627" s="210" t="s">
        <v>2777</v>
      </c>
      <c r="E627" s="17" t="s">
        <v>2248</v>
      </c>
      <c r="F627" s="211">
        <v>217.744</v>
      </c>
      <c r="G627" s="29"/>
      <c r="H627" s="30"/>
    </row>
    <row r="628" spans="1:8" s="1" customFormat="1" ht="16.899999999999999" customHeight="1">
      <c r="A628" s="29"/>
      <c r="B628" s="30"/>
      <c r="C628" s="210" t="s">
        <v>2666</v>
      </c>
      <c r="D628" s="210" t="s">
        <v>2667</v>
      </c>
      <c r="E628" s="17" t="s">
        <v>2297</v>
      </c>
      <c r="F628" s="211">
        <v>330.25</v>
      </c>
      <c r="G628" s="29"/>
      <c r="H628" s="30"/>
    </row>
    <row r="629" spans="1:8" s="1" customFormat="1" ht="16.899999999999999" customHeight="1">
      <c r="A629" s="29"/>
      <c r="B629" s="30"/>
      <c r="C629" s="210" t="s">
        <v>2695</v>
      </c>
      <c r="D629" s="210" t="s">
        <v>2696</v>
      </c>
      <c r="E629" s="17" t="s">
        <v>2297</v>
      </c>
      <c r="F629" s="211">
        <v>143.5</v>
      </c>
      <c r="G629" s="29"/>
      <c r="H629" s="30"/>
    </row>
    <row r="630" spans="1:8" s="1" customFormat="1" ht="16.899999999999999" customHeight="1">
      <c r="A630" s="29"/>
      <c r="B630" s="30"/>
      <c r="C630" s="210" t="s">
        <v>2870</v>
      </c>
      <c r="D630" s="210" t="s">
        <v>2871</v>
      </c>
      <c r="E630" s="17" t="s">
        <v>2297</v>
      </c>
      <c r="F630" s="211">
        <v>971.2</v>
      </c>
      <c r="G630" s="29"/>
      <c r="H630" s="30"/>
    </row>
    <row r="631" spans="1:8" s="1" customFormat="1" ht="16.899999999999999" customHeight="1">
      <c r="A631" s="29"/>
      <c r="B631" s="30"/>
      <c r="C631" s="210" t="s">
        <v>2921</v>
      </c>
      <c r="D631" s="210" t="s">
        <v>2922</v>
      </c>
      <c r="E631" s="17" t="s">
        <v>2248</v>
      </c>
      <c r="F631" s="211">
        <v>124.911</v>
      </c>
      <c r="G631" s="29"/>
      <c r="H631" s="30"/>
    </row>
    <row r="632" spans="1:8" s="1" customFormat="1" ht="16.899999999999999" customHeight="1">
      <c r="A632" s="29"/>
      <c r="B632" s="30"/>
      <c r="C632" s="210" t="s">
        <v>3050</v>
      </c>
      <c r="D632" s="210" t="s">
        <v>3051</v>
      </c>
      <c r="E632" s="17" t="s">
        <v>2248</v>
      </c>
      <c r="F632" s="211">
        <v>32.5</v>
      </c>
      <c r="G632" s="29"/>
      <c r="H632" s="30"/>
    </row>
    <row r="633" spans="1:8" s="1" customFormat="1" ht="16.899999999999999" customHeight="1">
      <c r="A633" s="29"/>
      <c r="B633" s="30"/>
      <c r="C633" s="210" t="s">
        <v>3436</v>
      </c>
      <c r="D633" s="210" t="s">
        <v>3437</v>
      </c>
      <c r="E633" s="17" t="s">
        <v>2345</v>
      </c>
      <c r="F633" s="211">
        <v>813.75</v>
      </c>
      <c r="G633" s="29"/>
      <c r="H633" s="30"/>
    </row>
    <row r="634" spans="1:8" s="1" customFormat="1" ht="16.899999999999999" customHeight="1">
      <c r="A634" s="29"/>
      <c r="B634" s="30"/>
      <c r="C634" s="210" t="s">
        <v>970</v>
      </c>
      <c r="D634" s="210" t="s">
        <v>971</v>
      </c>
      <c r="E634" s="17" t="s">
        <v>2345</v>
      </c>
      <c r="F634" s="211">
        <v>385</v>
      </c>
      <c r="G634" s="29"/>
      <c r="H634" s="30"/>
    </row>
    <row r="635" spans="1:8" s="1" customFormat="1" ht="16.899999999999999" customHeight="1">
      <c r="A635" s="29"/>
      <c r="B635" s="30"/>
      <c r="C635" s="206" t="s">
        <v>2382</v>
      </c>
      <c r="D635" s="207" t="s">
        <v>2383</v>
      </c>
      <c r="E635" s="208" t="s">
        <v>2357</v>
      </c>
      <c r="F635" s="209">
        <v>1</v>
      </c>
      <c r="G635" s="29"/>
      <c r="H635" s="30"/>
    </row>
    <row r="636" spans="1:8" s="1" customFormat="1" ht="16.899999999999999" customHeight="1">
      <c r="A636" s="29"/>
      <c r="B636" s="30"/>
      <c r="C636" s="210" t="s">
        <v>2156</v>
      </c>
      <c r="D636" s="210" t="s">
        <v>2625</v>
      </c>
      <c r="E636" s="17" t="s">
        <v>2156</v>
      </c>
      <c r="F636" s="211">
        <v>0</v>
      </c>
      <c r="G636" s="29"/>
      <c r="H636" s="30"/>
    </row>
    <row r="637" spans="1:8" s="1" customFormat="1" ht="16.899999999999999" customHeight="1">
      <c r="A637" s="29"/>
      <c r="B637" s="30"/>
      <c r="C637" s="210" t="s">
        <v>2156</v>
      </c>
      <c r="D637" s="210" t="s">
        <v>2818</v>
      </c>
      <c r="E637" s="17" t="s">
        <v>2156</v>
      </c>
      <c r="F637" s="211">
        <v>1</v>
      </c>
      <c r="G637" s="29"/>
      <c r="H637" s="30"/>
    </row>
    <row r="638" spans="1:8" s="1" customFormat="1" ht="16.899999999999999" customHeight="1">
      <c r="A638" s="29"/>
      <c r="B638" s="30"/>
      <c r="C638" s="210" t="s">
        <v>2382</v>
      </c>
      <c r="D638" s="210" t="s">
        <v>2638</v>
      </c>
      <c r="E638" s="17" t="s">
        <v>2156</v>
      </c>
      <c r="F638" s="211">
        <v>1</v>
      </c>
      <c r="G638" s="29"/>
      <c r="H638" s="30"/>
    </row>
    <row r="639" spans="1:8" s="1" customFormat="1" ht="16.899999999999999" customHeight="1">
      <c r="A639" s="29"/>
      <c r="B639" s="30"/>
      <c r="C639" s="212" t="s">
        <v>561</v>
      </c>
      <c r="D639" s="29"/>
      <c r="E639" s="29"/>
      <c r="F639" s="29"/>
      <c r="G639" s="29"/>
      <c r="H639" s="30"/>
    </row>
    <row r="640" spans="1:8" s="1" customFormat="1" ht="16.899999999999999" customHeight="1">
      <c r="A640" s="29"/>
      <c r="B640" s="30"/>
      <c r="C640" s="210" t="s">
        <v>2776</v>
      </c>
      <c r="D640" s="210" t="s">
        <v>2777</v>
      </c>
      <c r="E640" s="17" t="s">
        <v>2248</v>
      </c>
      <c r="F640" s="211">
        <v>217.744</v>
      </c>
      <c r="G640" s="29"/>
      <c r="H640" s="30"/>
    </row>
    <row r="641" spans="1:8" s="1" customFormat="1" ht="16.899999999999999" customHeight="1">
      <c r="A641" s="29"/>
      <c r="B641" s="30"/>
      <c r="C641" s="210" t="s">
        <v>2619</v>
      </c>
      <c r="D641" s="210" t="s">
        <v>2620</v>
      </c>
      <c r="E641" s="17" t="s">
        <v>2297</v>
      </c>
      <c r="F641" s="211">
        <v>39.75</v>
      </c>
      <c r="G641" s="29"/>
      <c r="H641" s="30"/>
    </row>
    <row r="642" spans="1:8" s="1" customFormat="1" ht="16.899999999999999" customHeight="1">
      <c r="A642" s="29"/>
      <c r="B642" s="30"/>
      <c r="C642" s="210" t="s">
        <v>2645</v>
      </c>
      <c r="D642" s="210" t="s">
        <v>2646</v>
      </c>
      <c r="E642" s="17" t="s">
        <v>2297</v>
      </c>
      <c r="F642" s="211">
        <v>145</v>
      </c>
      <c r="G642" s="29"/>
      <c r="H642" s="30"/>
    </row>
    <row r="643" spans="1:8" s="1" customFormat="1" ht="16.899999999999999" customHeight="1">
      <c r="A643" s="29"/>
      <c r="B643" s="30"/>
      <c r="C643" s="210" t="s">
        <v>2870</v>
      </c>
      <c r="D643" s="210" t="s">
        <v>2871</v>
      </c>
      <c r="E643" s="17" t="s">
        <v>2297</v>
      </c>
      <c r="F643" s="211">
        <v>971.2</v>
      </c>
      <c r="G643" s="29"/>
      <c r="H643" s="30"/>
    </row>
    <row r="644" spans="1:8" s="1" customFormat="1" ht="16.899999999999999" customHeight="1">
      <c r="A644" s="29"/>
      <c r="B644" s="30"/>
      <c r="C644" s="210" t="s">
        <v>2921</v>
      </c>
      <c r="D644" s="210" t="s">
        <v>2922</v>
      </c>
      <c r="E644" s="17" t="s">
        <v>2248</v>
      </c>
      <c r="F644" s="211">
        <v>124.911</v>
      </c>
      <c r="G644" s="29"/>
      <c r="H644" s="30"/>
    </row>
    <row r="645" spans="1:8" s="1" customFormat="1" ht="16.899999999999999" customHeight="1">
      <c r="A645" s="29"/>
      <c r="B645" s="30"/>
      <c r="C645" s="210" t="s">
        <v>3050</v>
      </c>
      <c r="D645" s="210" t="s">
        <v>3051</v>
      </c>
      <c r="E645" s="17" t="s">
        <v>2248</v>
      </c>
      <c r="F645" s="211">
        <v>32.5</v>
      </c>
      <c r="G645" s="29"/>
      <c r="H645" s="30"/>
    </row>
    <row r="646" spans="1:8" s="1" customFormat="1" ht="16.899999999999999" customHeight="1">
      <c r="A646" s="29"/>
      <c r="B646" s="30"/>
      <c r="C646" s="206" t="s">
        <v>2384</v>
      </c>
      <c r="D646" s="207" t="s">
        <v>2385</v>
      </c>
      <c r="E646" s="208" t="s">
        <v>2357</v>
      </c>
      <c r="F646" s="209">
        <v>5</v>
      </c>
      <c r="G646" s="29"/>
      <c r="H646" s="30"/>
    </row>
    <row r="647" spans="1:8" s="1" customFormat="1" ht="16.899999999999999" customHeight="1">
      <c r="A647" s="29"/>
      <c r="B647" s="30"/>
      <c r="C647" s="210" t="s">
        <v>2156</v>
      </c>
      <c r="D647" s="210" t="s">
        <v>2804</v>
      </c>
      <c r="E647" s="17" t="s">
        <v>2156</v>
      </c>
      <c r="F647" s="211">
        <v>0</v>
      </c>
      <c r="G647" s="29"/>
      <c r="H647" s="30"/>
    </row>
    <row r="648" spans="1:8" s="1" customFormat="1" ht="16.899999999999999" customHeight="1">
      <c r="A648" s="29"/>
      <c r="B648" s="30"/>
      <c r="C648" s="210" t="s">
        <v>2156</v>
      </c>
      <c r="D648" s="210" t="s">
        <v>2819</v>
      </c>
      <c r="E648" s="17" t="s">
        <v>2156</v>
      </c>
      <c r="F648" s="211">
        <v>5</v>
      </c>
      <c r="G648" s="29"/>
      <c r="H648" s="30"/>
    </row>
    <row r="649" spans="1:8" s="1" customFormat="1" ht="16.899999999999999" customHeight="1">
      <c r="A649" s="29"/>
      <c r="B649" s="30"/>
      <c r="C649" s="210" t="s">
        <v>2384</v>
      </c>
      <c r="D649" s="210" t="s">
        <v>2638</v>
      </c>
      <c r="E649" s="17" t="s">
        <v>2156</v>
      </c>
      <c r="F649" s="211">
        <v>5</v>
      </c>
      <c r="G649" s="29"/>
      <c r="H649" s="30"/>
    </row>
    <row r="650" spans="1:8" s="1" customFormat="1" ht="16.899999999999999" customHeight="1">
      <c r="A650" s="29"/>
      <c r="B650" s="30"/>
      <c r="C650" s="212" t="s">
        <v>561</v>
      </c>
      <c r="D650" s="29"/>
      <c r="E650" s="29"/>
      <c r="F650" s="29"/>
      <c r="G650" s="29"/>
      <c r="H650" s="30"/>
    </row>
    <row r="651" spans="1:8" s="1" customFormat="1" ht="16.899999999999999" customHeight="1">
      <c r="A651" s="29"/>
      <c r="B651" s="30"/>
      <c r="C651" s="210" t="s">
        <v>2776</v>
      </c>
      <c r="D651" s="210" t="s">
        <v>2777</v>
      </c>
      <c r="E651" s="17" t="s">
        <v>2248</v>
      </c>
      <c r="F651" s="211">
        <v>217.744</v>
      </c>
      <c r="G651" s="29"/>
      <c r="H651" s="30"/>
    </row>
    <row r="652" spans="1:8" s="1" customFormat="1" ht="16.899999999999999" customHeight="1">
      <c r="A652" s="29"/>
      <c r="B652" s="30"/>
      <c r="C652" s="210" t="s">
        <v>2645</v>
      </c>
      <c r="D652" s="210" t="s">
        <v>2646</v>
      </c>
      <c r="E652" s="17" t="s">
        <v>2297</v>
      </c>
      <c r="F652" s="211">
        <v>145</v>
      </c>
      <c r="G652" s="29"/>
      <c r="H652" s="30"/>
    </row>
    <row r="653" spans="1:8" s="1" customFormat="1" ht="16.899999999999999" customHeight="1">
      <c r="A653" s="29"/>
      <c r="B653" s="30"/>
      <c r="C653" s="210" t="s">
        <v>2870</v>
      </c>
      <c r="D653" s="210" t="s">
        <v>2871</v>
      </c>
      <c r="E653" s="17" t="s">
        <v>2297</v>
      </c>
      <c r="F653" s="211">
        <v>971.2</v>
      </c>
      <c r="G653" s="29"/>
      <c r="H653" s="30"/>
    </row>
    <row r="654" spans="1:8" s="1" customFormat="1" ht="16.899999999999999" customHeight="1">
      <c r="A654" s="29"/>
      <c r="B654" s="30"/>
      <c r="C654" s="210" t="s">
        <v>2921</v>
      </c>
      <c r="D654" s="210" t="s">
        <v>2922</v>
      </c>
      <c r="E654" s="17" t="s">
        <v>2248</v>
      </c>
      <c r="F654" s="211">
        <v>124.911</v>
      </c>
      <c r="G654" s="29"/>
      <c r="H654" s="30"/>
    </row>
    <row r="655" spans="1:8" s="1" customFormat="1" ht="16.899999999999999" customHeight="1">
      <c r="A655" s="29"/>
      <c r="B655" s="30"/>
      <c r="C655" s="210" t="s">
        <v>3050</v>
      </c>
      <c r="D655" s="210" t="s">
        <v>3051</v>
      </c>
      <c r="E655" s="17" t="s">
        <v>2248</v>
      </c>
      <c r="F655" s="211">
        <v>32.5</v>
      </c>
      <c r="G655" s="29"/>
      <c r="H655" s="30"/>
    </row>
    <row r="656" spans="1:8" s="1" customFormat="1" ht="16.899999999999999" customHeight="1">
      <c r="A656" s="29"/>
      <c r="B656" s="30"/>
      <c r="C656" s="206" t="s">
        <v>2387</v>
      </c>
      <c r="D656" s="207" t="s">
        <v>2388</v>
      </c>
      <c r="E656" s="208" t="s">
        <v>2357</v>
      </c>
      <c r="F656" s="209">
        <v>4</v>
      </c>
      <c r="G656" s="29"/>
      <c r="H656" s="30"/>
    </row>
    <row r="657" spans="1:8" s="1" customFormat="1" ht="16.899999999999999" customHeight="1">
      <c r="A657" s="29"/>
      <c r="B657" s="30"/>
      <c r="C657" s="210" t="s">
        <v>2156</v>
      </c>
      <c r="D657" s="210" t="s">
        <v>2808</v>
      </c>
      <c r="E657" s="17" t="s">
        <v>2156</v>
      </c>
      <c r="F657" s="211">
        <v>0</v>
      </c>
      <c r="G657" s="29"/>
      <c r="H657" s="30"/>
    </row>
    <row r="658" spans="1:8" s="1" customFormat="1" ht="16.899999999999999" customHeight="1">
      <c r="A658" s="29"/>
      <c r="B658" s="30"/>
      <c r="C658" s="210" t="s">
        <v>2156</v>
      </c>
      <c r="D658" s="210" t="s">
        <v>2820</v>
      </c>
      <c r="E658" s="17" t="s">
        <v>2156</v>
      </c>
      <c r="F658" s="211">
        <v>4</v>
      </c>
      <c r="G658" s="29"/>
      <c r="H658" s="30"/>
    </row>
    <row r="659" spans="1:8" s="1" customFormat="1" ht="16.899999999999999" customHeight="1">
      <c r="A659" s="29"/>
      <c r="B659" s="30"/>
      <c r="C659" s="210" t="s">
        <v>2387</v>
      </c>
      <c r="D659" s="210" t="s">
        <v>2638</v>
      </c>
      <c r="E659" s="17" t="s">
        <v>2156</v>
      </c>
      <c r="F659" s="211">
        <v>4</v>
      </c>
      <c r="G659" s="29"/>
      <c r="H659" s="30"/>
    </row>
    <row r="660" spans="1:8" s="1" customFormat="1" ht="16.899999999999999" customHeight="1">
      <c r="A660" s="29"/>
      <c r="B660" s="30"/>
      <c r="C660" s="212" t="s">
        <v>561</v>
      </c>
      <c r="D660" s="29"/>
      <c r="E660" s="29"/>
      <c r="F660" s="29"/>
      <c r="G660" s="29"/>
      <c r="H660" s="30"/>
    </row>
    <row r="661" spans="1:8" s="1" customFormat="1" ht="16.899999999999999" customHeight="1">
      <c r="A661" s="29"/>
      <c r="B661" s="30"/>
      <c r="C661" s="210" t="s">
        <v>2776</v>
      </c>
      <c r="D661" s="210" t="s">
        <v>2777</v>
      </c>
      <c r="E661" s="17" t="s">
        <v>2248</v>
      </c>
      <c r="F661" s="211">
        <v>217.744</v>
      </c>
      <c r="G661" s="29"/>
      <c r="H661" s="30"/>
    </row>
    <row r="662" spans="1:8" s="1" customFormat="1" ht="16.899999999999999" customHeight="1">
      <c r="A662" s="29"/>
      <c r="B662" s="30"/>
      <c r="C662" s="210" t="s">
        <v>2870</v>
      </c>
      <c r="D662" s="210" t="s">
        <v>2871</v>
      </c>
      <c r="E662" s="17" t="s">
        <v>2297</v>
      </c>
      <c r="F662" s="211">
        <v>971.2</v>
      </c>
      <c r="G662" s="29"/>
      <c r="H662" s="30"/>
    </row>
    <row r="663" spans="1:8" s="1" customFormat="1" ht="16.899999999999999" customHeight="1">
      <c r="A663" s="29"/>
      <c r="B663" s="30"/>
      <c r="C663" s="210" t="s">
        <v>2921</v>
      </c>
      <c r="D663" s="210" t="s">
        <v>2922</v>
      </c>
      <c r="E663" s="17" t="s">
        <v>2248</v>
      </c>
      <c r="F663" s="211">
        <v>124.911</v>
      </c>
      <c r="G663" s="29"/>
      <c r="H663" s="30"/>
    </row>
    <row r="664" spans="1:8" s="1" customFormat="1" ht="16.899999999999999" customHeight="1">
      <c r="A664" s="29"/>
      <c r="B664" s="30"/>
      <c r="C664" s="210" t="s">
        <v>3050</v>
      </c>
      <c r="D664" s="210" t="s">
        <v>3051</v>
      </c>
      <c r="E664" s="17" t="s">
        <v>2248</v>
      </c>
      <c r="F664" s="211">
        <v>32.5</v>
      </c>
      <c r="G664" s="29"/>
      <c r="H664" s="30"/>
    </row>
    <row r="665" spans="1:8" s="1" customFormat="1" ht="16.899999999999999" customHeight="1">
      <c r="A665" s="29"/>
      <c r="B665" s="30"/>
      <c r="C665" s="206" t="s">
        <v>2390</v>
      </c>
      <c r="D665" s="207" t="s">
        <v>2391</v>
      </c>
      <c r="E665" s="208" t="s">
        <v>2357</v>
      </c>
      <c r="F665" s="209">
        <v>3</v>
      </c>
      <c r="G665" s="29"/>
      <c r="H665" s="30"/>
    </row>
    <row r="666" spans="1:8" s="1" customFormat="1" ht="16.899999999999999" customHeight="1">
      <c r="A666" s="29"/>
      <c r="B666" s="30"/>
      <c r="C666" s="210" t="s">
        <v>2156</v>
      </c>
      <c r="D666" s="210" t="s">
        <v>2810</v>
      </c>
      <c r="E666" s="17" t="s">
        <v>2156</v>
      </c>
      <c r="F666" s="211">
        <v>0</v>
      </c>
      <c r="G666" s="29"/>
      <c r="H666" s="30"/>
    </row>
    <row r="667" spans="1:8" s="1" customFormat="1" ht="16.899999999999999" customHeight="1">
      <c r="A667" s="29"/>
      <c r="B667" s="30"/>
      <c r="C667" s="210" t="s">
        <v>2156</v>
      </c>
      <c r="D667" s="210" t="s">
        <v>2821</v>
      </c>
      <c r="E667" s="17" t="s">
        <v>2156</v>
      </c>
      <c r="F667" s="211">
        <v>3</v>
      </c>
      <c r="G667" s="29"/>
      <c r="H667" s="30"/>
    </row>
    <row r="668" spans="1:8" s="1" customFormat="1" ht="16.899999999999999" customHeight="1">
      <c r="A668" s="29"/>
      <c r="B668" s="30"/>
      <c r="C668" s="210" t="s">
        <v>2390</v>
      </c>
      <c r="D668" s="210" t="s">
        <v>2638</v>
      </c>
      <c r="E668" s="17" t="s">
        <v>2156</v>
      </c>
      <c r="F668" s="211">
        <v>3</v>
      </c>
      <c r="G668" s="29"/>
      <c r="H668" s="30"/>
    </row>
    <row r="669" spans="1:8" s="1" customFormat="1" ht="16.899999999999999" customHeight="1">
      <c r="A669" s="29"/>
      <c r="B669" s="30"/>
      <c r="C669" s="212" t="s">
        <v>561</v>
      </c>
      <c r="D669" s="29"/>
      <c r="E669" s="29"/>
      <c r="F669" s="29"/>
      <c r="G669" s="29"/>
      <c r="H669" s="30"/>
    </row>
    <row r="670" spans="1:8" s="1" customFormat="1" ht="16.899999999999999" customHeight="1">
      <c r="A670" s="29"/>
      <c r="B670" s="30"/>
      <c r="C670" s="210" t="s">
        <v>2776</v>
      </c>
      <c r="D670" s="210" t="s">
        <v>2777</v>
      </c>
      <c r="E670" s="17" t="s">
        <v>2248</v>
      </c>
      <c r="F670" s="211">
        <v>217.744</v>
      </c>
      <c r="G670" s="29"/>
      <c r="H670" s="30"/>
    </row>
    <row r="671" spans="1:8" s="1" customFormat="1" ht="16.899999999999999" customHeight="1">
      <c r="A671" s="29"/>
      <c r="B671" s="30"/>
      <c r="C671" s="210" t="s">
        <v>2744</v>
      </c>
      <c r="D671" s="210" t="s">
        <v>2745</v>
      </c>
      <c r="E671" s="17" t="s">
        <v>2297</v>
      </c>
      <c r="F671" s="211">
        <v>15.5</v>
      </c>
      <c r="G671" s="29"/>
      <c r="H671" s="30"/>
    </row>
    <row r="672" spans="1:8" s="1" customFormat="1" ht="16.899999999999999" customHeight="1">
      <c r="A672" s="29"/>
      <c r="B672" s="30"/>
      <c r="C672" s="210" t="s">
        <v>2870</v>
      </c>
      <c r="D672" s="210" t="s">
        <v>2871</v>
      </c>
      <c r="E672" s="17" t="s">
        <v>2297</v>
      </c>
      <c r="F672" s="211">
        <v>971.2</v>
      </c>
      <c r="G672" s="29"/>
      <c r="H672" s="30"/>
    </row>
    <row r="673" spans="1:8" s="1" customFormat="1" ht="16.899999999999999" customHeight="1">
      <c r="A673" s="29"/>
      <c r="B673" s="30"/>
      <c r="C673" s="210" t="s">
        <v>2921</v>
      </c>
      <c r="D673" s="210" t="s">
        <v>2922</v>
      </c>
      <c r="E673" s="17" t="s">
        <v>2248</v>
      </c>
      <c r="F673" s="211">
        <v>124.911</v>
      </c>
      <c r="G673" s="29"/>
      <c r="H673" s="30"/>
    </row>
    <row r="674" spans="1:8" s="1" customFormat="1" ht="16.899999999999999" customHeight="1">
      <c r="A674" s="29"/>
      <c r="B674" s="30"/>
      <c r="C674" s="210" t="s">
        <v>3050</v>
      </c>
      <c r="D674" s="210" t="s">
        <v>3051</v>
      </c>
      <c r="E674" s="17" t="s">
        <v>2248</v>
      </c>
      <c r="F674" s="211">
        <v>32.5</v>
      </c>
      <c r="G674" s="29"/>
      <c r="H674" s="30"/>
    </row>
    <row r="675" spans="1:8" s="1" customFormat="1" ht="16.899999999999999" customHeight="1">
      <c r="A675" s="29"/>
      <c r="B675" s="30"/>
      <c r="C675" s="206" t="s">
        <v>2392</v>
      </c>
      <c r="D675" s="207" t="s">
        <v>2393</v>
      </c>
      <c r="E675" s="208" t="s">
        <v>2297</v>
      </c>
      <c r="F675" s="209">
        <v>35.75</v>
      </c>
      <c r="G675" s="29"/>
      <c r="H675" s="30"/>
    </row>
    <row r="676" spans="1:8" s="1" customFormat="1" ht="16.899999999999999" customHeight="1">
      <c r="A676" s="29"/>
      <c r="B676" s="30"/>
      <c r="C676" s="210" t="s">
        <v>2156</v>
      </c>
      <c r="D676" s="210" t="s">
        <v>2625</v>
      </c>
      <c r="E676" s="17" t="s">
        <v>2156</v>
      </c>
      <c r="F676" s="211">
        <v>0</v>
      </c>
      <c r="G676" s="29"/>
      <c r="H676" s="30"/>
    </row>
    <row r="677" spans="1:8" s="1" customFormat="1" ht="16.899999999999999" customHeight="1">
      <c r="A677" s="29"/>
      <c r="B677" s="30"/>
      <c r="C677" s="210" t="s">
        <v>2156</v>
      </c>
      <c r="D677" s="210" t="s">
        <v>2628</v>
      </c>
      <c r="E677" s="17" t="s">
        <v>2156</v>
      </c>
      <c r="F677" s="211">
        <v>0</v>
      </c>
      <c r="G677" s="29"/>
      <c r="H677" s="30"/>
    </row>
    <row r="678" spans="1:8" s="1" customFormat="1" ht="16.899999999999999" customHeight="1">
      <c r="A678" s="29"/>
      <c r="B678" s="30"/>
      <c r="C678" s="210" t="s">
        <v>2156</v>
      </c>
      <c r="D678" s="210" t="s">
        <v>2631</v>
      </c>
      <c r="E678" s="17" t="s">
        <v>2156</v>
      </c>
      <c r="F678" s="211">
        <v>30.75</v>
      </c>
      <c r="G678" s="29"/>
      <c r="H678" s="30"/>
    </row>
    <row r="679" spans="1:8" s="1" customFormat="1" ht="16.899999999999999" customHeight="1">
      <c r="A679" s="29"/>
      <c r="B679" s="30"/>
      <c r="C679" s="210" t="s">
        <v>2156</v>
      </c>
      <c r="D679" s="210" t="s">
        <v>2634</v>
      </c>
      <c r="E679" s="17" t="s">
        <v>2156</v>
      </c>
      <c r="F679" s="211">
        <v>0</v>
      </c>
      <c r="G679" s="29"/>
      <c r="H679" s="30"/>
    </row>
    <row r="680" spans="1:8" s="1" customFormat="1" ht="16.899999999999999" customHeight="1">
      <c r="A680" s="29"/>
      <c r="B680" s="30"/>
      <c r="C680" s="210" t="s">
        <v>2156</v>
      </c>
      <c r="D680" s="210" t="s">
        <v>2637</v>
      </c>
      <c r="E680" s="17" t="s">
        <v>2156</v>
      </c>
      <c r="F680" s="211">
        <v>5</v>
      </c>
      <c r="G680" s="29"/>
      <c r="H680" s="30"/>
    </row>
    <row r="681" spans="1:8" s="1" customFormat="1" ht="16.899999999999999" customHeight="1">
      <c r="A681" s="29"/>
      <c r="B681" s="30"/>
      <c r="C681" s="210" t="s">
        <v>2392</v>
      </c>
      <c r="D681" s="210" t="s">
        <v>2638</v>
      </c>
      <c r="E681" s="17" t="s">
        <v>2156</v>
      </c>
      <c r="F681" s="211">
        <v>35.75</v>
      </c>
      <c r="G681" s="29"/>
      <c r="H681" s="30"/>
    </row>
    <row r="682" spans="1:8" s="1" customFormat="1" ht="16.899999999999999" customHeight="1">
      <c r="A682" s="29"/>
      <c r="B682" s="30"/>
      <c r="C682" s="212" t="s">
        <v>561</v>
      </c>
      <c r="D682" s="29"/>
      <c r="E682" s="29"/>
      <c r="F682" s="29"/>
      <c r="G682" s="29"/>
      <c r="H682" s="30"/>
    </row>
    <row r="683" spans="1:8" s="1" customFormat="1" ht="16.899999999999999" customHeight="1">
      <c r="A683" s="29"/>
      <c r="B683" s="30"/>
      <c r="C683" s="210" t="s">
        <v>2619</v>
      </c>
      <c r="D683" s="210" t="s">
        <v>2620</v>
      </c>
      <c r="E683" s="17" t="s">
        <v>2297</v>
      </c>
      <c r="F683" s="211">
        <v>39.75</v>
      </c>
      <c r="G683" s="29"/>
      <c r="H683" s="30"/>
    </row>
    <row r="684" spans="1:8" s="1" customFormat="1" ht="16.899999999999999" customHeight="1">
      <c r="A684" s="29"/>
      <c r="B684" s="30"/>
      <c r="C684" s="210" t="s">
        <v>3156</v>
      </c>
      <c r="D684" s="210" t="s">
        <v>3157</v>
      </c>
      <c r="E684" s="17" t="s">
        <v>2297</v>
      </c>
      <c r="F684" s="211">
        <v>39.75</v>
      </c>
      <c r="G684" s="29"/>
      <c r="H684" s="30"/>
    </row>
    <row r="685" spans="1:8" s="1" customFormat="1" ht="16.899999999999999" customHeight="1">
      <c r="A685" s="29"/>
      <c r="B685" s="30"/>
      <c r="C685" s="210" t="s">
        <v>994</v>
      </c>
      <c r="D685" s="210" t="s">
        <v>995</v>
      </c>
      <c r="E685" s="17" t="s">
        <v>2297</v>
      </c>
      <c r="F685" s="211">
        <v>39.75</v>
      </c>
      <c r="G685" s="29"/>
      <c r="H685" s="30"/>
    </row>
    <row r="686" spans="1:8" s="1" customFormat="1" ht="16.899999999999999" customHeight="1">
      <c r="A686" s="29"/>
      <c r="B686" s="30"/>
      <c r="C686" s="206" t="s">
        <v>2395</v>
      </c>
      <c r="D686" s="207" t="s">
        <v>2396</v>
      </c>
      <c r="E686" s="208" t="s">
        <v>2297</v>
      </c>
      <c r="F686" s="209">
        <v>4</v>
      </c>
      <c r="G686" s="29"/>
      <c r="H686" s="30"/>
    </row>
    <row r="687" spans="1:8" s="1" customFormat="1" ht="16.899999999999999" customHeight="1">
      <c r="A687" s="29"/>
      <c r="B687" s="30"/>
      <c r="C687" s="210" t="s">
        <v>2156</v>
      </c>
      <c r="D687" s="210" t="s">
        <v>2639</v>
      </c>
      <c r="E687" s="17" t="s">
        <v>2156</v>
      </c>
      <c r="F687" s="211">
        <v>0</v>
      </c>
      <c r="G687" s="29"/>
      <c r="H687" s="30"/>
    </row>
    <row r="688" spans="1:8" s="1" customFormat="1" ht="16.899999999999999" customHeight="1">
      <c r="A688" s="29"/>
      <c r="B688" s="30"/>
      <c r="C688" s="210" t="s">
        <v>2156</v>
      </c>
      <c r="D688" s="210" t="s">
        <v>2640</v>
      </c>
      <c r="E688" s="17" t="s">
        <v>2156</v>
      </c>
      <c r="F688" s="211">
        <v>4</v>
      </c>
      <c r="G688" s="29"/>
      <c r="H688" s="30"/>
    </row>
    <row r="689" spans="1:8" s="1" customFormat="1" ht="16.899999999999999" customHeight="1">
      <c r="A689" s="29"/>
      <c r="B689" s="30"/>
      <c r="C689" s="210" t="s">
        <v>2395</v>
      </c>
      <c r="D689" s="210" t="s">
        <v>2638</v>
      </c>
      <c r="E689" s="17" t="s">
        <v>2156</v>
      </c>
      <c r="F689" s="211">
        <v>4</v>
      </c>
      <c r="G689" s="29"/>
      <c r="H689" s="30"/>
    </row>
    <row r="690" spans="1:8" s="1" customFormat="1" ht="16.899999999999999" customHeight="1">
      <c r="A690" s="29"/>
      <c r="B690" s="30"/>
      <c r="C690" s="212" t="s">
        <v>561</v>
      </c>
      <c r="D690" s="29"/>
      <c r="E690" s="29"/>
      <c r="F690" s="29"/>
      <c r="G690" s="29"/>
      <c r="H690" s="30"/>
    </row>
    <row r="691" spans="1:8" s="1" customFormat="1" ht="16.899999999999999" customHeight="1">
      <c r="A691" s="29"/>
      <c r="B691" s="30"/>
      <c r="C691" s="210" t="s">
        <v>2619</v>
      </c>
      <c r="D691" s="210" t="s">
        <v>2620</v>
      </c>
      <c r="E691" s="17" t="s">
        <v>2297</v>
      </c>
      <c r="F691" s="211">
        <v>39.75</v>
      </c>
      <c r="G691" s="29"/>
      <c r="H691" s="30"/>
    </row>
    <row r="692" spans="1:8" s="1" customFormat="1" ht="16.899999999999999" customHeight="1">
      <c r="A692" s="29"/>
      <c r="B692" s="30"/>
      <c r="C692" s="210" t="s">
        <v>3156</v>
      </c>
      <c r="D692" s="210" t="s">
        <v>3157</v>
      </c>
      <c r="E692" s="17" t="s">
        <v>2297</v>
      </c>
      <c r="F692" s="211">
        <v>39.75</v>
      </c>
      <c r="G692" s="29"/>
      <c r="H692" s="30"/>
    </row>
    <row r="693" spans="1:8" s="1" customFormat="1" ht="16.899999999999999" customHeight="1">
      <c r="A693" s="29"/>
      <c r="B693" s="30"/>
      <c r="C693" s="210" t="s">
        <v>994</v>
      </c>
      <c r="D693" s="210" t="s">
        <v>995</v>
      </c>
      <c r="E693" s="17" t="s">
        <v>2297</v>
      </c>
      <c r="F693" s="211">
        <v>39.75</v>
      </c>
      <c r="G693" s="29"/>
      <c r="H693" s="30"/>
    </row>
    <row r="694" spans="1:8" s="1" customFormat="1" ht="16.899999999999999" customHeight="1">
      <c r="A694" s="29"/>
      <c r="B694" s="30"/>
      <c r="C694" s="206" t="s">
        <v>2397</v>
      </c>
      <c r="D694" s="207" t="s">
        <v>2398</v>
      </c>
      <c r="E694" s="208" t="s">
        <v>2297</v>
      </c>
      <c r="F694" s="209">
        <v>1091.846</v>
      </c>
      <c r="G694" s="29"/>
      <c r="H694" s="30"/>
    </row>
    <row r="695" spans="1:8" s="1" customFormat="1" ht="16.899999999999999" customHeight="1">
      <c r="A695" s="29"/>
      <c r="B695" s="30"/>
      <c r="C695" s="210" t="s">
        <v>2156</v>
      </c>
      <c r="D695" s="210" t="s">
        <v>2720</v>
      </c>
      <c r="E695" s="17" t="s">
        <v>2156</v>
      </c>
      <c r="F695" s="211">
        <v>0</v>
      </c>
      <c r="G695" s="29"/>
      <c r="H695" s="30"/>
    </row>
    <row r="696" spans="1:8" s="1" customFormat="1" ht="16.899999999999999" customHeight="1">
      <c r="A696" s="29"/>
      <c r="B696" s="30"/>
      <c r="C696" s="210" t="s">
        <v>2156</v>
      </c>
      <c r="D696" s="210" t="s">
        <v>2721</v>
      </c>
      <c r="E696" s="17" t="s">
        <v>2156</v>
      </c>
      <c r="F696" s="211">
        <v>0</v>
      </c>
      <c r="G696" s="29"/>
      <c r="H696" s="30"/>
    </row>
    <row r="697" spans="1:8" s="1" customFormat="1" ht="16.899999999999999" customHeight="1">
      <c r="A697" s="29"/>
      <c r="B697" s="30"/>
      <c r="C697" s="210" t="s">
        <v>2156</v>
      </c>
      <c r="D697" s="210" t="s">
        <v>2722</v>
      </c>
      <c r="E697" s="17" t="s">
        <v>2156</v>
      </c>
      <c r="F697" s="211">
        <v>0</v>
      </c>
      <c r="G697" s="29"/>
      <c r="H697" s="30"/>
    </row>
    <row r="698" spans="1:8" s="1" customFormat="1" ht="16.899999999999999" customHeight="1">
      <c r="A698" s="29"/>
      <c r="B698" s="30"/>
      <c r="C698" s="210" t="s">
        <v>2156</v>
      </c>
      <c r="D698" s="210" t="s">
        <v>2723</v>
      </c>
      <c r="E698" s="17" t="s">
        <v>2156</v>
      </c>
      <c r="F698" s="211">
        <v>170.5</v>
      </c>
      <c r="G698" s="29"/>
      <c r="H698" s="30"/>
    </row>
    <row r="699" spans="1:8" s="1" customFormat="1" ht="16.899999999999999" customHeight="1">
      <c r="A699" s="29"/>
      <c r="B699" s="30"/>
      <c r="C699" s="210" t="s">
        <v>2156</v>
      </c>
      <c r="D699" s="210" t="s">
        <v>2724</v>
      </c>
      <c r="E699" s="17" t="s">
        <v>2156</v>
      </c>
      <c r="F699" s="211">
        <v>768.32299999999998</v>
      </c>
      <c r="G699" s="29"/>
      <c r="H699" s="30"/>
    </row>
    <row r="700" spans="1:8" s="1" customFormat="1" ht="16.899999999999999" customHeight="1">
      <c r="A700" s="29"/>
      <c r="B700" s="30"/>
      <c r="C700" s="210" t="s">
        <v>2156</v>
      </c>
      <c r="D700" s="210" t="s">
        <v>2725</v>
      </c>
      <c r="E700" s="17" t="s">
        <v>2156</v>
      </c>
      <c r="F700" s="211">
        <v>0</v>
      </c>
      <c r="G700" s="29"/>
      <c r="H700" s="30"/>
    </row>
    <row r="701" spans="1:8" s="1" customFormat="1" ht="16.899999999999999" customHeight="1">
      <c r="A701" s="29"/>
      <c r="B701" s="30"/>
      <c r="C701" s="210" t="s">
        <v>2156</v>
      </c>
      <c r="D701" s="210" t="s">
        <v>2726</v>
      </c>
      <c r="E701" s="17" t="s">
        <v>2156</v>
      </c>
      <c r="F701" s="211">
        <v>283.77300000000002</v>
      </c>
      <c r="G701" s="29"/>
      <c r="H701" s="30"/>
    </row>
    <row r="702" spans="1:8" s="1" customFormat="1" ht="16.899999999999999" customHeight="1">
      <c r="A702" s="29"/>
      <c r="B702" s="30"/>
      <c r="C702" s="210" t="s">
        <v>2156</v>
      </c>
      <c r="D702" s="210" t="s">
        <v>2727</v>
      </c>
      <c r="E702" s="17" t="s">
        <v>2156</v>
      </c>
      <c r="F702" s="211">
        <v>0</v>
      </c>
      <c r="G702" s="29"/>
      <c r="H702" s="30"/>
    </row>
    <row r="703" spans="1:8" s="1" customFormat="1" ht="16.899999999999999" customHeight="1">
      <c r="A703" s="29"/>
      <c r="B703" s="30"/>
      <c r="C703" s="210" t="s">
        <v>2156</v>
      </c>
      <c r="D703" s="210" t="s">
        <v>2728</v>
      </c>
      <c r="E703" s="17" t="s">
        <v>2156</v>
      </c>
      <c r="F703" s="211">
        <v>-137</v>
      </c>
      <c r="G703" s="29"/>
      <c r="H703" s="30"/>
    </row>
    <row r="704" spans="1:8" s="1" customFormat="1" ht="16.899999999999999" customHeight="1">
      <c r="A704" s="29"/>
      <c r="B704" s="30"/>
      <c r="C704" s="210" t="s">
        <v>2156</v>
      </c>
      <c r="D704" s="210" t="s">
        <v>2680</v>
      </c>
      <c r="E704" s="17" t="s">
        <v>2156</v>
      </c>
      <c r="F704" s="211">
        <v>6.25</v>
      </c>
      <c r="G704" s="29"/>
      <c r="H704" s="30"/>
    </row>
    <row r="705" spans="1:8" s="1" customFormat="1" ht="16.899999999999999" customHeight="1">
      <c r="A705" s="29"/>
      <c r="B705" s="30"/>
      <c r="C705" s="210" t="s">
        <v>2397</v>
      </c>
      <c r="D705" s="210" t="s">
        <v>2641</v>
      </c>
      <c r="E705" s="17" t="s">
        <v>2156</v>
      </c>
      <c r="F705" s="211">
        <v>1091.846</v>
      </c>
      <c r="G705" s="29"/>
      <c r="H705" s="30"/>
    </row>
    <row r="706" spans="1:8" s="1" customFormat="1" ht="16.899999999999999" customHeight="1">
      <c r="A706" s="29"/>
      <c r="B706" s="30"/>
      <c r="C706" s="212" t="s">
        <v>561</v>
      </c>
      <c r="D706" s="29"/>
      <c r="E706" s="29"/>
      <c r="F706" s="29"/>
      <c r="G706" s="29"/>
      <c r="H706" s="30"/>
    </row>
    <row r="707" spans="1:8" s="1" customFormat="1" ht="16.899999999999999" customHeight="1">
      <c r="A707" s="29"/>
      <c r="B707" s="30"/>
      <c r="C707" s="210" t="s">
        <v>2717</v>
      </c>
      <c r="D707" s="210" t="s">
        <v>2718</v>
      </c>
      <c r="E707" s="17" t="s">
        <v>2297</v>
      </c>
      <c r="F707" s="211">
        <v>1091.846</v>
      </c>
      <c r="G707" s="29"/>
      <c r="H707" s="30"/>
    </row>
    <row r="708" spans="1:8" s="1" customFormat="1" ht="16.899999999999999" customHeight="1">
      <c r="A708" s="29"/>
      <c r="B708" s="30"/>
      <c r="C708" s="210" t="s">
        <v>3113</v>
      </c>
      <c r="D708" s="210" t="s">
        <v>3114</v>
      </c>
      <c r="E708" s="17" t="s">
        <v>2297</v>
      </c>
      <c r="F708" s="211">
        <v>1779.346</v>
      </c>
      <c r="G708" s="29"/>
      <c r="H708" s="30"/>
    </row>
    <row r="709" spans="1:8" s="1" customFormat="1" ht="16.899999999999999" customHeight="1">
      <c r="A709" s="29"/>
      <c r="B709" s="30"/>
      <c r="C709" s="210" t="s">
        <v>3138</v>
      </c>
      <c r="D709" s="210" t="s">
        <v>3139</v>
      </c>
      <c r="E709" s="17" t="s">
        <v>2297</v>
      </c>
      <c r="F709" s="211">
        <v>1228.846</v>
      </c>
      <c r="G709" s="29"/>
      <c r="H709" s="30"/>
    </row>
    <row r="710" spans="1:8" s="1" customFormat="1" ht="16.899999999999999" customHeight="1">
      <c r="A710" s="29"/>
      <c r="B710" s="30"/>
      <c r="C710" s="210" t="s">
        <v>990</v>
      </c>
      <c r="D710" s="210" t="s">
        <v>991</v>
      </c>
      <c r="E710" s="17" t="s">
        <v>2297</v>
      </c>
      <c r="F710" s="211">
        <v>1422.096</v>
      </c>
      <c r="G710" s="29"/>
      <c r="H710" s="30"/>
    </row>
    <row r="711" spans="1:8" s="1" customFormat="1" ht="16.899999999999999" customHeight="1">
      <c r="A711" s="29"/>
      <c r="B711" s="30"/>
      <c r="C711" s="210" t="s">
        <v>1000</v>
      </c>
      <c r="D711" s="210" t="s">
        <v>1001</v>
      </c>
      <c r="E711" s="17" t="s">
        <v>2485</v>
      </c>
      <c r="F711" s="211">
        <v>262.80700000000002</v>
      </c>
      <c r="G711" s="29"/>
      <c r="H711" s="30"/>
    </row>
    <row r="712" spans="1:8" s="1" customFormat="1" ht="16.899999999999999" customHeight="1">
      <c r="A712" s="29"/>
      <c r="B712" s="30"/>
      <c r="C712" s="206" t="s">
        <v>2400</v>
      </c>
      <c r="D712" s="207" t="s">
        <v>2401</v>
      </c>
      <c r="E712" s="208" t="s">
        <v>2248</v>
      </c>
      <c r="F712" s="209">
        <v>-1.919</v>
      </c>
      <c r="G712" s="29"/>
      <c r="H712" s="30"/>
    </row>
    <row r="713" spans="1:8" s="1" customFormat="1" ht="16.899999999999999" customHeight="1">
      <c r="A713" s="29"/>
      <c r="B713" s="30"/>
      <c r="C713" s="210" t="s">
        <v>2156</v>
      </c>
      <c r="D713" s="210" t="s">
        <v>2930</v>
      </c>
      <c r="E713" s="17" t="s">
        <v>2156</v>
      </c>
      <c r="F713" s="211">
        <v>0</v>
      </c>
      <c r="G713" s="29"/>
      <c r="H713" s="30"/>
    </row>
    <row r="714" spans="1:8" s="1" customFormat="1" ht="16.899999999999999" customHeight="1">
      <c r="A714" s="29"/>
      <c r="B714" s="30"/>
      <c r="C714" s="210" t="s">
        <v>2156</v>
      </c>
      <c r="D714" s="210" t="s">
        <v>2931</v>
      </c>
      <c r="E714" s="17" t="s">
        <v>2156</v>
      </c>
      <c r="F714" s="211">
        <v>-1.298</v>
      </c>
      <c r="G714" s="29"/>
      <c r="H714" s="30"/>
    </row>
    <row r="715" spans="1:8" s="1" customFormat="1" ht="16.899999999999999" customHeight="1">
      <c r="A715" s="29"/>
      <c r="B715" s="30"/>
      <c r="C715" s="210" t="s">
        <v>2156</v>
      </c>
      <c r="D715" s="210" t="s">
        <v>2932</v>
      </c>
      <c r="E715" s="17" t="s">
        <v>2156</v>
      </c>
      <c r="F715" s="211">
        <v>-0.153</v>
      </c>
      <c r="G715" s="29"/>
      <c r="H715" s="30"/>
    </row>
    <row r="716" spans="1:8" s="1" customFormat="1" ht="16.899999999999999" customHeight="1">
      <c r="A716" s="29"/>
      <c r="B716" s="30"/>
      <c r="C716" s="210" t="s">
        <v>2156</v>
      </c>
      <c r="D716" s="210" t="s">
        <v>2933</v>
      </c>
      <c r="E716" s="17" t="s">
        <v>2156</v>
      </c>
      <c r="F716" s="211">
        <v>-2.9000000000000001E-2</v>
      </c>
      <c r="G716" s="29"/>
      <c r="H716" s="30"/>
    </row>
    <row r="717" spans="1:8" s="1" customFormat="1" ht="16.899999999999999" customHeight="1">
      <c r="A717" s="29"/>
      <c r="B717" s="30"/>
      <c r="C717" s="210" t="s">
        <v>2156</v>
      </c>
      <c r="D717" s="210" t="s">
        <v>2934</v>
      </c>
      <c r="E717" s="17" t="s">
        <v>2156</v>
      </c>
      <c r="F717" s="211">
        <v>-0.32400000000000001</v>
      </c>
      <c r="G717" s="29"/>
      <c r="H717" s="30"/>
    </row>
    <row r="718" spans="1:8" s="1" customFormat="1" ht="16.899999999999999" customHeight="1">
      <c r="A718" s="29"/>
      <c r="B718" s="30"/>
      <c r="C718" s="210" t="s">
        <v>2156</v>
      </c>
      <c r="D718" s="210" t="s">
        <v>2935</v>
      </c>
      <c r="E718" s="17" t="s">
        <v>2156</v>
      </c>
      <c r="F718" s="211">
        <v>0</v>
      </c>
      <c r="G718" s="29"/>
      <c r="H718" s="30"/>
    </row>
    <row r="719" spans="1:8" s="1" customFormat="1" ht="16.899999999999999" customHeight="1">
      <c r="A719" s="29"/>
      <c r="B719" s="30"/>
      <c r="C719" s="210" t="s">
        <v>2156</v>
      </c>
      <c r="D719" s="210" t="s">
        <v>2936</v>
      </c>
      <c r="E719" s="17" t="s">
        <v>2156</v>
      </c>
      <c r="F719" s="211">
        <v>-0.115</v>
      </c>
      <c r="G719" s="29"/>
      <c r="H719" s="30"/>
    </row>
    <row r="720" spans="1:8" s="1" customFormat="1" ht="16.899999999999999" customHeight="1">
      <c r="A720" s="29"/>
      <c r="B720" s="30"/>
      <c r="C720" s="210" t="s">
        <v>2400</v>
      </c>
      <c r="D720" s="210" t="s">
        <v>2638</v>
      </c>
      <c r="E720" s="17" t="s">
        <v>2156</v>
      </c>
      <c r="F720" s="211">
        <v>-1.919</v>
      </c>
      <c r="G720" s="29"/>
      <c r="H720" s="30"/>
    </row>
    <row r="721" spans="1:8" s="1" customFormat="1" ht="16.899999999999999" customHeight="1">
      <c r="A721" s="29"/>
      <c r="B721" s="30"/>
      <c r="C721" s="212" t="s">
        <v>561</v>
      </c>
      <c r="D721" s="29"/>
      <c r="E721" s="29"/>
      <c r="F721" s="29"/>
      <c r="G721" s="29"/>
      <c r="H721" s="30"/>
    </row>
    <row r="722" spans="1:8" s="1" customFormat="1" ht="16.899999999999999" customHeight="1">
      <c r="A722" s="29"/>
      <c r="B722" s="30"/>
      <c r="C722" s="210" t="s">
        <v>2921</v>
      </c>
      <c r="D722" s="210" t="s">
        <v>2922</v>
      </c>
      <c r="E722" s="17" t="s">
        <v>2248</v>
      </c>
      <c r="F722" s="211">
        <v>124.911</v>
      </c>
      <c r="G722" s="29"/>
      <c r="H722" s="30"/>
    </row>
    <row r="723" spans="1:8" s="1" customFormat="1" ht="16.899999999999999" customHeight="1">
      <c r="A723" s="29"/>
      <c r="B723" s="30"/>
      <c r="C723" s="210" t="s">
        <v>2944</v>
      </c>
      <c r="D723" s="210" t="s">
        <v>2945</v>
      </c>
      <c r="E723" s="17" t="s">
        <v>2248</v>
      </c>
      <c r="F723" s="211">
        <v>242.92699999999999</v>
      </c>
      <c r="G723" s="29"/>
      <c r="H723" s="30"/>
    </row>
    <row r="724" spans="1:8" s="1" customFormat="1" ht="16.899999999999999" customHeight="1">
      <c r="A724" s="29"/>
      <c r="B724" s="30"/>
      <c r="C724" s="206" t="s">
        <v>2403</v>
      </c>
      <c r="D724" s="207" t="s">
        <v>2404</v>
      </c>
      <c r="E724" s="208" t="s">
        <v>2357</v>
      </c>
      <c r="F724" s="209">
        <v>12</v>
      </c>
      <c r="G724" s="29"/>
      <c r="H724" s="30"/>
    </row>
    <row r="725" spans="1:8" s="1" customFormat="1" ht="16.899999999999999" customHeight="1">
      <c r="A725" s="29"/>
      <c r="B725" s="30"/>
      <c r="C725" s="210" t="s">
        <v>2156</v>
      </c>
      <c r="D725" s="210" t="s">
        <v>2156</v>
      </c>
      <c r="E725" s="17" t="s">
        <v>2156</v>
      </c>
      <c r="F725" s="211">
        <v>0</v>
      </c>
      <c r="G725" s="29"/>
      <c r="H725" s="30"/>
    </row>
    <row r="726" spans="1:8" s="1" customFormat="1" ht="16.899999999999999" customHeight="1">
      <c r="A726" s="29"/>
      <c r="B726" s="30"/>
      <c r="C726" s="210" t="s">
        <v>2156</v>
      </c>
      <c r="D726" s="210" t="s">
        <v>3178</v>
      </c>
      <c r="E726" s="17" t="s">
        <v>2156</v>
      </c>
      <c r="F726" s="211">
        <v>0</v>
      </c>
      <c r="G726" s="29"/>
      <c r="H726" s="30"/>
    </row>
    <row r="727" spans="1:8" s="1" customFormat="1" ht="16.899999999999999" customHeight="1">
      <c r="A727" s="29"/>
      <c r="B727" s="30"/>
      <c r="C727" s="210" t="s">
        <v>2156</v>
      </c>
      <c r="D727" s="210" t="s">
        <v>3179</v>
      </c>
      <c r="E727" s="17" t="s">
        <v>2156</v>
      </c>
      <c r="F727" s="211">
        <v>5</v>
      </c>
      <c r="G727" s="29"/>
      <c r="H727" s="30"/>
    </row>
    <row r="728" spans="1:8" s="1" customFormat="1" ht="16.899999999999999" customHeight="1">
      <c r="A728" s="29"/>
      <c r="B728" s="30"/>
      <c r="C728" s="210" t="s">
        <v>2156</v>
      </c>
      <c r="D728" s="210" t="s">
        <v>3180</v>
      </c>
      <c r="E728" s="17" t="s">
        <v>2156</v>
      </c>
      <c r="F728" s="211">
        <v>3</v>
      </c>
      <c r="G728" s="29"/>
      <c r="H728" s="30"/>
    </row>
    <row r="729" spans="1:8" s="1" customFormat="1" ht="16.899999999999999" customHeight="1">
      <c r="A729" s="29"/>
      <c r="B729" s="30"/>
      <c r="C729" s="210" t="s">
        <v>2156</v>
      </c>
      <c r="D729" s="210" t="s">
        <v>3181</v>
      </c>
      <c r="E729" s="17" t="s">
        <v>2156</v>
      </c>
      <c r="F729" s="211">
        <v>2</v>
      </c>
      <c r="G729" s="29"/>
      <c r="H729" s="30"/>
    </row>
    <row r="730" spans="1:8" s="1" customFormat="1" ht="16.899999999999999" customHeight="1">
      <c r="A730" s="29"/>
      <c r="B730" s="30"/>
      <c r="C730" s="210" t="s">
        <v>2156</v>
      </c>
      <c r="D730" s="210" t="s">
        <v>3182</v>
      </c>
      <c r="E730" s="17" t="s">
        <v>2156</v>
      </c>
      <c r="F730" s="211">
        <v>2</v>
      </c>
      <c r="G730" s="29"/>
      <c r="H730" s="30"/>
    </row>
    <row r="731" spans="1:8" s="1" customFormat="1" ht="16.899999999999999" customHeight="1">
      <c r="A731" s="29"/>
      <c r="B731" s="30"/>
      <c r="C731" s="210" t="s">
        <v>2403</v>
      </c>
      <c r="D731" s="210" t="s">
        <v>2638</v>
      </c>
      <c r="E731" s="17" t="s">
        <v>2156</v>
      </c>
      <c r="F731" s="211">
        <v>12</v>
      </c>
      <c r="G731" s="29"/>
      <c r="H731" s="30"/>
    </row>
    <row r="732" spans="1:8" s="1" customFormat="1" ht="16.899999999999999" customHeight="1">
      <c r="A732" s="29"/>
      <c r="B732" s="30"/>
      <c r="C732" s="212" t="s">
        <v>561</v>
      </c>
      <c r="D732" s="29"/>
      <c r="E732" s="29"/>
      <c r="F732" s="29"/>
      <c r="G732" s="29"/>
      <c r="H732" s="30"/>
    </row>
    <row r="733" spans="1:8" s="1" customFormat="1" ht="16.899999999999999" customHeight="1">
      <c r="A733" s="29"/>
      <c r="B733" s="30"/>
      <c r="C733" s="210" t="s">
        <v>3166</v>
      </c>
      <c r="D733" s="210" t="s">
        <v>3167</v>
      </c>
      <c r="E733" s="17" t="s">
        <v>3034</v>
      </c>
      <c r="F733" s="211">
        <v>29</v>
      </c>
      <c r="G733" s="29"/>
      <c r="H733" s="30"/>
    </row>
    <row r="734" spans="1:8" s="1" customFormat="1" ht="16.899999999999999" customHeight="1">
      <c r="A734" s="29"/>
      <c r="B734" s="30"/>
      <c r="C734" s="210" t="s">
        <v>3187</v>
      </c>
      <c r="D734" s="210" t="s">
        <v>3188</v>
      </c>
      <c r="E734" s="17" t="s">
        <v>3034</v>
      </c>
      <c r="F734" s="211">
        <v>12</v>
      </c>
      <c r="G734" s="29"/>
      <c r="H734" s="30"/>
    </row>
    <row r="735" spans="1:8" s="1" customFormat="1" ht="16.899999999999999" customHeight="1">
      <c r="A735" s="29"/>
      <c r="B735" s="30"/>
      <c r="C735" s="206" t="s">
        <v>2405</v>
      </c>
      <c r="D735" s="207" t="s">
        <v>2406</v>
      </c>
      <c r="E735" s="208" t="s">
        <v>2357</v>
      </c>
      <c r="F735" s="209">
        <v>2</v>
      </c>
      <c r="G735" s="29"/>
      <c r="H735" s="30"/>
    </row>
    <row r="736" spans="1:8" s="1" customFormat="1" ht="16.899999999999999" customHeight="1">
      <c r="A736" s="29"/>
      <c r="B736" s="30"/>
      <c r="C736" s="210" t="s">
        <v>2156</v>
      </c>
      <c r="D736" s="210" t="s">
        <v>3183</v>
      </c>
      <c r="E736" s="17" t="s">
        <v>2156</v>
      </c>
      <c r="F736" s="211">
        <v>0</v>
      </c>
      <c r="G736" s="29"/>
      <c r="H736" s="30"/>
    </row>
    <row r="737" spans="1:8" s="1" customFormat="1" ht="16.899999999999999" customHeight="1">
      <c r="A737" s="29"/>
      <c r="B737" s="30"/>
      <c r="C737" s="210" t="s">
        <v>2156</v>
      </c>
      <c r="D737" s="210" t="s">
        <v>3181</v>
      </c>
      <c r="E737" s="17" t="s">
        <v>2156</v>
      </c>
      <c r="F737" s="211">
        <v>2</v>
      </c>
      <c r="G737" s="29"/>
      <c r="H737" s="30"/>
    </row>
    <row r="738" spans="1:8" s="1" customFormat="1" ht="16.899999999999999" customHeight="1">
      <c r="A738" s="29"/>
      <c r="B738" s="30"/>
      <c r="C738" s="210" t="s">
        <v>2405</v>
      </c>
      <c r="D738" s="210" t="s">
        <v>2638</v>
      </c>
      <c r="E738" s="17" t="s">
        <v>2156</v>
      </c>
      <c r="F738" s="211">
        <v>2</v>
      </c>
      <c r="G738" s="29"/>
      <c r="H738" s="30"/>
    </row>
    <row r="739" spans="1:8" s="1" customFormat="1" ht="16.899999999999999" customHeight="1">
      <c r="A739" s="29"/>
      <c r="B739" s="30"/>
      <c r="C739" s="212" t="s">
        <v>561</v>
      </c>
      <c r="D739" s="29"/>
      <c r="E739" s="29"/>
      <c r="F739" s="29"/>
      <c r="G739" s="29"/>
      <c r="H739" s="30"/>
    </row>
    <row r="740" spans="1:8" s="1" customFormat="1" ht="16.899999999999999" customHeight="1">
      <c r="A740" s="29"/>
      <c r="B740" s="30"/>
      <c r="C740" s="210" t="s">
        <v>3166</v>
      </c>
      <c r="D740" s="210" t="s">
        <v>3167</v>
      </c>
      <c r="E740" s="17" t="s">
        <v>3034</v>
      </c>
      <c r="F740" s="211">
        <v>29</v>
      </c>
      <c r="G740" s="29"/>
      <c r="H740" s="30"/>
    </row>
    <row r="741" spans="1:8" s="1" customFormat="1" ht="16.899999999999999" customHeight="1">
      <c r="A741" s="29"/>
      <c r="B741" s="30"/>
      <c r="C741" s="210" t="s">
        <v>3059</v>
      </c>
      <c r="D741" s="210" t="s">
        <v>3060</v>
      </c>
      <c r="E741" s="17" t="s">
        <v>2248</v>
      </c>
      <c r="F741" s="211">
        <v>5.4</v>
      </c>
      <c r="G741" s="29"/>
      <c r="H741" s="30"/>
    </row>
    <row r="742" spans="1:8" s="1" customFormat="1" ht="16.899999999999999" customHeight="1">
      <c r="A742" s="29"/>
      <c r="B742" s="30"/>
      <c r="C742" s="210" t="s">
        <v>3191</v>
      </c>
      <c r="D742" s="210" t="s">
        <v>3192</v>
      </c>
      <c r="E742" s="17" t="s">
        <v>3034</v>
      </c>
      <c r="F742" s="211">
        <v>2</v>
      </c>
      <c r="G742" s="29"/>
      <c r="H742" s="30"/>
    </row>
    <row r="743" spans="1:8" s="1" customFormat="1" ht="16.899999999999999" customHeight="1">
      <c r="A743" s="29"/>
      <c r="B743" s="30"/>
      <c r="C743" s="206" t="s">
        <v>2407</v>
      </c>
      <c r="D743" s="207" t="s">
        <v>2408</v>
      </c>
      <c r="E743" s="208" t="s">
        <v>2357</v>
      </c>
      <c r="F743" s="209">
        <v>3</v>
      </c>
      <c r="G743" s="29"/>
      <c r="H743" s="30"/>
    </row>
    <row r="744" spans="1:8" s="1" customFormat="1" ht="16.899999999999999" customHeight="1">
      <c r="A744" s="29"/>
      <c r="B744" s="30"/>
      <c r="C744" s="210" t="s">
        <v>2156</v>
      </c>
      <c r="D744" s="210" t="s">
        <v>3184</v>
      </c>
      <c r="E744" s="17" t="s">
        <v>2156</v>
      </c>
      <c r="F744" s="211">
        <v>0</v>
      </c>
      <c r="G744" s="29"/>
      <c r="H744" s="30"/>
    </row>
    <row r="745" spans="1:8" s="1" customFormat="1" ht="16.899999999999999" customHeight="1">
      <c r="A745" s="29"/>
      <c r="B745" s="30"/>
      <c r="C745" s="210" t="s">
        <v>2156</v>
      </c>
      <c r="D745" s="210" t="s">
        <v>3180</v>
      </c>
      <c r="E745" s="17" t="s">
        <v>2156</v>
      </c>
      <c r="F745" s="211">
        <v>3</v>
      </c>
      <c r="G745" s="29"/>
      <c r="H745" s="30"/>
    </row>
    <row r="746" spans="1:8" s="1" customFormat="1" ht="16.899999999999999" customHeight="1">
      <c r="A746" s="29"/>
      <c r="B746" s="30"/>
      <c r="C746" s="210" t="s">
        <v>2407</v>
      </c>
      <c r="D746" s="210" t="s">
        <v>2638</v>
      </c>
      <c r="E746" s="17" t="s">
        <v>2156</v>
      </c>
      <c r="F746" s="211">
        <v>3</v>
      </c>
      <c r="G746" s="29"/>
      <c r="H746" s="30"/>
    </row>
    <row r="747" spans="1:8" s="1" customFormat="1" ht="16.899999999999999" customHeight="1">
      <c r="A747" s="29"/>
      <c r="B747" s="30"/>
      <c r="C747" s="212" t="s">
        <v>561</v>
      </c>
      <c r="D747" s="29"/>
      <c r="E747" s="29"/>
      <c r="F747" s="29"/>
      <c r="G747" s="29"/>
      <c r="H747" s="30"/>
    </row>
    <row r="748" spans="1:8" s="1" customFormat="1" ht="16.899999999999999" customHeight="1">
      <c r="A748" s="29"/>
      <c r="B748" s="30"/>
      <c r="C748" s="210" t="s">
        <v>3166</v>
      </c>
      <c r="D748" s="210" t="s">
        <v>3167</v>
      </c>
      <c r="E748" s="17" t="s">
        <v>3034</v>
      </c>
      <c r="F748" s="211">
        <v>29</v>
      </c>
      <c r="G748" s="29"/>
      <c r="H748" s="30"/>
    </row>
    <row r="749" spans="1:8" s="1" customFormat="1" ht="16.899999999999999" customHeight="1">
      <c r="A749" s="29"/>
      <c r="B749" s="30"/>
      <c r="C749" s="210" t="s">
        <v>3059</v>
      </c>
      <c r="D749" s="210" t="s">
        <v>3060</v>
      </c>
      <c r="E749" s="17" t="s">
        <v>2248</v>
      </c>
      <c r="F749" s="211">
        <v>5.4</v>
      </c>
      <c r="G749" s="29"/>
      <c r="H749" s="30"/>
    </row>
    <row r="750" spans="1:8" s="1" customFormat="1" ht="16.899999999999999" customHeight="1">
      <c r="A750" s="29"/>
      <c r="B750" s="30"/>
      <c r="C750" s="210" t="s">
        <v>3195</v>
      </c>
      <c r="D750" s="210" t="s">
        <v>3196</v>
      </c>
      <c r="E750" s="17" t="s">
        <v>3034</v>
      </c>
      <c r="F750" s="211">
        <v>3</v>
      </c>
      <c r="G750" s="29"/>
      <c r="H750" s="30"/>
    </row>
    <row r="751" spans="1:8" s="1" customFormat="1" ht="16.899999999999999" customHeight="1">
      <c r="A751" s="29"/>
      <c r="B751" s="30"/>
      <c r="C751" s="206" t="s">
        <v>2409</v>
      </c>
      <c r="D751" s="207" t="s">
        <v>2410</v>
      </c>
      <c r="E751" s="208" t="s">
        <v>2357</v>
      </c>
      <c r="F751" s="209">
        <v>12</v>
      </c>
      <c r="G751" s="29"/>
      <c r="H751" s="30"/>
    </row>
    <row r="752" spans="1:8" s="1" customFormat="1" ht="16.899999999999999" customHeight="1">
      <c r="A752" s="29"/>
      <c r="B752" s="30"/>
      <c r="C752" s="210" t="s">
        <v>2156</v>
      </c>
      <c r="D752" s="210" t="s">
        <v>3185</v>
      </c>
      <c r="E752" s="17" t="s">
        <v>2156</v>
      </c>
      <c r="F752" s="211">
        <v>0</v>
      </c>
      <c r="G752" s="29"/>
      <c r="H752" s="30"/>
    </row>
    <row r="753" spans="1:8" s="1" customFormat="1" ht="16.899999999999999" customHeight="1">
      <c r="A753" s="29"/>
      <c r="B753" s="30"/>
      <c r="C753" s="210" t="s">
        <v>2156</v>
      </c>
      <c r="D753" s="210" t="s">
        <v>3179</v>
      </c>
      <c r="E753" s="17" t="s">
        <v>2156</v>
      </c>
      <c r="F753" s="211">
        <v>5</v>
      </c>
      <c r="G753" s="29"/>
      <c r="H753" s="30"/>
    </row>
    <row r="754" spans="1:8" s="1" customFormat="1" ht="16.899999999999999" customHeight="1">
      <c r="A754" s="29"/>
      <c r="B754" s="30"/>
      <c r="C754" s="210" t="s">
        <v>2156</v>
      </c>
      <c r="D754" s="210" t="s">
        <v>3180</v>
      </c>
      <c r="E754" s="17" t="s">
        <v>2156</v>
      </c>
      <c r="F754" s="211">
        <v>3</v>
      </c>
      <c r="G754" s="29"/>
      <c r="H754" s="30"/>
    </row>
    <row r="755" spans="1:8" s="1" customFormat="1" ht="16.899999999999999" customHeight="1">
      <c r="A755" s="29"/>
      <c r="B755" s="30"/>
      <c r="C755" s="210" t="s">
        <v>2156</v>
      </c>
      <c r="D755" s="210" t="s">
        <v>3181</v>
      </c>
      <c r="E755" s="17" t="s">
        <v>2156</v>
      </c>
      <c r="F755" s="211">
        <v>2</v>
      </c>
      <c r="G755" s="29"/>
      <c r="H755" s="30"/>
    </row>
    <row r="756" spans="1:8" s="1" customFormat="1" ht="16.899999999999999" customHeight="1">
      <c r="A756" s="29"/>
      <c r="B756" s="30"/>
      <c r="C756" s="210" t="s">
        <v>2156</v>
      </c>
      <c r="D756" s="210" t="s">
        <v>3182</v>
      </c>
      <c r="E756" s="17" t="s">
        <v>2156</v>
      </c>
      <c r="F756" s="211">
        <v>2</v>
      </c>
      <c r="G756" s="29"/>
      <c r="H756" s="30"/>
    </row>
    <row r="757" spans="1:8" s="1" customFormat="1" ht="16.899999999999999" customHeight="1">
      <c r="A757" s="29"/>
      <c r="B757" s="30"/>
      <c r="C757" s="210" t="s">
        <v>2409</v>
      </c>
      <c r="D757" s="210" t="s">
        <v>2638</v>
      </c>
      <c r="E757" s="17" t="s">
        <v>2156</v>
      </c>
      <c r="F757" s="211">
        <v>12</v>
      </c>
      <c r="G757" s="29"/>
      <c r="H757" s="30"/>
    </row>
    <row r="758" spans="1:8" s="1" customFormat="1" ht="16.899999999999999" customHeight="1">
      <c r="A758" s="29"/>
      <c r="B758" s="30"/>
      <c r="C758" s="212" t="s">
        <v>561</v>
      </c>
      <c r="D758" s="29"/>
      <c r="E758" s="29"/>
      <c r="F758" s="29"/>
      <c r="G758" s="29"/>
      <c r="H758" s="30"/>
    </row>
    <row r="759" spans="1:8" s="1" customFormat="1" ht="16.899999999999999" customHeight="1">
      <c r="A759" s="29"/>
      <c r="B759" s="30"/>
      <c r="C759" s="210" t="s">
        <v>3166</v>
      </c>
      <c r="D759" s="210" t="s">
        <v>3167</v>
      </c>
      <c r="E759" s="17" t="s">
        <v>3034</v>
      </c>
      <c r="F759" s="211">
        <v>29</v>
      </c>
      <c r="G759" s="29"/>
      <c r="H759" s="30"/>
    </row>
    <row r="760" spans="1:8" s="1" customFormat="1" ht="16.899999999999999" customHeight="1">
      <c r="A760" s="29"/>
      <c r="B760" s="30"/>
      <c r="C760" s="210" t="s">
        <v>3059</v>
      </c>
      <c r="D760" s="210" t="s">
        <v>3060</v>
      </c>
      <c r="E760" s="17" t="s">
        <v>2248</v>
      </c>
      <c r="F760" s="211">
        <v>5.4</v>
      </c>
      <c r="G760" s="29"/>
      <c r="H760" s="30"/>
    </row>
    <row r="761" spans="1:8" s="1" customFormat="1" ht="16.899999999999999" customHeight="1">
      <c r="A761" s="29"/>
      <c r="B761" s="30"/>
      <c r="C761" s="210" t="s">
        <v>3199</v>
      </c>
      <c r="D761" s="210" t="s">
        <v>3200</v>
      </c>
      <c r="E761" s="17" t="s">
        <v>3034</v>
      </c>
      <c r="F761" s="211">
        <v>12</v>
      </c>
      <c r="G761" s="29"/>
      <c r="H761" s="30"/>
    </row>
    <row r="762" spans="1:8" s="1" customFormat="1" ht="16.899999999999999" customHeight="1">
      <c r="A762" s="29"/>
      <c r="B762" s="30"/>
      <c r="C762" s="206" t="s">
        <v>2411</v>
      </c>
      <c r="D762" s="207" t="s">
        <v>2412</v>
      </c>
      <c r="E762" s="208" t="s">
        <v>2357</v>
      </c>
      <c r="F762" s="209">
        <v>2</v>
      </c>
      <c r="G762" s="29"/>
      <c r="H762" s="30"/>
    </row>
    <row r="763" spans="1:8" s="1" customFormat="1" ht="16.899999999999999" customHeight="1">
      <c r="A763" s="29"/>
      <c r="B763" s="30"/>
      <c r="C763" s="210" t="s">
        <v>2156</v>
      </c>
      <c r="D763" s="210" t="s">
        <v>3206</v>
      </c>
      <c r="E763" s="17" t="s">
        <v>2156</v>
      </c>
      <c r="F763" s="211">
        <v>0</v>
      </c>
      <c r="G763" s="29"/>
      <c r="H763" s="30"/>
    </row>
    <row r="764" spans="1:8" s="1" customFormat="1" ht="16.899999999999999" customHeight="1">
      <c r="A764" s="29"/>
      <c r="B764" s="30"/>
      <c r="C764" s="210" t="s">
        <v>2156</v>
      </c>
      <c r="D764" s="210" t="s">
        <v>3207</v>
      </c>
      <c r="E764" s="17" t="s">
        <v>2156</v>
      </c>
      <c r="F764" s="211">
        <v>0</v>
      </c>
      <c r="G764" s="29"/>
      <c r="H764" s="30"/>
    </row>
    <row r="765" spans="1:8" s="1" customFormat="1" ht="16.899999999999999" customHeight="1">
      <c r="A765" s="29"/>
      <c r="B765" s="30"/>
      <c r="C765" s="210" t="s">
        <v>2156</v>
      </c>
      <c r="D765" s="210" t="s">
        <v>3208</v>
      </c>
      <c r="E765" s="17" t="s">
        <v>2156</v>
      </c>
      <c r="F765" s="211">
        <v>2</v>
      </c>
      <c r="G765" s="29"/>
      <c r="H765" s="30"/>
    </row>
    <row r="766" spans="1:8" s="1" customFormat="1" ht="16.899999999999999" customHeight="1">
      <c r="A766" s="29"/>
      <c r="B766" s="30"/>
      <c r="C766" s="210" t="s">
        <v>2411</v>
      </c>
      <c r="D766" s="210" t="s">
        <v>2638</v>
      </c>
      <c r="E766" s="17" t="s">
        <v>2156</v>
      </c>
      <c r="F766" s="211">
        <v>2</v>
      </c>
      <c r="G766" s="29"/>
      <c r="H766" s="30"/>
    </row>
    <row r="767" spans="1:8" s="1" customFormat="1" ht="16.899999999999999" customHeight="1">
      <c r="A767" s="29"/>
      <c r="B767" s="30"/>
      <c r="C767" s="212" t="s">
        <v>561</v>
      </c>
      <c r="D767" s="29"/>
      <c r="E767" s="29"/>
      <c r="F767" s="29"/>
      <c r="G767" s="29"/>
      <c r="H767" s="30"/>
    </row>
    <row r="768" spans="1:8" s="1" customFormat="1" ht="16.899999999999999" customHeight="1">
      <c r="A768" s="29"/>
      <c r="B768" s="30"/>
      <c r="C768" s="210" t="s">
        <v>3203</v>
      </c>
      <c r="D768" s="210" t="s">
        <v>3204</v>
      </c>
      <c r="E768" s="17" t="s">
        <v>3034</v>
      </c>
      <c r="F768" s="211">
        <v>2</v>
      </c>
      <c r="G768" s="29"/>
      <c r="H768" s="30"/>
    </row>
    <row r="769" spans="1:8" s="1" customFormat="1" ht="16.899999999999999" customHeight="1">
      <c r="A769" s="29"/>
      <c r="B769" s="30"/>
      <c r="C769" s="210" t="s">
        <v>3210</v>
      </c>
      <c r="D769" s="210" t="s">
        <v>3211</v>
      </c>
      <c r="E769" s="17" t="s">
        <v>3034</v>
      </c>
      <c r="F769" s="211">
        <v>2</v>
      </c>
      <c r="G769" s="29"/>
      <c r="H769" s="30"/>
    </row>
    <row r="770" spans="1:8" s="1" customFormat="1" ht="16.899999999999999" customHeight="1">
      <c r="A770" s="29"/>
      <c r="B770" s="30"/>
      <c r="C770" s="206" t="s">
        <v>2413</v>
      </c>
      <c r="D770" s="207" t="s">
        <v>2414</v>
      </c>
      <c r="E770" s="208" t="s">
        <v>2357</v>
      </c>
      <c r="F770" s="209">
        <v>12</v>
      </c>
      <c r="G770" s="29"/>
      <c r="H770" s="30"/>
    </row>
    <row r="771" spans="1:8" s="1" customFormat="1" ht="16.899999999999999" customHeight="1">
      <c r="A771" s="29"/>
      <c r="B771" s="30"/>
      <c r="C771" s="210" t="s">
        <v>2156</v>
      </c>
      <c r="D771" s="210" t="s">
        <v>3206</v>
      </c>
      <c r="E771" s="17" t="s">
        <v>2156</v>
      </c>
      <c r="F771" s="211">
        <v>0</v>
      </c>
      <c r="G771" s="29"/>
      <c r="H771" s="30"/>
    </row>
    <row r="772" spans="1:8" s="1" customFormat="1" ht="16.899999999999999" customHeight="1">
      <c r="A772" s="29"/>
      <c r="B772" s="30"/>
      <c r="C772" s="210" t="s">
        <v>2156</v>
      </c>
      <c r="D772" s="210" t="s">
        <v>3217</v>
      </c>
      <c r="E772" s="17" t="s">
        <v>2156</v>
      </c>
      <c r="F772" s="211">
        <v>0</v>
      </c>
      <c r="G772" s="29"/>
      <c r="H772" s="30"/>
    </row>
    <row r="773" spans="1:8" s="1" customFormat="1" ht="16.899999999999999" customHeight="1">
      <c r="A773" s="29"/>
      <c r="B773" s="30"/>
      <c r="C773" s="210" t="s">
        <v>2156</v>
      </c>
      <c r="D773" s="210" t="s">
        <v>3218</v>
      </c>
      <c r="E773" s="17" t="s">
        <v>2156</v>
      </c>
      <c r="F773" s="211">
        <v>5</v>
      </c>
      <c r="G773" s="29"/>
      <c r="H773" s="30"/>
    </row>
    <row r="774" spans="1:8" s="1" customFormat="1" ht="16.899999999999999" customHeight="1">
      <c r="A774" s="29"/>
      <c r="B774" s="30"/>
      <c r="C774" s="210" t="s">
        <v>2156</v>
      </c>
      <c r="D774" s="210" t="s">
        <v>3180</v>
      </c>
      <c r="E774" s="17" t="s">
        <v>2156</v>
      </c>
      <c r="F774" s="211">
        <v>3</v>
      </c>
      <c r="G774" s="29"/>
      <c r="H774" s="30"/>
    </row>
    <row r="775" spans="1:8" s="1" customFormat="1" ht="16.899999999999999" customHeight="1">
      <c r="A775" s="29"/>
      <c r="B775" s="30"/>
      <c r="C775" s="210" t="s">
        <v>2156</v>
      </c>
      <c r="D775" s="210" t="s">
        <v>3181</v>
      </c>
      <c r="E775" s="17" t="s">
        <v>2156</v>
      </c>
      <c r="F775" s="211">
        <v>2</v>
      </c>
      <c r="G775" s="29"/>
      <c r="H775" s="30"/>
    </row>
    <row r="776" spans="1:8" s="1" customFormat="1" ht="16.899999999999999" customHeight="1">
      <c r="A776" s="29"/>
      <c r="B776" s="30"/>
      <c r="C776" s="210" t="s">
        <v>2156</v>
      </c>
      <c r="D776" s="210" t="s">
        <v>3182</v>
      </c>
      <c r="E776" s="17" t="s">
        <v>2156</v>
      </c>
      <c r="F776" s="211">
        <v>2</v>
      </c>
      <c r="G776" s="29"/>
      <c r="H776" s="30"/>
    </row>
    <row r="777" spans="1:8" s="1" customFormat="1" ht="16.899999999999999" customHeight="1">
      <c r="A777" s="29"/>
      <c r="B777" s="30"/>
      <c r="C777" s="210" t="s">
        <v>2413</v>
      </c>
      <c r="D777" s="210" t="s">
        <v>2638</v>
      </c>
      <c r="E777" s="17" t="s">
        <v>2156</v>
      </c>
      <c r="F777" s="211">
        <v>12</v>
      </c>
      <c r="G777" s="29"/>
      <c r="H777" s="30"/>
    </row>
    <row r="778" spans="1:8" s="1" customFormat="1" ht="16.899999999999999" customHeight="1">
      <c r="A778" s="29"/>
      <c r="B778" s="30"/>
      <c r="C778" s="212" t="s">
        <v>561</v>
      </c>
      <c r="D778" s="29"/>
      <c r="E778" s="29"/>
      <c r="F778" s="29"/>
      <c r="G778" s="29"/>
      <c r="H778" s="30"/>
    </row>
    <row r="779" spans="1:8" s="1" customFormat="1" ht="16.899999999999999" customHeight="1">
      <c r="A779" s="29"/>
      <c r="B779" s="30"/>
      <c r="C779" s="210" t="s">
        <v>3214</v>
      </c>
      <c r="D779" s="210" t="s">
        <v>3215</v>
      </c>
      <c r="E779" s="17" t="s">
        <v>3034</v>
      </c>
      <c r="F779" s="211">
        <v>12</v>
      </c>
      <c r="G779" s="29"/>
      <c r="H779" s="30"/>
    </row>
    <row r="780" spans="1:8" s="1" customFormat="1" ht="16.899999999999999" customHeight="1">
      <c r="A780" s="29"/>
      <c r="B780" s="30"/>
      <c r="C780" s="210" t="s">
        <v>3059</v>
      </c>
      <c r="D780" s="210" t="s">
        <v>3060</v>
      </c>
      <c r="E780" s="17" t="s">
        <v>2248</v>
      </c>
      <c r="F780" s="211">
        <v>5.4</v>
      </c>
      <c r="G780" s="29"/>
      <c r="H780" s="30"/>
    </row>
    <row r="781" spans="1:8" s="1" customFormat="1" ht="16.899999999999999" customHeight="1">
      <c r="A781" s="29"/>
      <c r="B781" s="30"/>
      <c r="C781" s="210" t="s">
        <v>3226</v>
      </c>
      <c r="D781" s="210" t="s">
        <v>3227</v>
      </c>
      <c r="E781" s="17" t="s">
        <v>3034</v>
      </c>
      <c r="F781" s="211">
        <v>12</v>
      </c>
      <c r="G781" s="29"/>
      <c r="H781" s="30"/>
    </row>
    <row r="782" spans="1:8" s="1" customFormat="1" ht="16.899999999999999" customHeight="1">
      <c r="A782" s="29"/>
      <c r="B782" s="30"/>
      <c r="C782" s="206" t="s">
        <v>2415</v>
      </c>
      <c r="D782" s="207" t="s">
        <v>2416</v>
      </c>
      <c r="E782" s="208" t="s">
        <v>2357</v>
      </c>
      <c r="F782" s="209">
        <v>1</v>
      </c>
      <c r="G782" s="29"/>
      <c r="H782" s="30"/>
    </row>
    <row r="783" spans="1:8" s="1" customFormat="1" ht="16.899999999999999" customHeight="1">
      <c r="A783" s="29"/>
      <c r="B783" s="30"/>
      <c r="C783" s="210" t="s">
        <v>2156</v>
      </c>
      <c r="D783" s="210" t="s">
        <v>3223</v>
      </c>
      <c r="E783" s="17" t="s">
        <v>2156</v>
      </c>
      <c r="F783" s="211">
        <v>0</v>
      </c>
      <c r="G783" s="29"/>
      <c r="H783" s="30"/>
    </row>
    <row r="784" spans="1:8" s="1" customFormat="1" ht="16.899999999999999" customHeight="1">
      <c r="A784" s="29"/>
      <c r="B784" s="30"/>
      <c r="C784" s="210" t="s">
        <v>2156</v>
      </c>
      <c r="D784" s="210" t="s">
        <v>3224</v>
      </c>
      <c r="E784" s="17" t="s">
        <v>2156</v>
      </c>
      <c r="F784" s="211">
        <v>1</v>
      </c>
      <c r="G784" s="29"/>
      <c r="H784" s="30"/>
    </row>
    <row r="785" spans="1:8" s="1" customFormat="1" ht="16.899999999999999" customHeight="1">
      <c r="A785" s="29"/>
      <c r="B785" s="30"/>
      <c r="C785" s="210" t="s">
        <v>2415</v>
      </c>
      <c r="D785" s="210" t="s">
        <v>2638</v>
      </c>
      <c r="E785" s="17" t="s">
        <v>2156</v>
      </c>
      <c r="F785" s="211">
        <v>1</v>
      </c>
      <c r="G785" s="29"/>
      <c r="H785" s="30"/>
    </row>
    <row r="786" spans="1:8" s="1" customFormat="1" ht="16.899999999999999" customHeight="1">
      <c r="A786" s="29"/>
      <c r="B786" s="30"/>
      <c r="C786" s="212" t="s">
        <v>561</v>
      </c>
      <c r="D786" s="29"/>
      <c r="E786" s="29"/>
      <c r="F786" s="29"/>
      <c r="G786" s="29"/>
      <c r="H786" s="30"/>
    </row>
    <row r="787" spans="1:8" s="1" customFormat="1" ht="16.899999999999999" customHeight="1">
      <c r="A787" s="29"/>
      <c r="B787" s="30"/>
      <c r="C787" s="210" t="s">
        <v>3220</v>
      </c>
      <c r="D787" s="210" t="s">
        <v>3221</v>
      </c>
      <c r="E787" s="17" t="s">
        <v>3034</v>
      </c>
      <c r="F787" s="211">
        <v>1</v>
      </c>
      <c r="G787" s="29"/>
      <c r="H787" s="30"/>
    </row>
    <row r="788" spans="1:8" s="1" customFormat="1" ht="16.899999999999999" customHeight="1">
      <c r="A788" s="29"/>
      <c r="B788" s="30"/>
      <c r="C788" s="210" t="s">
        <v>3059</v>
      </c>
      <c r="D788" s="210" t="s">
        <v>3060</v>
      </c>
      <c r="E788" s="17" t="s">
        <v>2248</v>
      </c>
      <c r="F788" s="211">
        <v>5.4</v>
      </c>
      <c r="G788" s="29"/>
      <c r="H788" s="30"/>
    </row>
    <row r="789" spans="1:8" s="1" customFormat="1" ht="16.899999999999999" customHeight="1">
      <c r="A789" s="29"/>
      <c r="B789" s="30"/>
      <c r="C789" s="210" t="s">
        <v>3230</v>
      </c>
      <c r="D789" s="210" t="s">
        <v>3231</v>
      </c>
      <c r="E789" s="17" t="s">
        <v>3034</v>
      </c>
      <c r="F789" s="211">
        <v>1</v>
      </c>
      <c r="G789" s="29"/>
      <c r="H789" s="30"/>
    </row>
    <row r="790" spans="1:8" s="1" customFormat="1" ht="16.899999999999999" customHeight="1">
      <c r="A790" s="29"/>
      <c r="B790" s="30"/>
      <c r="C790" s="206" t="s">
        <v>2417</v>
      </c>
      <c r="D790" s="207" t="s">
        <v>2418</v>
      </c>
      <c r="E790" s="208" t="s">
        <v>2357</v>
      </c>
      <c r="F790" s="209">
        <v>40</v>
      </c>
      <c r="G790" s="29"/>
      <c r="H790" s="30"/>
    </row>
    <row r="791" spans="1:8" s="1" customFormat="1" ht="16.899999999999999" customHeight="1">
      <c r="A791" s="29"/>
      <c r="B791" s="30"/>
      <c r="C791" s="210" t="s">
        <v>2156</v>
      </c>
      <c r="D791" s="210" t="s">
        <v>3206</v>
      </c>
      <c r="E791" s="17" t="s">
        <v>2156</v>
      </c>
      <c r="F791" s="211">
        <v>0</v>
      </c>
      <c r="G791" s="29"/>
      <c r="H791" s="30"/>
    </row>
    <row r="792" spans="1:8" s="1" customFormat="1" ht="16.899999999999999" customHeight="1">
      <c r="A792" s="29"/>
      <c r="B792" s="30"/>
      <c r="C792" s="210" t="s">
        <v>2156</v>
      </c>
      <c r="D792" s="210" t="s">
        <v>936</v>
      </c>
      <c r="E792" s="17" t="s">
        <v>2156</v>
      </c>
      <c r="F792" s="211">
        <v>40</v>
      </c>
      <c r="G792" s="29"/>
      <c r="H792" s="30"/>
    </row>
    <row r="793" spans="1:8" s="1" customFormat="1" ht="16.899999999999999" customHeight="1">
      <c r="A793" s="29"/>
      <c r="B793" s="30"/>
      <c r="C793" s="210" t="s">
        <v>2417</v>
      </c>
      <c r="D793" s="210" t="s">
        <v>2641</v>
      </c>
      <c r="E793" s="17" t="s">
        <v>2156</v>
      </c>
      <c r="F793" s="211">
        <v>40</v>
      </c>
      <c r="G793" s="29"/>
      <c r="H793" s="30"/>
    </row>
    <row r="794" spans="1:8" s="1" customFormat="1" ht="16.899999999999999" customHeight="1">
      <c r="A794" s="29"/>
      <c r="B794" s="30"/>
      <c r="C794" s="212" t="s">
        <v>561</v>
      </c>
      <c r="D794" s="29"/>
      <c r="E794" s="29"/>
      <c r="F794" s="29"/>
      <c r="G794" s="29"/>
      <c r="H794" s="30"/>
    </row>
    <row r="795" spans="1:8" s="1" customFormat="1" ht="16.899999999999999" customHeight="1">
      <c r="A795" s="29"/>
      <c r="B795" s="30"/>
      <c r="C795" s="210" t="s">
        <v>933</v>
      </c>
      <c r="D795" s="210" t="s">
        <v>934</v>
      </c>
      <c r="E795" s="17" t="s">
        <v>3034</v>
      </c>
      <c r="F795" s="211">
        <v>40</v>
      </c>
      <c r="G795" s="29"/>
      <c r="H795" s="30"/>
    </row>
    <row r="796" spans="1:8" s="1" customFormat="1" ht="16.899999999999999" customHeight="1">
      <c r="A796" s="29"/>
      <c r="B796" s="30"/>
      <c r="C796" s="210" t="s">
        <v>3067</v>
      </c>
      <c r="D796" s="210" t="s">
        <v>3068</v>
      </c>
      <c r="E796" s="17" t="s">
        <v>2248</v>
      </c>
      <c r="F796" s="211">
        <v>1.67</v>
      </c>
      <c r="G796" s="29"/>
      <c r="H796" s="30"/>
    </row>
    <row r="797" spans="1:8" s="1" customFormat="1" ht="16.899999999999999" customHeight="1">
      <c r="A797" s="29"/>
      <c r="B797" s="30"/>
      <c r="C797" s="210" t="s">
        <v>3076</v>
      </c>
      <c r="D797" s="210" t="s">
        <v>3077</v>
      </c>
      <c r="E797" s="17" t="s">
        <v>2297</v>
      </c>
      <c r="F797" s="211">
        <v>49.344000000000001</v>
      </c>
      <c r="G797" s="29"/>
      <c r="H797" s="30"/>
    </row>
    <row r="798" spans="1:8" s="1" customFormat="1" ht="16.899999999999999" customHeight="1">
      <c r="A798" s="29"/>
      <c r="B798" s="30"/>
      <c r="C798" s="210" t="s">
        <v>923</v>
      </c>
      <c r="D798" s="210" t="s">
        <v>924</v>
      </c>
      <c r="E798" s="17" t="s">
        <v>2345</v>
      </c>
      <c r="F798" s="211">
        <v>20</v>
      </c>
      <c r="G798" s="29"/>
      <c r="H798" s="30"/>
    </row>
    <row r="799" spans="1:8" s="1" customFormat="1" ht="16.899999999999999" customHeight="1">
      <c r="A799" s="29"/>
      <c r="B799" s="30"/>
      <c r="C799" s="210" t="s">
        <v>3414</v>
      </c>
      <c r="D799" s="210" t="s">
        <v>3415</v>
      </c>
      <c r="E799" s="17" t="s">
        <v>3034</v>
      </c>
      <c r="F799" s="211">
        <v>40</v>
      </c>
      <c r="G799" s="29"/>
      <c r="H799" s="30"/>
    </row>
    <row r="800" spans="1:8" s="1" customFormat="1" ht="16.899999999999999" customHeight="1">
      <c r="A800" s="29"/>
      <c r="B800" s="30"/>
      <c r="C800" s="210" t="s">
        <v>942</v>
      </c>
      <c r="D800" s="210" t="s">
        <v>878</v>
      </c>
      <c r="E800" s="17" t="s">
        <v>3034</v>
      </c>
      <c r="F800" s="211">
        <v>40</v>
      </c>
      <c r="G800" s="29"/>
      <c r="H800" s="30"/>
    </row>
    <row r="801" spans="1:8" s="1" customFormat="1" ht="16.899999999999999" customHeight="1">
      <c r="A801" s="29"/>
      <c r="B801" s="30"/>
      <c r="C801" s="210" t="s">
        <v>3404</v>
      </c>
      <c r="D801" s="210" t="s">
        <v>3405</v>
      </c>
      <c r="E801" s="17" t="s">
        <v>3034</v>
      </c>
      <c r="F801" s="211">
        <v>40</v>
      </c>
      <c r="G801" s="29"/>
      <c r="H801" s="30"/>
    </row>
    <row r="802" spans="1:8" s="1" customFormat="1" ht="16.899999999999999" customHeight="1">
      <c r="A802" s="29"/>
      <c r="B802" s="30"/>
      <c r="C802" s="210" t="s">
        <v>3389</v>
      </c>
      <c r="D802" s="210" t="s">
        <v>3390</v>
      </c>
      <c r="E802" s="17" t="s">
        <v>3034</v>
      </c>
      <c r="F802" s="211">
        <v>40</v>
      </c>
      <c r="G802" s="29"/>
      <c r="H802" s="30"/>
    </row>
    <row r="803" spans="1:8" s="1" customFormat="1" ht="16.899999999999999" customHeight="1">
      <c r="A803" s="29"/>
      <c r="B803" s="30"/>
      <c r="C803" s="210" t="s">
        <v>3418</v>
      </c>
      <c r="D803" s="210" t="s">
        <v>3419</v>
      </c>
      <c r="E803" s="17" t="s">
        <v>3034</v>
      </c>
      <c r="F803" s="211">
        <v>40</v>
      </c>
      <c r="G803" s="29"/>
      <c r="H803" s="30"/>
    </row>
    <row r="804" spans="1:8" s="1" customFormat="1" ht="16.899999999999999" customHeight="1">
      <c r="A804" s="29"/>
      <c r="B804" s="30"/>
      <c r="C804" s="210" t="s">
        <v>938</v>
      </c>
      <c r="D804" s="210" t="s">
        <v>939</v>
      </c>
      <c r="E804" s="17" t="s">
        <v>3034</v>
      </c>
      <c r="F804" s="211">
        <v>40</v>
      </c>
      <c r="G804" s="29"/>
      <c r="H804" s="30"/>
    </row>
    <row r="805" spans="1:8" s="1" customFormat="1" ht="16.899999999999999" customHeight="1">
      <c r="A805" s="29"/>
      <c r="B805" s="30"/>
      <c r="C805" s="210" t="s">
        <v>3408</v>
      </c>
      <c r="D805" s="210" t="s">
        <v>3409</v>
      </c>
      <c r="E805" s="17" t="s">
        <v>3034</v>
      </c>
      <c r="F805" s="211">
        <v>40</v>
      </c>
      <c r="G805" s="29"/>
      <c r="H805" s="30"/>
    </row>
    <row r="806" spans="1:8" s="1" customFormat="1" ht="16.899999999999999" customHeight="1">
      <c r="A806" s="29"/>
      <c r="B806" s="30"/>
      <c r="C806" s="210" t="s">
        <v>3358</v>
      </c>
      <c r="D806" s="210" t="s">
        <v>3359</v>
      </c>
      <c r="E806" s="17" t="s">
        <v>3034</v>
      </c>
      <c r="F806" s="211">
        <v>40</v>
      </c>
      <c r="G806" s="29"/>
      <c r="H806" s="30"/>
    </row>
    <row r="807" spans="1:8" s="1" customFormat="1" ht="16.899999999999999" customHeight="1">
      <c r="A807" s="29"/>
      <c r="B807" s="30"/>
      <c r="C807" s="210" t="s">
        <v>881</v>
      </c>
      <c r="D807" s="210" t="s">
        <v>882</v>
      </c>
      <c r="E807" s="17" t="s">
        <v>3034</v>
      </c>
      <c r="F807" s="211">
        <v>40</v>
      </c>
      <c r="G807" s="29"/>
      <c r="H807" s="30"/>
    </row>
    <row r="808" spans="1:8" s="1" customFormat="1" ht="16.899999999999999" customHeight="1">
      <c r="A808" s="29"/>
      <c r="B808" s="30"/>
      <c r="C808" s="210" t="s">
        <v>3400</v>
      </c>
      <c r="D808" s="210" t="s">
        <v>3401</v>
      </c>
      <c r="E808" s="17" t="s">
        <v>3034</v>
      </c>
      <c r="F808" s="211">
        <v>40</v>
      </c>
      <c r="G808" s="29"/>
      <c r="H808" s="30"/>
    </row>
    <row r="809" spans="1:8" s="1" customFormat="1" ht="16.899999999999999" customHeight="1">
      <c r="A809" s="29"/>
      <c r="B809" s="30"/>
      <c r="C809" s="210" t="s">
        <v>885</v>
      </c>
      <c r="D809" s="210" t="s">
        <v>3397</v>
      </c>
      <c r="E809" s="17" t="s">
        <v>3034</v>
      </c>
      <c r="F809" s="211">
        <v>40</v>
      </c>
      <c r="G809" s="29"/>
      <c r="H809" s="30"/>
    </row>
    <row r="810" spans="1:8" s="1" customFormat="1" ht="16.899999999999999" customHeight="1">
      <c r="A810" s="29"/>
      <c r="B810" s="30"/>
      <c r="C810" s="206" t="s">
        <v>2420</v>
      </c>
      <c r="D810" s="207" t="s">
        <v>2421</v>
      </c>
      <c r="E810" s="208" t="s">
        <v>2297</v>
      </c>
      <c r="F810" s="209">
        <v>18</v>
      </c>
      <c r="G810" s="29"/>
      <c r="H810" s="30"/>
    </row>
    <row r="811" spans="1:8" s="1" customFormat="1" ht="16.899999999999999" customHeight="1">
      <c r="A811" s="29"/>
      <c r="B811" s="30"/>
      <c r="C811" s="210" t="s">
        <v>2156</v>
      </c>
      <c r="D811" s="210" t="s">
        <v>3147</v>
      </c>
      <c r="E811" s="17" t="s">
        <v>2156</v>
      </c>
      <c r="F811" s="211">
        <v>0</v>
      </c>
      <c r="G811" s="29"/>
      <c r="H811" s="30"/>
    </row>
    <row r="812" spans="1:8" s="1" customFormat="1" ht="16.899999999999999" customHeight="1">
      <c r="A812" s="29"/>
      <c r="B812" s="30"/>
      <c r="C812" s="210" t="s">
        <v>2156</v>
      </c>
      <c r="D812" s="210" t="s">
        <v>3148</v>
      </c>
      <c r="E812" s="17" t="s">
        <v>2156</v>
      </c>
      <c r="F812" s="211">
        <v>18</v>
      </c>
      <c r="G812" s="29"/>
      <c r="H812" s="30"/>
    </row>
    <row r="813" spans="1:8" s="1" customFormat="1" ht="16.899999999999999" customHeight="1">
      <c r="A813" s="29"/>
      <c r="B813" s="30"/>
      <c r="C813" s="210" t="s">
        <v>2420</v>
      </c>
      <c r="D813" s="210" t="s">
        <v>2641</v>
      </c>
      <c r="E813" s="17" t="s">
        <v>2156</v>
      </c>
      <c r="F813" s="211">
        <v>18</v>
      </c>
      <c r="G813" s="29"/>
      <c r="H813" s="30"/>
    </row>
    <row r="814" spans="1:8" s="1" customFormat="1" ht="16.899999999999999" customHeight="1">
      <c r="A814" s="29"/>
      <c r="B814" s="30"/>
      <c r="C814" s="212" t="s">
        <v>561</v>
      </c>
      <c r="D814" s="29"/>
      <c r="E814" s="29"/>
      <c r="F814" s="29"/>
      <c r="G814" s="29"/>
      <c r="H814" s="30"/>
    </row>
    <row r="815" spans="1:8" s="1" customFormat="1" ht="16.899999999999999" customHeight="1">
      <c r="A815" s="29"/>
      <c r="B815" s="30"/>
      <c r="C815" s="210" t="s">
        <v>3144</v>
      </c>
      <c r="D815" s="210" t="s">
        <v>3145</v>
      </c>
      <c r="E815" s="17" t="s">
        <v>2297</v>
      </c>
      <c r="F815" s="211">
        <v>18</v>
      </c>
      <c r="G815" s="29"/>
      <c r="H815" s="30"/>
    </row>
    <row r="816" spans="1:8" s="1" customFormat="1" ht="16.899999999999999" customHeight="1">
      <c r="A816" s="29"/>
      <c r="B816" s="30"/>
      <c r="C816" s="210" t="s">
        <v>2642</v>
      </c>
      <c r="D816" s="210" t="s">
        <v>2643</v>
      </c>
      <c r="E816" s="17" t="s">
        <v>2297</v>
      </c>
      <c r="F816" s="211">
        <v>18</v>
      </c>
      <c r="G816" s="29"/>
      <c r="H816" s="30"/>
    </row>
    <row r="817" spans="1:8" s="1" customFormat="1" ht="16.899999999999999" customHeight="1">
      <c r="A817" s="29"/>
      <c r="B817" s="30"/>
      <c r="C817" s="206" t="s">
        <v>2423</v>
      </c>
      <c r="D817" s="207" t="s">
        <v>2424</v>
      </c>
      <c r="E817" s="208" t="s">
        <v>2297</v>
      </c>
      <c r="F817" s="209">
        <v>11</v>
      </c>
      <c r="G817" s="29"/>
      <c r="H817" s="30"/>
    </row>
    <row r="818" spans="1:8" s="1" customFormat="1" ht="16.899999999999999" customHeight="1">
      <c r="A818" s="29"/>
      <c r="B818" s="30"/>
      <c r="C818" s="210" t="s">
        <v>2156</v>
      </c>
      <c r="D818" s="210" t="s">
        <v>2747</v>
      </c>
      <c r="E818" s="17" t="s">
        <v>2156</v>
      </c>
      <c r="F818" s="211">
        <v>0</v>
      </c>
      <c r="G818" s="29"/>
      <c r="H818" s="30"/>
    </row>
    <row r="819" spans="1:8" s="1" customFormat="1" ht="16.899999999999999" customHeight="1">
      <c r="A819" s="29"/>
      <c r="B819" s="30"/>
      <c r="C819" s="210" t="s">
        <v>2156</v>
      </c>
      <c r="D819" s="210" t="s">
        <v>2628</v>
      </c>
      <c r="E819" s="17" t="s">
        <v>2156</v>
      </c>
      <c r="F819" s="211">
        <v>0</v>
      </c>
      <c r="G819" s="29"/>
      <c r="H819" s="30"/>
    </row>
    <row r="820" spans="1:8" s="1" customFormat="1" ht="16.899999999999999" customHeight="1">
      <c r="A820" s="29"/>
      <c r="B820" s="30"/>
      <c r="C820" s="210" t="s">
        <v>2156</v>
      </c>
      <c r="D820" s="210" t="s">
        <v>2748</v>
      </c>
      <c r="E820" s="17" t="s">
        <v>2156</v>
      </c>
      <c r="F820" s="211">
        <v>6.5</v>
      </c>
      <c r="G820" s="29"/>
      <c r="H820" s="30"/>
    </row>
    <row r="821" spans="1:8" s="1" customFormat="1" ht="16.899999999999999" customHeight="1">
      <c r="A821" s="29"/>
      <c r="B821" s="30"/>
      <c r="C821" s="210" t="s">
        <v>2156</v>
      </c>
      <c r="D821" s="210" t="s">
        <v>2681</v>
      </c>
      <c r="E821" s="17" t="s">
        <v>2156</v>
      </c>
      <c r="F821" s="211">
        <v>0</v>
      </c>
      <c r="G821" s="29"/>
      <c r="H821" s="30"/>
    </row>
    <row r="822" spans="1:8" s="1" customFormat="1" ht="16.899999999999999" customHeight="1">
      <c r="A822" s="29"/>
      <c r="B822" s="30"/>
      <c r="C822" s="210" t="s">
        <v>2156</v>
      </c>
      <c r="D822" s="210" t="s">
        <v>2749</v>
      </c>
      <c r="E822" s="17" t="s">
        <v>2156</v>
      </c>
      <c r="F822" s="211">
        <v>0</v>
      </c>
      <c r="G822" s="29"/>
      <c r="H822" s="30"/>
    </row>
    <row r="823" spans="1:8" s="1" customFormat="1" ht="16.899999999999999" customHeight="1">
      <c r="A823" s="29"/>
      <c r="B823" s="30"/>
      <c r="C823" s="210" t="s">
        <v>2156</v>
      </c>
      <c r="D823" s="210" t="s">
        <v>2634</v>
      </c>
      <c r="E823" s="17" t="s">
        <v>2156</v>
      </c>
      <c r="F823" s="211">
        <v>0</v>
      </c>
      <c r="G823" s="29"/>
      <c r="H823" s="30"/>
    </row>
    <row r="824" spans="1:8" s="1" customFormat="1" ht="16.899999999999999" customHeight="1">
      <c r="A824" s="29"/>
      <c r="B824" s="30"/>
      <c r="C824" s="210" t="s">
        <v>2156</v>
      </c>
      <c r="D824" s="210" t="s">
        <v>2750</v>
      </c>
      <c r="E824" s="17" t="s">
        <v>2156</v>
      </c>
      <c r="F824" s="211">
        <v>4.5</v>
      </c>
      <c r="G824" s="29"/>
      <c r="H824" s="30"/>
    </row>
    <row r="825" spans="1:8" s="1" customFormat="1" ht="16.899999999999999" customHeight="1">
      <c r="A825" s="29"/>
      <c r="B825" s="30"/>
      <c r="C825" s="210" t="s">
        <v>2423</v>
      </c>
      <c r="D825" s="210" t="s">
        <v>2638</v>
      </c>
      <c r="E825" s="17" t="s">
        <v>2156</v>
      </c>
      <c r="F825" s="211">
        <v>11</v>
      </c>
      <c r="G825" s="29"/>
      <c r="H825" s="30"/>
    </row>
    <row r="826" spans="1:8" s="1" customFormat="1" ht="16.899999999999999" customHeight="1">
      <c r="A826" s="29"/>
      <c r="B826" s="30"/>
      <c r="C826" s="212" t="s">
        <v>561</v>
      </c>
      <c r="D826" s="29"/>
      <c r="E826" s="29"/>
      <c r="F826" s="29"/>
      <c r="G826" s="29"/>
      <c r="H826" s="30"/>
    </row>
    <row r="827" spans="1:8" s="1" customFormat="1" ht="16.899999999999999" customHeight="1">
      <c r="A827" s="29"/>
      <c r="B827" s="30"/>
      <c r="C827" s="210" t="s">
        <v>2744</v>
      </c>
      <c r="D827" s="210" t="s">
        <v>2745</v>
      </c>
      <c r="E827" s="17" t="s">
        <v>2297</v>
      </c>
      <c r="F827" s="211">
        <v>15.5</v>
      </c>
      <c r="G827" s="29"/>
      <c r="H827" s="30"/>
    </row>
    <row r="828" spans="1:8" s="1" customFormat="1" ht="16.899999999999999" customHeight="1">
      <c r="A828" s="29"/>
      <c r="B828" s="30"/>
      <c r="C828" s="210" t="s">
        <v>2776</v>
      </c>
      <c r="D828" s="210" t="s">
        <v>2777</v>
      </c>
      <c r="E828" s="17" t="s">
        <v>2248</v>
      </c>
      <c r="F828" s="211">
        <v>217.744</v>
      </c>
      <c r="G828" s="29"/>
      <c r="H828" s="30"/>
    </row>
    <row r="829" spans="1:8" s="1" customFormat="1" ht="16.899999999999999" customHeight="1">
      <c r="A829" s="29"/>
      <c r="B829" s="30"/>
      <c r="C829" s="210" t="s">
        <v>2995</v>
      </c>
      <c r="D829" s="210" t="s">
        <v>2996</v>
      </c>
      <c r="E829" s="17" t="s">
        <v>2297</v>
      </c>
      <c r="F829" s="211">
        <v>15.5</v>
      </c>
      <c r="G829" s="29"/>
      <c r="H829" s="30"/>
    </row>
    <row r="830" spans="1:8" s="1" customFormat="1" ht="16.899999999999999" customHeight="1">
      <c r="A830" s="29"/>
      <c r="B830" s="30"/>
      <c r="C830" s="206" t="s">
        <v>2426</v>
      </c>
      <c r="D830" s="207" t="s">
        <v>2427</v>
      </c>
      <c r="E830" s="208" t="s">
        <v>2297</v>
      </c>
      <c r="F830" s="209">
        <v>4.5</v>
      </c>
      <c r="G830" s="29"/>
      <c r="H830" s="30"/>
    </row>
    <row r="831" spans="1:8" s="1" customFormat="1" ht="16.899999999999999" customHeight="1">
      <c r="A831" s="29"/>
      <c r="B831" s="30"/>
      <c r="C831" s="210" t="s">
        <v>2156</v>
      </c>
      <c r="D831" s="210" t="s">
        <v>2639</v>
      </c>
      <c r="E831" s="17" t="s">
        <v>2156</v>
      </c>
      <c r="F831" s="211">
        <v>0</v>
      </c>
      <c r="G831" s="29"/>
      <c r="H831" s="30"/>
    </row>
    <row r="832" spans="1:8" s="1" customFormat="1" ht="16.899999999999999" customHeight="1">
      <c r="A832" s="29"/>
      <c r="B832" s="30"/>
      <c r="C832" s="210" t="s">
        <v>2156</v>
      </c>
      <c r="D832" s="210" t="s">
        <v>2751</v>
      </c>
      <c r="E832" s="17" t="s">
        <v>2156</v>
      </c>
      <c r="F832" s="211">
        <v>4.5</v>
      </c>
      <c r="G832" s="29"/>
      <c r="H832" s="30"/>
    </row>
    <row r="833" spans="1:8" s="1" customFormat="1" ht="16.899999999999999" customHeight="1">
      <c r="A833" s="29"/>
      <c r="B833" s="30"/>
      <c r="C833" s="210" t="s">
        <v>2426</v>
      </c>
      <c r="D833" s="210" t="s">
        <v>2638</v>
      </c>
      <c r="E833" s="17" t="s">
        <v>2156</v>
      </c>
      <c r="F833" s="211">
        <v>4.5</v>
      </c>
      <c r="G833" s="29"/>
      <c r="H833" s="30"/>
    </row>
    <row r="834" spans="1:8" s="1" customFormat="1" ht="16.899999999999999" customHeight="1">
      <c r="A834" s="29"/>
      <c r="B834" s="30"/>
      <c r="C834" s="212" t="s">
        <v>561</v>
      </c>
      <c r="D834" s="29"/>
      <c r="E834" s="29"/>
      <c r="F834" s="29"/>
      <c r="G834" s="29"/>
      <c r="H834" s="30"/>
    </row>
    <row r="835" spans="1:8" s="1" customFormat="1" ht="16.899999999999999" customHeight="1">
      <c r="A835" s="29"/>
      <c r="B835" s="30"/>
      <c r="C835" s="210" t="s">
        <v>2744</v>
      </c>
      <c r="D835" s="210" t="s">
        <v>2745</v>
      </c>
      <c r="E835" s="17" t="s">
        <v>2297</v>
      </c>
      <c r="F835" s="211">
        <v>15.5</v>
      </c>
      <c r="G835" s="29"/>
      <c r="H835" s="30"/>
    </row>
    <row r="836" spans="1:8" s="1" customFormat="1" ht="16.899999999999999" customHeight="1">
      <c r="A836" s="29"/>
      <c r="B836" s="30"/>
      <c r="C836" s="210" t="s">
        <v>2760</v>
      </c>
      <c r="D836" s="210" t="s">
        <v>2761</v>
      </c>
      <c r="E836" s="17" t="s">
        <v>2248</v>
      </c>
      <c r="F836" s="211">
        <v>10.863</v>
      </c>
      <c r="G836" s="29"/>
      <c r="H836" s="30"/>
    </row>
    <row r="837" spans="1:8" s="1" customFormat="1" ht="16.899999999999999" customHeight="1">
      <c r="A837" s="29"/>
      <c r="B837" s="30"/>
      <c r="C837" s="210" t="s">
        <v>2995</v>
      </c>
      <c r="D837" s="210" t="s">
        <v>2996</v>
      </c>
      <c r="E837" s="17" t="s">
        <v>2297</v>
      </c>
      <c r="F837" s="211">
        <v>15.5</v>
      </c>
      <c r="G837" s="29"/>
      <c r="H837" s="30"/>
    </row>
    <row r="838" spans="1:8" s="1" customFormat="1" ht="16.899999999999999" customHeight="1">
      <c r="A838" s="29"/>
      <c r="B838" s="30"/>
      <c r="C838" s="206" t="s">
        <v>2429</v>
      </c>
      <c r="D838" s="207" t="s">
        <v>2430</v>
      </c>
      <c r="E838" s="208" t="s">
        <v>2297</v>
      </c>
      <c r="F838" s="209">
        <v>28.25</v>
      </c>
      <c r="G838" s="29"/>
      <c r="H838" s="30"/>
    </row>
    <row r="839" spans="1:8" s="1" customFormat="1" ht="16.899999999999999" customHeight="1">
      <c r="A839" s="29"/>
      <c r="B839" s="30"/>
      <c r="C839" s="210" t="s">
        <v>2156</v>
      </c>
      <c r="D839" s="210" t="s">
        <v>2755</v>
      </c>
      <c r="E839" s="17" t="s">
        <v>2156</v>
      </c>
      <c r="F839" s="211">
        <v>0</v>
      </c>
      <c r="G839" s="29"/>
      <c r="H839" s="30"/>
    </row>
    <row r="840" spans="1:8" s="1" customFormat="1" ht="16.899999999999999" customHeight="1">
      <c r="A840" s="29"/>
      <c r="B840" s="30"/>
      <c r="C840" s="210" t="s">
        <v>2156</v>
      </c>
      <c r="D840" s="210" t="s">
        <v>2628</v>
      </c>
      <c r="E840" s="17" t="s">
        <v>2156</v>
      </c>
      <c r="F840" s="211">
        <v>0</v>
      </c>
      <c r="G840" s="29"/>
      <c r="H840" s="30"/>
    </row>
    <row r="841" spans="1:8" s="1" customFormat="1" ht="16.899999999999999" customHeight="1">
      <c r="A841" s="29"/>
      <c r="B841" s="30"/>
      <c r="C841" s="210" t="s">
        <v>2156</v>
      </c>
      <c r="D841" s="210" t="s">
        <v>2756</v>
      </c>
      <c r="E841" s="17" t="s">
        <v>2156</v>
      </c>
      <c r="F841" s="211">
        <v>16.25</v>
      </c>
      <c r="G841" s="29"/>
      <c r="H841" s="30"/>
    </row>
    <row r="842" spans="1:8" s="1" customFormat="1" ht="16.899999999999999" customHeight="1">
      <c r="A842" s="29"/>
      <c r="B842" s="30"/>
      <c r="C842" s="210" t="s">
        <v>2156</v>
      </c>
      <c r="D842" s="210" t="s">
        <v>2681</v>
      </c>
      <c r="E842" s="17" t="s">
        <v>2156</v>
      </c>
      <c r="F842" s="211">
        <v>0</v>
      </c>
      <c r="G842" s="29"/>
      <c r="H842" s="30"/>
    </row>
    <row r="843" spans="1:8" s="1" customFormat="1" ht="16.899999999999999" customHeight="1">
      <c r="A843" s="29"/>
      <c r="B843" s="30"/>
      <c r="C843" s="210" t="s">
        <v>2156</v>
      </c>
      <c r="D843" s="210" t="s">
        <v>2757</v>
      </c>
      <c r="E843" s="17" t="s">
        <v>2156</v>
      </c>
      <c r="F843" s="211">
        <v>12</v>
      </c>
      <c r="G843" s="29"/>
      <c r="H843" s="30"/>
    </row>
    <row r="844" spans="1:8" s="1" customFormat="1" ht="16.899999999999999" customHeight="1">
      <c r="A844" s="29"/>
      <c r="B844" s="30"/>
      <c r="C844" s="210" t="s">
        <v>2429</v>
      </c>
      <c r="D844" s="210" t="s">
        <v>2638</v>
      </c>
      <c r="E844" s="17" t="s">
        <v>2156</v>
      </c>
      <c r="F844" s="211">
        <v>28.25</v>
      </c>
      <c r="G844" s="29"/>
      <c r="H844" s="30"/>
    </row>
    <row r="845" spans="1:8" s="1" customFormat="1" ht="16.899999999999999" customHeight="1">
      <c r="A845" s="29"/>
      <c r="B845" s="30"/>
      <c r="C845" s="212" t="s">
        <v>561</v>
      </c>
      <c r="D845" s="29"/>
      <c r="E845" s="29"/>
      <c r="F845" s="29"/>
      <c r="G845" s="29"/>
      <c r="H845" s="30"/>
    </row>
    <row r="846" spans="1:8" s="1" customFormat="1" ht="16.899999999999999" customHeight="1">
      <c r="A846" s="29"/>
      <c r="B846" s="30"/>
      <c r="C846" s="210" t="s">
        <v>2752</v>
      </c>
      <c r="D846" s="210" t="s">
        <v>2753</v>
      </c>
      <c r="E846" s="17" t="s">
        <v>2297</v>
      </c>
      <c r="F846" s="211">
        <v>31.25</v>
      </c>
      <c r="G846" s="29"/>
      <c r="H846" s="30"/>
    </row>
    <row r="847" spans="1:8" s="1" customFormat="1" ht="16.899999999999999" customHeight="1">
      <c r="A847" s="29"/>
      <c r="B847" s="30"/>
      <c r="C847" s="210" t="s">
        <v>2776</v>
      </c>
      <c r="D847" s="210" t="s">
        <v>2777</v>
      </c>
      <c r="E847" s="17" t="s">
        <v>2248</v>
      </c>
      <c r="F847" s="211">
        <v>217.744</v>
      </c>
      <c r="G847" s="29"/>
      <c r="H847" s="30"/>
    </row>
    <row r="848" spans="1:8" s="1" customFormat="1" ht="16.899999999999999" customHeight="1">
      <c r="A848" s="29"/>
      <c r="B848" s="30"/>
      <c r="C848" s="210" t="s">
        <v>2999</v>
      </c>
      <c r="D848" s="210" t="s">
        <v>3000</v>
      </c>
      <c r="E848" s="17" t="s">
        <v>2297</v>
      </c>
      <c r="F848" s="211">
        <v>31.25</v>
      </c>
      <c r="G848" s="29"/>
      <c r="H848" s="30"/>
    </row>
    <row r="849" spans="1:8" s="1" customFormat="1" ht="16.899999999999999" customHeight="1">
      <c r="A849" s="29"/>
      <c r="B849" s="30"/>
      <c r="C849" s="206" t="s">
        <v>2432</v>
      </c>
      <c r="D849" s="207" t="s">
        <v>2433</v>
      </c>
      <c r="E849" s="208" t="s">
        <v>2297</v>
      </c>
      <c r="F849" s="209">
        <v>3</v>
      </c>
      <c r="G849" s="29"/>
      <c r="H849" s="30"/>
    </row>
    <row r="850" spans="1:8" s="1" customFormat="1" ht="16.899999999999999" customHeight="1">
      <c r="A850" s="29"/>
      <c r="B850" s="30"/>
      <c r="C850" s="210" t="s">
        <v>2156</v>
      </c>
      <c r="D850" s="210" t="s">
        <v>2639</v>
      </c>
      <c r="E850" s="17" t="s">
        <v>2156</v>
      </c>
      <c r="F850" s="211">
        <v>0</v>
      </c>
      <c r="G850" s="29"/>
      <c r="H850" s="30"/>
    </row>
    <row r="851" spans="1:8" s="1" customFormat="1" ht="16.899999999999999" customHeight="1">
      <c r="A851" s="29"/>
      <c r="B851" s="30"/>
      <c r="C851" s="210" t="s">
        <v>2156</v>
      </c>
      <c r="D851" s="210" t="s">
        <v>2758</v>
      </c>
      <c r="E851" s="17" t="s">
        <v>2156</v>
      </c>
      <c r="F851" s="211">
        <v>3</v>
      </c>
      <c r="G851" s="29"/>
      <c r="H851" s="30"/>
    </row>
    <row r="852" spans="1:8" s="1" customFormat="1" ht="16.899999999999999" customHeight="1">
      <c r="A852" s="29"/>
      <c r="B852" s="30"/>
      <c r="C852" s="210" t="s">
        <v>2432</v>
      </c>
      <c r="D852" s="210" t="s">
        <v>2638</v>
      </c>
      <c r="E852" s="17" t="s">
        <v>2156</v>
      </c>
      <c r="F852" s="211">
        <v>3</v>
      </c>
      <c r="G852" s="29"/>
      <c r="H852" s="30"/>
    </row>
    <row r="853" spans="1:8" s="1" customFormat="1" ht="16.899999999999999" customHeight="1">
      <c r="A853" s="29"/>
      <c r="B853" s="30"/>
      <c r="C853" s="212" t="s">
        <v>561</v>
      </c>
      <c r="D853" s="29"/>
      <c r="E853" s="29"/>
      <c r="F853" s="29"/>
      <c r="G853" s="29"/>
      <c r="H853" s="30"/>
    </row>
    <row r="854" spans="1:8" s="1" customFormat="1" ht="16.899999999999999" customHeight="1">
      <c r="A854" s="29"/>
      <c r="B854" s="30"/>
      <c r="C854" s="210" t="s">
        <v>2752</v>
      </c>
      <c r="D854" s="210" t="s">
        <v>2753</v>
      </c>
      <c r="E854" s="17" t="s">
        <v>2297</v>
      </c>
      <c r="F854" s="211">
        <v>31.25</v>
      </c>
      <c r="G854" s="29"/>
      <c r="H854" s="30"/>
    </row>
    <row r="855" spans="1:8" s="1" customFormat="1" ht="16.899999999999999" customHeight="1">
      <c r="A855" s="29"/>
      <c r="B855" s="30"/>
      <c r="C855" s="210" t="s">
        <v>2760</v>
      </c>
      <c r="D855" s="210" t="s">
        <v>2761</v>
      </c>
      <c r="E855" s="17" t="s">
        <v>2248</v>
      </c>
      <c r="F855" s="211">
        <v>10.863</v>
      </c>
      <c r="G855" s="29"/>
      <c r="H855" s="30"/>
    </row>
    <row r="856" spans="1:8" s="1" customFormat="1" ht="16.899999999999999" customHeight="1">
      <c r="A856" s="29"/>
      <c r="B856" s="30"/>
      <c r="C856" s="210" t="s">
        <v>2999</v>
      </c>
      <c r="D856" s="210" t="s">
        <v>3000</v>
      </c>
      <c r="E856" s="17" t="s">
        <v>2297</v>
      </c>
      <c r="F856" s="211">
        <v>31.25</v>
      </c>
      <c r="G856" s="29"/>
      <c r="H856" s="30"/>
    </row>
    <row r="857" spans="1:8" s="1" customFormat="1" ht="16.899999999999999" customHeight="1">
      <c r="A857" s="29"/>
      <c r="B857" s="30"/>
      <c r="C857" s="206" t="s">
        <v>2434</v>
      </c>
      <c r="D857" s="207" t="s">
        <v>2435</v>
      </c>
      <c r="E857" s="208" t="s">
        <v>2297</v>
      </c>
      <c r="F857" s="209">
        <v>971.2</v>
      </c>
      <c r="G857" s="29"/>
      <c r="H857" s="30"/>
    </row>
    <row r="858" spans="1:8" s="1" customFormat="1" ht="16.899999999999999" customHeight="1">
      <c r="A858" s="29"/>
      <c r="B858" s="30"/>
      <c r="C858" s="210" t="s">
        <v>2156</v>
      </c>
      <c r="D858" s="210" t="s">
        <v>2741</v>
      </c>
      <c r="E858" s="17" t="s">
        <v>2156</v>
      </c>
      <c r="F858" s="211">
        <v>0</v>
      </c>
      <c r="G858" s="29"/>
      <c r="H858" s="30"/>
    </row>
    <row r="859" spans="1:8" s="1" customFormat="1" ht="16.899999999999999" customHeight="1">
      <c r="A859" s="29"/>
      <c r="B859" s="30"/>
      <c r="C859" s="210" t="s">
        <v>2156</v>
      </c>
      <c r="D859" s="210" t="s">
        <v>2873</v>
      </c>
      <c r="E859" s="17" t="s">
        <v>2156</v>
      </c>
      <c r="F859" s="211">
        <v>652.79999999999995</v>
      </c>
      <c r="G859" s="29"/>
      <c r="H859" s="30"/>
    </row>
    <row r="860" spans="1:8" s="1" customFormat="1" ht="16.899999999999999" customHeight="1">
      <c r="A860" s="29"/>
      <c r="B860" s="30"/>
      <c r="C860" s="210" t="s">
        <v>2156</v>
      </c>
      <c r="D860" s="210" t="s">
        <v>2742</v>
      </c>
      <c r="E860" s="17" t="s">
        <v>2156</v>
      </c>
      <c r="F860" s="211">
        <v>0</v>
      </c>
      <c r="G860" s="29"/>
      <c r="H860" s="30"/>
    </row>
    <row r="861" spans="1:8" s="1" customFormat="1" ht="16.899999999999999" customHeight="1">
      <c r="A861" s="29"/>
      <c r="B861" s="30"/>
      <c r="C861" s="210" t="s">
        <v>2156</v>
      </c>
      <c r="D861" s="210" t="s">
        <v>2874</v>
      </c>
      <c r="E861" s="17" t="s">
        <v>2156</v>
      </c>
      <c r="F861" s="211">
        <v>100.8</v>
      </c>
      <c r="G861" s="29"/>
      <c r="H861" s="30"/>
    </row>
    <row r="862" spans="1:8" s="1" customFormat="1" ht="16.899999999999999" customHeight="1">
      <c r="A862" s="29"/>
      <c r="B862" s="30"/>
      <c r="C862" s="210" t="s">
        <v>2156</v>
      </c>
      <c r="D862" s="210" t="s">
        <v>2679</v>
      </c>
      <c r="E862" s="17" t="s">
        <v>2156</v>
      </c>
      <c r="F862" s="211">
        <v>0</v>
      </c>
      <c r="G862" s="29"/>
      <c r="H862" s="30"/>
    </row>
    <row r="863" spans="1:8" s="1" customFormat="1" ht="16.899999999999999" customHeight="1">
      <c r="A863" s="29"/>
      <c r="B863" s="30"/>
      <c r="C863" s="210" t="s">
        <v>2156</v>
      </c>
      <c r="D863" s="210" t="s">
        <v>2875</v>
      </c>
      <c r="E863" s="17" t="s">
        <v>2156</v>
      </c>
      <c r="F863" s="211">
        <v>6.4</v>
      </c>
      <c r="G863" s="29"/>
      <c r="H863" s="30"/>
    </row>
    <row r="864" spans="1:8" s="1" customFormat="1" ht="16.899999999999999" customHeight="1">
      <c r="A864" s="29"/>
      <c r="B864" s="30"/>
      <c r="C864" s="210" t="s">
        <v>2156</v>
      </c>
      <c r="D864" s="210" t="s">
        <v>2662</v>
      </c>
      <c r="E864" s="17" t="s">
        <v>2156</v>
      </c>
      <c r="F864" s="211">
        <v>0</v>
      </c>
      <c r="G864" s="29"/>
      <c r="H864" s="30"/>
    </row>
    <row r="865" spans="1:8" s="1" customFormat="1" ht="16.899999999999999" customHeight="1">
      <c r="A865" s="29"/>
      <c r="B865" s="30"/>
      <c r="C865" s="210" t="s">
        <v>2156</v>
      </c>
      <c r="D865" s="210" t="s">
        <v>2876</v>
      </c>
      <c r="E865" s="17" t="s">
        <v>2156</v>
      </c>
      <c r="F865" s="211">
        <v>48</v>
      </c>
      <c r="G865" s="29"/>
      <c r="H865" s="30"/>
    </row>
    <row r="866" spans="1:8" s="1" customFormat="1" ht="16.899999999999999" customHeight="1">
      <c r="A866" s="29"/>
      <c r="B866" s="30"/>
      <c r="C866" s="210" t="s">
        <v>2156</v>
      </c>
      <c r="D866" s="210" t="s">
        <v>2826</v>
      </c>
      <c r="E866" s="17" t="s">
        <v>2156</v>
      </c>
      <c r="F866" s="211">
        <v>0</v>
      </c>
      <c r="G866" s="29"/>
      <c r="H866" s="30"/>
    </row>
    <row r="867" spans="1:8" s="1" customFormat="1" ht="16.899999999999999" customHeight="1">
      <c r="A867" s="29"/>
      <c r="B867" s="30"/>
      <c r="C867" s="210" t="s">
        <v>2156</v>
      </c>
      <c r="D867" s="210" t="s">
        <v>2877</v>
      </c>
      <c r="E867" s="17" t="s">
        <v>2156</v>
      </c>
      <c r="F867" s="211">
        <v>163.19999999999999</v>
      </c>
      <c r="G867" s="29"/>
      <c r="H867" s="30"/>
    </row>
    <row r="868" spans="1:8" s="1" customFormat="1" ht="16.899999999999999" customHeight="1">
      <c r="A868" s="29"/>
      <c r="B868" s="30"/>
      <c r="C868" s="210" t="s">
        <v>2156</v>
      </c>
      <c r="D868" s="210" t="s">
        <v>2878</v>
      </c>
      <c r="E868" s="17" t="s">
        <v>2156</v>
      </c>
      <c r="F868" s="211">
        <v>0</v>
      </c>
      <c r="G868" s="29"/>
      <c r="H868" s="30"/>
    </row>
    <row r="869" spans="1:8" s="1" customFormat="1" ht="16.899999999999999" customHeight="1">
      <c r="A869" s="29"/>
      <c r="B869" s="30"/>
      <c r="C869" s="210" t="s">
        <v>2156</v>
      </c>
      <c r="D869" s="210" t="s">
        <v>2879</v>
      </c>
      <c r="E869" s="17" t="s">
        <v>2156</v>
      </c>
      <c r="F869" s="211">
        <v>0</v>
      </c>
      <c r="G869" s="29"/>
      <c r="H869" s="30"/>
    </row>
    <row r="870" spans="1:8" s="1" customFormat="1" ht="16.899999999999999" customHeight="1">
      <c r="A870" s="29"/>
      <c r="B870" s="30"/>
      <c r="C870" s="210" t="s">
        <v>2434</v>
      </c>
      <c r="D870" s="210" t="s">
        <v>2641</v>
      </c>
      <c r="E870" s="17" t="s">
        <v>2156</v>
      </c>
      <c r="F870" s="211">
        <v>971.2</v>
      </c>
      <c r="G870" s="29"/>
      <c r="H870" s="30"/>
    </row>
    <row r="871" spans="1:8" s="1" customFormat="1" ht="16.899999999999999" customHeight="1">
      <c r="A871" s="29"/>
      <c r="B871" s="30"/>
      <c r="C871" s="212" t="s">
        <v>561</v>
      </c>
      <c r="D871" s="29"/>
      <c r="E871" s="29"/>
      <c r="F871" s="29"/>
      <c r="G871" s="29"/>
      <c r="H871" s="30"/>
    </row>
    <row r="872" spans="1:8" s="1" customFormat="1" ht="16.899999999999999" customHeight="1">
      <c r="A872" s="29"/>
      <c r="B872" s="30"/>
      <c r="C872" s="210" t="s">
        <v>2870</v>
      </c>
      <c r="D872" s="210" t="s">
        <v>2871</v>
      </c>
      <c r="E872" s="17" t="s">
        <v>2297</v>
      </c>
      <c r="F872" s="211">
        <v>971.2</v>
      </c>
      <c r="G872" s="29"/>
      <c r="H872" s="30"/>
    </row>
    <row r="873" spans="1:8" s="1" customFormat="1" ht="16.899999999999999" customHeight="1">
      <c r="A873" s="29"/>
      <c r="B873" s="30"/>
      <c r="C873" s="210" t="s">
        <v>2881</v>
      </c>
      <c r="D873" s="210" t="s">
        <v>2882</v>
      </c>
      <c r="E873" s="17" t="s">
        <v>2297</v>
      </c>
      <c r="F873" s="211">
        <v>971.2</v>
      </c>
      <c r="G873" s="29"/>
      <c r="H873" s="30"/>
    </row>
    <row r="874" spans="1:8" s="1" customFormat="1" ht="16.899999999999999" customHeight="1">
      <c r="A874" s="29"/>
      <c r="B874" s="30"/>
      <c r="C874" s="206" t="s">
        <v>2437</v>
      </c>
      <c r="D874" s="207" t="s">
        <v>2438</v>
      </c>
      <c r="E874" s="208" t="s">
        <v>2248</v>
      </c>
      <c r="F874" s="209">
        <v>5.4</v>
      </c>
      <c r="G874" s="29"/>
      <c r="H874" s="30"/>
    </row>
    <row r="875" spans="1:8" s="1" customFormat="1" ht="16.899999999999999" customHeight="1">
      <c r="A875" s="29"/>
      <c r="B875" s="30"/>
      <c r="C875" s="210" t="s">
        <v>2156</v>
      </c>
      <c r="D875" s="210" t="s">
        <v>3062</v>
      </c>
      <c r="E875" s="17" t="s">
        <v>2156</v>
      </c>
      <c r="F875" s="211">
        <v>0</v>
      </c>
      <c r="G875" s="29"/>
      <c r="H875" s="30"/>
    </row>
    <row r="876" spans="1:8" s="1" customFormat="1" ht="16.899999999999999" customHeight="1">
      <c r="A876" s="29"/>
      <c r="B876" s="30"/>
      <c r="C876" s="210" t="s">
        <v>2156</v>
      </c>
      <c r="D876" s="210" t="s">
        <v>3063</v>
      </c>
      <c r="E876" s="17" t="s">
        <v>2156</v>
      </c>
      <c r="F876" s="211">
        <v>3.06</v>
      </c>
      <c r="G876" s="29"/>
      <c r="H876" s="30"/>
    </row>
    <row r="877" spans="1:8" s="1" customFormat="1" ht="16.899999999999999" customHeight="1">
      <c r="A877" s="29"/>
      <c r="B877" s="30"/>
      <c r="C877" s="210" t="s">
        <v>2156</v>
      </c>
      <c r="D877" s="210" t="s">
        <v>3064</v>
      </c>
      <c r="E877" s="17" t="s">
        <v>2156</v>
      </c>
      <c r="F877" s="211">
        <v>0</v>
      </c>
      <c r="G877" s="29"/>
      <c r="H877" s="30"/>
    </row>
    <row r="878" spans="1:8" s="1" customFormat="1" ht="16.899999999999999" customHeight="1">
      <c r="A878" s="29"/>
      <c r="B878" s="30"/>
      <c r="C878" s="210" t="s">
        <v>2156</v>
      </c>
      <c r="D878" s="210" t="s">
        <v>3065</v>
      </c>
      <c r="E878" s="17" t="s">
        <v>2156</v>
      </c>
      <c r="F878" s="211">
        <v>2.34</v>
      </c>
      <c r="G878" s="29"/>
      <c r="H878" s="30"/>
    </row>
    <row r="879" spans="1:8" s="1" customFormat="1" ht="16.899999999999999" customHeight="1">
      <c r="A879" s="29"/>
      <c r="B879" s="30"/>
      <c r="C879" s="210" t="s">
        <v>2437</v>
      </c>
      <c r="D879" s="210" t="s">
        <v>2641</v>
      </c>
      <c r="E879" s="17" t="s">
        <v>2156</v>
      </c>
      <c r="F879" s="211">
        <v>5.4</v>
      </c>
      <c r="G879" s="29"/>
      <c r="H879" s="30"/>
    </row>
    <row r="880" spans="1:8" s="1" customFormat="1" ht="16.899999999999999" customHeight="1">
      <c r="A880" s="29"/>
      <c r="B880" s="30"/>
      <c r="C880" s="212" t="s">
        <v>561</v>
      </c>
      <c r="D880" s="29"/>
      <c r="E880" s="29"/>
      <c r="F880" s="29"/>
      <c r="G880" s="29"/>
      <c r="H880" s="30"/>
    </row>
    <row r="881" spans="1:8" s="1" customFormat="1" ht="16.899999999999999" customHeight="1">
      <c r="A881" s="29"/>
      <c r="B881" s="30"/>
      <c r="C881" s="210" t="s">
        <v>3059</v>
      </c>
      <c r="D881" s="210" t="s">
        <v>3060</v>
      </c>
      <c r="E881" s="17" t="s">
        <v>2248</v>
      </c>
      <c r="F881" s="211">
        <v>5.4</v>
      </c>
      <c r="G881" s="29"/>
      <c r="H881" s="30"/>
    </row>
    <row r="882" spans="1:8" s="1" customFormat="1" ht="16.899999999999999" customHeight="1">
      <c r="A882" s="29"/>
      <c r="B882" s="30"/>
      <c r="C882" s="210" t="s">
        <v>2944</v>
      </c>
      <c r="D882" s="210" t="s">
        <v>2945</v>
      </c>
      <c r="E882" s="17" t="s">
        <v>2248</v>
      </c>
      <c r="F882" s="211">
        <v>242.92699999999999</v>
      </c>
      <c r="G882" s="29"/>
      <c r="H882" s="30"/>
    </row>
    <row r="883" spans="1:8" s="1" customFormat="1" ht="16.899999999999999" customHeight="1">
      <c r="A883" s="29"/>
      <c r="B883" s="30"/>
      <c r="C883" s="210" t="s">
        <v>3076</v>
      </c>
      <c r="D883" s="210" t="s">
        <v>3077</v>
      </c>
      <c r="E883" s="17" t="s">
        <v>2297</v>
      </c>
      <c r="F883" s="211">
        <v>49.344000000000001</v>
      </c>
      <c r="G883" s="29"/>
      <c r="H883" s="30"/>
    </row>
    <row r="884" spans="1:8" s="1" customFormat="1" ht="16.899999999999999" customHeight="1">
      <c r="A884" s="29"/>
      <c r="B884" s="30"/>
      <c r="C884" s="206" t="s">
        <v>3074</v>
      </c>
      <c r="D884" s="207" t="s">
        <v>562</v>
      </c>
      <c r="E884" s="208" t="s">
        <v>2248</v>
      </c>
      <c r="F884" s="209">
        <v>1.67</v>
      </c>
      <c r="G884" s="29"/>
      <c r="H884" s="30"/>
    </row>
    <row r="885" spans="1:8" s="1" customFormat="1" ht="16.899999999999999" customHeight="1">
      <c r="A885" s="29"/>
      <c r="B885" s="30"/>
      <c r="C885" s="210" t="s">
        <v>2156</v>
      </c>
      <c r="D885" s="210" t="s">
        <v>3070</v>
      </c>
      <c r="E885" s="17" t="s">
        <v>2156</v>
      </c>
      <c r="F885" s="211">
        <v>0</v>
      </c>
      <c r="G885" s="29"/>
      <c r="H885" s="30"/>
    </row>
    <row r="886" spans="1:8" s="1" customFormat="1" ht="16.899999999999999" customHeight="1">
      <c r="A886" s="29"/>
      <c r="B886" s="30"/>
      <c r="C886" s="210" t="s">
        <v>2156</v>
      </c>
      <c r="D886" s="210" t="s">
        <v>3071</v>
      </c>
      <c r="E886" s="17" t="s">
        <v>2156</v>
      </c>
      <c r="F886" s="211">
        <v>0.55800000000000005</v>
      </c>
      <c r="G886" s="29"/>
      <c r="H886" s="30"/>
    </row>
    <row r="887" spans="1:8" s="1" customFormat="1" ht="16.899999999999999" customHeight="1">
      <c r="A887" s="29"/>
      <c r="B887" s="30"/>
      <c r="C887" s="210" t="s">
        <v>2156</v>
      </c>
      <c r="D887" s="210" t="s">
        <v>3072</v>
      </c>
      <c r="E887" s="17" t="s">
        <v>2156</v>
      </c>
      <c r="F887" s="211">
        <v>1.046</v>
      </c>
      <c r="G887" s="29"/>
      <c r="H887" s="30"/>
    </row>
    <row r="888" spans="1:8" s="1" customFormat="1" ht="16.899999999999999" customHeight="1">
      <c r="A888" s="29"/>
      <c r="B888" s="30"/>
      <c r="C888" s="210" t="s">
        <v>2156</v>
      </c>
      <c r="D888" s="210" t="s">
        <v>3073</v>
      </c>
      <c r="E888" s="17" t="s">
        <v>2156</v>
      </c>
      <c r="F888" s="211">
        <v>6.6000000000000003E-2</v>
      </c>
      <c r="G888" s="29"/>
      <c r="H888" s="30"/>
    </row>
    <row r="889" spans="1:8" s="1" customFormat="1" ht="16.899999999999999" customHeight="1">
      <c r="A889" s="29"/>
      <c r="B889" s="30"/>
      <c r="C889" s="210" t="s">
        <v>3074</v>
      </c>
      <c r="D889" s="210" t="s">
        <v>2641</v>
      </c>
      <c r="E889" s="17" t="s">
        <v>2156</v>
      </c>
      <c r="F889" s="211">
        <v>1.67</v>
      </c>
      <c r="G889" s="29"/>
      <c r="H889" s="30"/>
    </row>
    <row r="890" spans="1:8" s="1" customFormat="1" ht="16.899999999999999" customHeight="1">
      <c r="A890" s="29"/>
      <c r="B890" s="30"/>
      <c r="C890" s="206" t="s">
        <v>2440</v>
      </c>
      <c r="D890" s="207" t="s">
        <v>2441</v>
      </c>
      <c r="E890" s="208" t="s">
        <v>2297</v>
      </c>
      <c r="F890" s="209">
        <v>70.25</v>
      </c>
      <c r="G890" s="29"/>
      <c r="H890" s="30"/>
    </row>
    <row r="891" spans="1:8" s="1" customFormat="1" ht="16.899999999999999" customHeight="1">
      <c r="A891" s="29"/>
      <c r="B891" s="30"/>
      <c r="C891" s="210" t="s">
        <v>2156</v>
      </c>
      <c r="D891" s="210" t="s">
        <v>3090</v>
      </c>
      <c r="E891" s="17" t="s">
        <v>2156</v>
      </c>
      <c r="F891" s="211">
        <v>0</v>
      </c>
      <c r="G891" s="29"/>
      <c r="H891" s="30"/>
    </row>
    <row r="892" spans="1:8" s="1" customFormat="1" ht="16.899999999999999" customHeight="1">
      <c r="A892" s="29"/>
      <c r="B892" s="30"/>
      <c r="C892" s="210" t="s">
        <v>2156</v>
      </c>
      <c r="D892" s="210" t="s">
        <v>3091</v>
      </c>
      <c r="E892" s="17" t="s">
        <v>2156</v>
      </c>
      <c r="F892" s="211">
        <v>0</v>
      </c>
      <c r="G892" s="29"/>
      <c r="H892" s="30"/>
    </row>
    <row r="893" spans="1:8" s="1" customFormat="1" ht="16.899999999999999" customHeight="1">
      <c r="A893" s="29"/>
      <c r="B893" s="30"/>
      <c r="C893" s="210" t="s">
        <v>2156</v>
      </c>
      <c r="D893" s="210" t="s">
        <v>3092</v>
      </c>
      <c r="E893" s="17" t="s">
        <v>2156</v>
      </c>
      <c r="F893" s="211">
        <v>0</v>
      </c>
      <c r="G893" s="29"/>
      <c r="H893" s="30"/>
    </row>
    <row r="894" spans="1:8" s="1" customFormat="1" ht="16.899999999999999" customHeight="1">
      <c r="A894" s="29"/>
      <c r="B894" s="30"/>
      <c r="C894" s="210" t="s">
        <v>2156</v>
      </c>
      <c r="D894" s="210" t="s">
        <v>2721</v>
      </c>
      <c r="E894" s="17" t="s">
        <v>2156</v>
      </c>
      <c r="F894" s="211">
        <v>0</v>
      </c>
      <c r="G894" s="29"/>
      <c r="H894" s="30"/>
    </row>
    <row r="895" spans="1:8" s="1" customFormat="1" ht="16.899999999999999" customHeight="1">
      <c r="A895" s="29"/>
      <c r="B895" s="30"/>
      <c r="C895" s="210" t="s">
        <v>2156</v>
      </c>
      <c r="D895" s="210" t="s">
        <v>3093</v>
      </c>
      <c r="E895" s="17" t="s">
        <v>2156</v>
      </c>
      <c r="F895" s="211">
        <v>70.25</v>
      </c>
      <c r="G895" s="29"/>
      <c r="H895" s="30"/>
    </row>
    <row r="896" spans="1:8" s="1" customFormat="1" ht="16.899999999999999" customHeight="1">
      <c r="A896" s="29"/>
      <c r="B896" s="30"/>
      <c r="C896" s="210" t="s">
        <v>2440</v>
      </c>
      <c r="D896" s="210" t="s">
        <v>2638</v>
      </c>
      <c r="E896" s="17" t="s">
        <v>2156</v>
      </c>
      <c r="F896" s="211">
        <v>70.25</v>
      </c>
      <c r="G896" s="29"/>
      <c r="H896" s="30"/>
    </row>
    <row r="897" spans="1:8" s="1" customFormat="1" ht="16.899999999999999" customHeight="1">
      <c r="A897" s="29"/>
      <c r="B897" s="30"/>
      <c r="C897" s="212" t="s">
        <v>561</v>
      </c>
      <c r="D897" s="29"/>
      <c r="E897" s="29"/>
      <c r="F897" s="29"/>
      <c r="G897" s="29"/>
      <c r="H897" s="30"/>
    </row>
    <row r="898" spans="1:8" s="1" customFormat="1" ht="16.899999999999999" customHeight="1">
      <c r="A898" s="29"/>
      <c r="B898" s="30"/>
      <c r="C898" s="210" t="s">
        <v>3087</v>
      </c>
      <c r="D898" s="210" t="s">
        <v>3088</v>
      </c>
      <c r="E898" s="17" t="s">
        <v>2297</v>
      </c>
      <c r="F898" s="211">
        <v>70.25</v>
      </c>
      <c r="G898" s="29"/>
      <c r="H898" s="30"/>
    </row>
    <row r="899" spans="1:8" s="1" customFormat="1" ht="16.899999999999999" customHeight="1">
      <c r="A899" s="29"/>
      <c r="B899" s="30"/>
      <c r="C899" s="210" t="s">
        <v>2645</v>
      </c>
      <c r="D899" s="210" t="s">
        <v>2646</v>
      </c>
      <c r="E899" s="17" t="s">
        <v>2297</v>
      </c>
      <c r="F899" s="211">
        <v>145</v>
      </c>
      <c r="G899" s="29"/>
      <c r="H899" s="30"/>
    </row>
    <row r="900" spans="1:8" s="1" customFormat="1" ht="16.899999999999999" customHeight="1">
      <c r="A900" s="29"/>
      <c r="B900" s="30"/>
      <c r="C900" s="210" t="s">
        <v>2891</v>
      </c>
      <c r="D900" s="210" t="s">
        <v>2892</v>
      </c>
      <c r="E900" s="17" t="s">
        <v>2248</v>
      </c>
      <c r="F900" s="211">
        <v>640.77</v>
      </c>
      <c r="G900" s="29"/>
      <c r="H900" s="30"/>
    </row>
    <row r="901" spans="1:8" s="1" customFormat="1" ht="16.899999999999999" customHeight="1">
      <c r="A901" s="29"/>
      <c r="B901" s="30"/>
      <c r="C901" s="210" t="s">
        <v>2905</v>
      </c>
      <c r="D901" s="210" t="s">
        <v>2906</v>
      </c>
      <c r="E901" s="17" t="s">
        <v>2248</v>
      </c>
      <c r="F901" s="211">
        <v>635.67399999999998</v>
      </c>
      <c r="G901" s="29"/>
      <c r="H901" s="30"/>
    </row>
    <row r="902" spans="1:8" s="1" customFormat="1" ht="16.899999999999999" customHeight="1">
      <c r="A902" s="29"/>
      <c r="B902" s="30"/>
      <c r="C902" s="210" t="s">
        <v>1000</v>
      </c>
      <c r="D902" s="210" t="s">
        <v>1001</v>
      </c>
      <c r="E902" s="17" t="s">
        <v>2485</v>
      </c>
      <c r="F902" s="211">
        <v>262.80700000000002</v>
      </c>
      <c r="G902" s="29"/>
      <c r="H902" s="30"/>
    </row>
    <row r="903" spans="1:8" s="1" customFormat="1" ht="16.899999999999999" customHeight="1">
      <c r="A903" s="29"/>
      <c r="B903" s="30"/>
      <c r="C903" s="210" t="s">
        <v>1015</v>
      </c>
      <c r="D903" s="210" t="s">
        <v>1016</v>
      </c>
      <c r="E903" s="17" t="s">
        <v>2485</v>
      </c>
      <c r="F903" s="211">
        <v>1644.183</v>
      </c>
      <c r="G903" s="29"/>
      <c r="H903" s="30"/>
    </row>
    <row r="904" spans="1:8" s="1" customFormat="1" ht="16.899999999999999" customHeight="1">
      <c r="A904" s="29"/>
      <c r="B904" s="30"/>
      <c r="C904" s="206" t="s">
        <v>2443</v>
      </c>
      <c r="D904" s="207" t="s">
        <v>2444</v>
      </c>
      <c r="E904" s="208" t="s">
        <v>2357</v>
      </c>
      <c r="F904" s="209">
        <v>38</v>
      </c>
      <c r="G904" s="29"/>
      <c r="H904" s="30"/>
    </row>
    <row r="905" spans="1:8" s="1" customFormat="1" ht="16.899999999999999" customHeight="1">
      <c r="A905" s="29"/>
      <c r="B905" s="30"/>
      <c r="C905" s="210" t="s">
        <v>2156</v>
      </c>
      <c r="D905" s="210" t="s">
        <v>3352</v>
      </c>
      <c r="E905" s="17" t="s">
        <v>2156</v>
      </c>
      <c r="F905" s="211">
        <v>38</v>
      </c>
      <c r="G905" s="29"/>
      <c r="H905" s="30"/>
    </row>
    <row r="906" spans="1:8" s="1" customFormat="1" ht="16.899999999999999" customHeight="1">
      <c r="A906" s="29"/>
      <c r="B906" s="30"/>
      <c r="C906" s="210" t="s">
        <v>2443</v>
      </c>
      <c r="D906" s="210" t="s">
        <v>2641</v>
      </c>
      <c r="E906" s="17" t="s">
        <v>2156</v>
      </c>
      <c r="F906" s="211">
        <v>38</v>
      </c>
      <c r="G906" s="29"/>
      <c r="H906" s="30"/>
    </row>
    <row r="907" spans="1:8" s="1" customFormat="1" ht="16.899999999999999" customHeight="1">
      <c r="A907" s="29"/>
      <c r="B907" s="30"/>
      <c r="C907" s="212" t="s">
        <v>561</v>
      </c>
      <c r="D907" s="29"/>
      <c r="E907" s="29"/>
      <c r="F907" s="29"/>
      <c r="G907" s="29"/>
      <c r="H907" s="30"/>
    </row>
    <row r="908" spans="1:8" s="1" customFormat="1" ht="16.899999999999999" customHeight="1">
      <c r="A908" s="29"/>
      <c r="B908" s="30"/>
      <c r="C908" s="210" t="s">
        <v>3349</v>
      </c>
      <c r="D908" s="210" t="s">
        <v>3350</v>
      </c>
      <c r="E908" s="17" t="s">
        <v>3034</v>
      </c>
      <c r="F908" s="211">
        <v>38</v>
      </c>
      <c r="G908" s="29"/>
      <c r="H908" s="30"/>
    </row>
    <row r="909" spans="1:8" s="1" customFormat="1" ht="16.899999999999999" customHeight="1">
      <c r="A909" s="29"/>
      <c r="B909" s="30"/>
      <c r="C909" s="210" t="s">
        <v>3067</v>
      </c>
      <c r="D909" s="210" t="s">
        <v>3068</v>
      </c>
      <c r="E909" s="17" t="s">
        <v>2248</v>
      </c>
      <c r="F909" s="211">
        <v>1.67</v>
      </c>
      <c r="G909" s="29"/>
      <c r="H909" s="30"/>
    </row>
    <row r="910" spans="1:8" s="1" customFormat="1" ht="16.899999999999999" customHeight="1">
      <c r="A910" s="29"/>
      <c r="B910" s="30"/>
      <c r="C910" s="210" t="s">
        <v>3076</v>
      </c>
      <c r="D910" s="210" t="s">
        <v>3077</v>
      </c>
      <c r="E910" s="17" t="s">
        <v>2297</v>
      </c>
      <c r="F910" s="211">
        <v>49.344000000000001</v>
      </c>
      <c r="G910" s="29"/>
      <c r="H910" s="30"/>
    </row>
    <row r="911" spans="1:8" s="1" customFormat="1" ht="16.899999999999999" customHeight="1">
      <c r="A911" s="29"/>
      <c r="B911" s="30"/>
      <c r="C911" s="210" t="s">
        <v>3354</v>
      </c>
      <c r="D911" s="210" t="s">
        <v>3355</v>
      </c>
      <c r="E911" s="17" t="s">
        <v>3034</v>
      </c>
      <c r="F911" s="211">
        <v>38</v>
      </c>
      <c r="G911" s="29"/>
      <c r="H911" s="30"/>
    </row>
    <row r="912" spans="1:8" s="1" customFormat="1" ht="16.899999999999999" customHeight="1">
      <c r="A912" s="29"/>
      <c r="B912" s="30"/>
      <c r="C912" s="210" t="s">
        <v>3358</v>
      </c>
      <c r="D912" s="210" t="s">
        <v>3359</v>
      </c>
      <c r="E912" s="17" t="s">
        <v>3034</v>
      </c>
      <c r="F912" s="211">
        <v>38</v>
      </c>
      <c r="G912" s="29"/>
      <c r="H912" s="30"/>
    </row>
    <row r="913" spans="1:8" s="1" customFormat="1" ht="16.899999999999999" customHeight="1">
      <c r="A913" s="29"/>
      <c r="B913" s="30"/>
      <c r="C913" s="206" t="s">
        <v>2446</v>
      </c>
      <c r="D913" s="207" t="s">
        <v>2447</v>
      </c>
      <c r="E913" s="208" t="s">
        <v>2357</v>
      </c>
      <c r="F913" s="209">
        <v>10</v>
      </c>
      <c r="G913" s="29"/>
      <c r="H913" s="30"/>
    </row>
    <row r="914" spans="1:8" s="1" customFormat="1" ht="16.899999999999999" customHeight="1">
      <c r="A914" s="29"/>
      <c r="B914" s="30"/>
      <c r="C914" s="210" t="s">
        <v>2156</v>
      </c>
      <c r="D914" s="210" t="s">
        <v>2372</v>
      </c>
      <c r="E914" s="17" t="s">
        <v>2156</v>
      </c>
      <c r="F914" s="211">
        <v>10</v>
      </c>
      <c r="G914" s="29"/>
      <c r="H914" s="30"/>
    </row>
    <row r="915" spans="1:8" s="1" customFormat="1" ht="16.899999999999999" customHeight="1">
      <c r="A915" s="29"/>
      <c r="B915" s="30"/>
      <c r="C915" s="210" t="s">
        <v>2446</v>
      </c>
      <c r="D915" s="210" t="s">
        <v>2641</v>
      </c>
      <c r="E915" s="17" t="s">
        <v>2156</v>
      </c>
      <c r="F915" s="211">
        <v>10</v>
      </c>
      <c r="G915" s="29"/>
      <c r="H915" s="30"/>
    </row>
    <row r="916" spans="1:8" s="1" customFormat="1" ht="16.899999999999999" customHeight="1">
      <c r="A916" s="29"/>
      <c r="B916" s="30"/>
      <c r="C916" s="212" t="s">
        <v>561</v>
      </c>
      <c r="D916" s="29"/>
      <c r="E916" s="29"/>
      <c r="F916" s="29"/>
      <c r="G916" s="29"/>
      <c r="H916" s="30"/>
    </row>
    <row r="917" spans="1:8" s="1" customFormat="1" ht="16.899999999999999" customHeight="1">
      <c r="A917" s="29"/>
      <c r="B917" s="30"/>
      <c r="C917" s="210" t="s">
        <v>3362</v>
      </c>
      <c r="D917" s="210" t="s">
        <v>3363</v>
      </c>
      <c r="E917" s="17" t="s">
        <v>3034</v>
      </c>
      <c r="F917" s="211">
        <v>10</v>
      </c>
      <c r="G917" s="29"/>
      <c r="H917" s="30"/>
    </row>
    <row r="918" spans="1:8" s="1" customFormat="1" ht="16.899999999999999" customHeight="1">
      <c r="A918" s="29"/>
      <c r="B918" s="30"/>
      <c r="C918" s="210" t="s">
        <v>3067</v>
      </c>
      <c r="D918" s="210" t="s">
        <v>3068</v>
      </c>
      <c r="E918" s="17" t="s">
        <v>2248</v>
      </c>
      <c r="F918" s="211">
        <v>1.67</v>
      </c>
      <c r="G918" s="29"/>
      <c r="H918" s="30"/>
    </row>
    <row r="919" spans="1:8" s="1" customFormat="1" ht="16.899999999999999" customHeight="1">
      <c r="A919" s="29"/>
      <c r="B919" s="30"/>
      <c r="C919" s="210" t="s">
        <v>3076</v>
      </c>
      <c r="D919" s="210" t="s">
        <v>3077</v>
      </c>
      <c r="E919" s="17" t="s">
        <v>2297</v>
      </c>
      <c r="F919" s="211">
        <v>49.344000000000001</v>
      </c>
      <c r="G919" s="29"/>
      <c r="H919" s="30"/>
    </row>
    <row r="920" spans="1:8" s="1" customFormat="1" ht="16.899999999999999" customHeight="1">
      <c r="A920" s="29"/>
      <c r="B920" s="30"/>
      <c r="C920" s="210" t="s">
        <v>3366</v>
      </c>
      <c r="D920" s="210" t="s">
        <v>3367</v>
      </c>
      <c r="E920" s="17" t="s">
        <v>3034</v>
      </c>
      <c r="F920" s="211">
        <v>10</v>
      </c>
      <c r="G920" s="29"/>
      <c r="H920" s="30"/>
    </row>
    <row r="921" spans="1:8" s="1" customFormat="1" ht="16.899999999999999" customHeight="1">
      <c r="A921" s="29"/>
      <c r="B921" s="30"/>
      <c r="C921" s="210" t="s">
        <v>3370</v>
      </c>
      <c r="D921" s="210" t="s">
        <v>3371</v>
      </c>
      <c r="E921" s="17" t="s">
        <v>3034</v>
      </c>
      <c r="F921" s="211">
        <v>10</v>
      </c>
      <c r="G921" s="29"/>
      <c r="H921" s="30"/>
    </row>
    <row r="922" spans="1:8" s="1" customFormat="1" ht="16.899999999999999" customHeight="1">
      <c r="A922" s="29"/>
      <c r="B922" s="30"/>
      <c r="C922" s="206" t="s">
        <v>2448</v>
      </c>
      <c r="D922" s="207" t="s">
        <v>2449</v>
      </c>
      <c r="E922" s="208" t="s">
        <v>2345</v>
      </c>
      <c r="F922" s="209">
        <v>20</v>
      </c>
      <c r="G922" s="29"/>
      <c r="H922" s="30"/>
    </row>
    <row r="923" spans="1:8" s="1" customFormat="1" ht="16.899999999999999" customHeight="1">
      <c r="A923" s="29"/>
      <c r="B923" s="30"/>
      <c r="C923" s="210" t="s">
        <v>2156</v>
      </c>
      <c r="D923" s="210" t="s">
        <v>926</v>
      </c>
      <c r="E923" s="17" t="s">
        <v>2156</v>
      </c>
      <c r="F923" s="211">
        <v>20</v>
      </c>
      <c r="G923" s="29"/>
      <c r="H923" s="30"/>
    </row>
    <row r="924" spans="1:8" s="1" customFormat="1" ht="16.899999999999999" customHeight="1">
      <c r="A924" s="29"/>
      <c r="B924" s="30"/>
      <c r="C924" s="210" t="s">
        <v>2448</v>
      </c>
      <c r="D924" s="210" t="s">
        <v>2641</v>
      </c>
      <c r="E924" s="17" t="s">
        <v>2156</v>
      </c>
      <c r="F924" s="211">
        <v>20</v>
      </c>
      <c r="G924" s="29"/>
      <c r="H924" s="30"/>
    </row>
    <row r="925" spans="1:8" s="1" customFormat="1" ht="16.899999999999999" customHeight="1">
      <c r="A925" s="29"/>
      <c r="B925" s="30"/>
      <c r="C925" s="212" t="s">
        <v>561</v>
      </c>
      <c r="D925" s="29"/>
      <c r="E925" s="29"/>
      <c r="F925" s="29"/>
      <c r="G925" s="29"/>
      <c r="H925" s="30"/>
    </row>
    <row r="926" spans="1:8" s="1" customFormat="1" ht="16.899999999999999" customHeight="1">
      <c r="A926" s="29"/>
      <c r="B926" s="30"/>
      <c r="C926" s="210" t="s">
        <v>923</v>
      </c>
      <c r="D926" s="210" t="s">
        <v>924</v>
      </c>
      <c r="E926" s="17" t="s">
        <v>2345</v>
      </c>
      <c r="F926" s="211">
        <v>20</v>
      </c>
      <c r="G926" s="29"/>
      <c r="H926" s="30"/>
    </row>
    <row r="927" spans="1:8" s="1" customFormat="1" ht="16.899999999999999" customHeight="1">
      <c r="A927" s="29"/>
      <c r="B927" s="30"/>
      <c r="C927" s="210" t="s">
        <v>928</v>
      </c>
      <c r="D927" s="210" t="s">
        <v>929</v>
      </c>
      <c r="E927" s="17" t="s">
        <v>2345</v>
      </c>
      <c r="F927" s="211">
        <v>21</v>
      </c>
      <c r="G927" s="29"/>
      <c r="H927" s="30"/>
    </row>
    <row r="928" spans="1:8" s="1" customFormat="1" ht="16.899999999999999" customHeight="1">
      <c r="A928" s="29"/>
      <c r="B928" s="30"/>
      <c r="C928" s="206" t="s">
        <v>2451</v>
      </c>
      <c r="D928" s="207" t="s">
        <v>2452</v>
      </c>
      <c r="E928" s="208" t="s">
        <v>2345</v>
      </c>
      <c r="F928" s="209">
        <v>3393.36</v>
      </c>
      <c r="G928" s="29"/>
      <c r="H928" s="30"/>
    </row>
    <row r="929" spans="1:8" s="1" customFormat="1" ht="16.899999999999999" customHeight="1">
      <c r="A929" s="29"/>
      <c r="B929" s="30"/>
      <c r="C929" s="210" t="s">
        <v>2156</v>
      </c>
      <c r="D929" s="210" t="s">
        <v>3237</v>
      </c>
      <c r="E929" s="17" t="s">
        <v>2156</v>
      </c>
      <c r="F929" s="211">
        <v>2700</v>
      </c>
      <c r="G929" s="29"/>
      <c r="H929" s="30"/>
    </row>
    <row r="930" spans="1:8" s="1" customFormat="1" ht="16.899999999999999" customHeight="1">
      <c r="A930" s="29"/>
      <c r="B930" s="30"/>
      <c r="C930" s="210" t="s">
        <v>2156</v>
      </c>
      <c r="D930" s="210" t="s">
        <v>3238</v>
      </c>
      <c r="E930" s="17" t="s">
        <v>2156</v>
      </c>
      <c r="F930" s="211">
        <v>151.1</v>
      </c>
      <c r="G930" s="29"/>
      <c r="H930" s="30"/>
    </row>
    <row r="931" spans="1:8" s="1" customFormat="1" ht="16.899999999999999" customHeight="1">
      <c r="A931" s="29"/>
      <c r="B931" s="30"/>
      <c r="C931" s="210" t="s">
        <v>2156</v>
      </c>
      <c r="D931" s="210" t="s">
        <v>3239</v>
      </c>
      <c r="E931" s="17" t="s">
        <v>2156</v>
      </c>
      <c r="F931" s="211">
        <v>95.51</v>
      </c>
      <c r="G931" s="29"/>
      <c r="H931" s="30"/>
    </row>
    <row r="932" spans="1:8" s="1" customFormat="1" ht="16.899999999999999" customHeight="1">
      <c r="A932" s="29"/>
      <c r="B932" s="30"/>
      <c r="C932" s="210" t="s">
        <v>2156</v>
      </c>
      <c r="D932" s="210" t="s">
        <v>3240</v>
      </c>
      <c r="E932" s="17" t="s">
        <v>2156</v>
      </c>
      <c r="F932" s="211">
        <v>190.25</v>
      </c>
      <c r="G932" s="29"/>
      <c r="H932" s="30"/>
    </row>
    <row r="933" spans="1:8" s="1" customFormat="1" ht="16.899999999999999" customHeight="1">
      <c r="A933" s="29"/>
      <c r="B933" s="30"/>
      <c r="C933" s="210" t="s">
        <v>2156</v>
      </c>
      <c r="D933" s="210" t="s">
        <v>3241</v>
      </c>
      <c r="E933" s="17" t="s">
        <v>2156</v>
      </c>
      <c r="F933" s="211">
        <v>82.02</v>
      </c>
      <c r="G933" s="29"/>
      <c r="H933" s="30"/>
    </row>
    <row r="934" spans="1:8" s="1" customFormat="1" ht="16.899999999999999" customHeight="1">
      <c r="A934" s="29"/>
      <c r="B934" s="30"/>
      <c r="C934" s="210" t="s">
        <v>2156</v>
      </c>
      <c r="D934" s="210" t="s">
        <v>3242</v>
      </c>
      <c r="E934" s="17" t="s">
        <v>2156</v>
      </c>
      <c r="F934" s="211">
        <v>174.48</v>
      </c>
      <c r="G934" s="29"/>
      <c r="H934" s="30"/>
    </row>
    <row r="935" spans="1:8" s="1" customFormat="1" ht="16.899999999999999" customHeight="1">
      <c r="A935" s="29"/>
      <c r="B935" s="30"/>
      <c r="C935" s="210" t="s">
        <v>2451</v>
      </c>
      <c r="D935" s="210" t="s">
        <v>2641</v>
      </c>
      <c r="E935" s="17" t="s">
        <v>2156</v>
      </c>
      <c r="F935" s="211">
        <v>3393.36</v>
      </c>
      <c r="G935" s="29"/>
      <c r="H935" s="30"/>
    </row>
    <row r="936" spans="1:8" s="1" customFormat="1" ht="16.899999999999999" customHeight="1">
      <c r="A936" s="29"/>
      <c r="B936" s="30"/>
      <c r="C936" s="212" t="s">
        <v>561</v>
      </c>
      <c r="D936" s="29"/>
      <c r="E936" s="29"/>
      <c r="F936" s="29"/>
      <c r="G936" s="29"/>
      <c r="H936" s="30"/>
    </row>
    <row r="937" spans="1:8" s="1" customFormat="1" ht="16.899999999999999" customHeight="1">
      <c r="A937" s="29"/>
      <c r="B937" s="30"/>
      <c r="C937" s="210" t="s">
        <v>3234</v>
      </c>
      <c r="D937" s="210" t="s">
        <v>3235</v>
      </c>
      <c r="E937" s="17" t="s">
        <v>2345</v>
      </c>
      <c r="F937" s="211">
        <v>3393.36</v>
      </c>
      <c r="G937" s="29"/>
      <c r="H937" s="30"/>
    </row>
    <row r="938" spans="1:8" s="1" customFormat="1" ht="16.899999999999999" customHeight="1">
      <c r="A938" s="29"/>
      <c r="B938" s="30"/>
      <c r="C938" s="210" t="s">
        <v>2860</v>
      </c>
      <c r="D938" s="210" t="s">
        <v>2861</v>
      </c>
      <c r="E938" s="17" t="s">
        <v>2345</v>
      </c>
      <c r="F938" s="211">
        <v>3340.36</v>
      </c>
      <c r="G938" s="29"/>
      <c r="H938" s="30"/>
    </row>
    <row r="939" spans="1:8" s="1" customFormat="1" ht="16.899999999999999" customHeight="1">
      <c r="A939" s="29"/>
      <c r="B939" s="30"/>
      <c r="C939" s="210" t="s">
        <v>3046</v>
      </c>
      <c r="D939" s="210" t="s">
        <v>3047</v>
      </c>
      <c r="E939" s="17" t="s">
        <v>2345</v>
      </c>
      <c r="F939" s="211">
        <v>3393.36</v>
      </c>
      <c r="G939" s="29"/>
      <c r="H939" s="30"/>
    </row>
    <row r="940" spans="1:8" s="1" customFormat="1" ht="16.899999999999999" customHeight="1">
      <c r="A940" s="29"/>
      <c r="B940" s="30"/>
      <c r="C940" s="210" t="s">
        <v>3374</v>
      </c>
      <c r="D940" s="210" t="s">
        <v>3375</v>
      </c>
      <c r="E940" s="17" t="s">
        <v>2345</v>
      </c>
      <c r="F940" s="211">
        <v>3393.36</v>
      </c>
      <c r="G940" s="29"/>
      <c r="H940" s="30"/>
    </row>
    <row r="941" spans="1:8" s="1" customFormat="1" ht="16.899999999999999" customHeight="1">
      <c r="A941" s="29"/>
      <c r="B941" s="30"/>
      <c r="C941" s="210" t="s">
        <v>3378</v>
      </c>
      <c r="D941" s="210" t="s">
        <v>3379</v>
      </c>
      <c r="E941" s="17" t="s">
        <v>2345</v>
      </c>
      <c r="F941" s="211">
        <v>3393.36</v>
      </c>
      <c r="G941" s="29"/>
      <c r="H941" s="30"/>
    </row>
    <row r="942" spans="1:8" s="1" customFormat="1" ht="16.899999999999999" customHeight="1">
      <c r="A942" s="29"/>
      <c r="B942" s="30"/>
      <c r="C942" s="210" t="s">
        <v>893</v>
      </c>
      <c r="D942" s="210" t="s">
        <v>894</v>
      </c>
      <c r="E942" s="17" t="s">
        <v>2345</v>
      </c>
      <c r="F942" s="211">
        <v>3593.36</v>
      </c>
      <c r="G942" s="29"/>
      <c r="H942" s="30"/>
    </row>
    <row r="943" spans="1:8" s="1" customFormat="1" ht="16.899999999999999" customHeight="1">
      <c r="A943" s="29"/>
      <c r="B943" s="30"/>
      <c r="C943" s="210" t="s">
        <v>3244</v>
      </c>
      <c r="D943" s="210" t="s">
        <v>3245</v>
      </c>
      <c r="E943" s="17" t="s">
        <v>2345</v>
      </c>
      <c r="F943" s="211">
        <v>3478.194</v>
      </c>
      <c r="G943" s="29"/>
      <c r="H943" s="30"/>
    </row>
    <row r="944" spans="1:8" s="1" customFormat="1" ht="16.899999999999999" customHeight="1">
      <c r="A944" s="29"/>
      <c r="B944" s="30"/>
      <c r="C944" s="206" t="s">
        <v>2454</v>
      </c>
      <c r="D944" s="207" t="s">
        <v>2455</v>
      </c>
      <c r="E944" s="208" t="s">
        <v>2345</v>
      </c>
      <c r="F944" s="209">
        <v>24</v>
      </c>
      <c r="G944" s="29"/>
      <c r="H944" s="30"/>
    </row>
    <row r="945" spans="1:8" s="1" customFormat="1" ht="16.899999999999999" customHeight="1">
      <c r="A945" s="29"/>
      <c r="B945" s="30"/>
      <c r="C945" s="210" t="s">
        <v>2156</v>
      </c>
      <c r="D945" s="210" t="s">
        <v>903</v>
      </c>
      <c r="E945" s="17" t="s">
        <v>2156</v>
      </c>
      <c r="F945" s="211">
        <v>0</v>
      </c>
      <c r="G945" s="29"/>
      <c r="H945" s="30"/>
    </row>
    <row r="946" spans="1:8" s="1" customFormat="1" ht="16.899999999999999" customHeight="1">
      <c r="A946" s="29"/>
      <c r="B946" s="30"/>
      <c r="C946" s="210" t="s">
        <v>2156</v>
      </c>
      <c r="D946" s="210" t="s">
        <v>2742</v>
      </c>
      <c r="E946" s="17" t="s">
        <v>2156</v>
      </c>
      <c r="F946" s="211">
        <v>0</v>
      </c>
      <c r="G946" s="29"/>
      <c r="H946" s="30"/>
    </row>
    <row r="947" spans="1:8" s="1" customFormat="1" ht="16.899999999999999" customHeight="1">
      <c r="A947" s="29"/>
      <c r="B947" s="30"/>
      <c r="C947" s="210" t="s">
        <v>2156</v>
      </c>
      <c r="D947" s="210" t="s">
        <v>904</v>
      </c>
      <c r="E947" s="17" t="s">
        <v>2156</v>
      </c>
      <c r="F947" s="211">
        <v>24</v>
      </c>
      <c r="G947" s="29"/>
      <c r="H947" s="30"/>
    </row>
    <row r="948" spans="1:8" s="1" customFormat="1" ht="16.899999999999999" customHeight="1">
      <c r="A948" s="29"/>
      <c r="B948" s="30"/>
      <c r="C948" s="210" t="s">
        <v>2156</v>
      </c>
      <c r="D948" s="210" t="s">
        <v>903</v>
      </c>
      <c r="E948" s="17" t="s">
        <v>2156</v>
      </c>
      <c r="F948" s="211">
        <v>0</v>
      </c>
      <c r="G948" s="29"/>
      <c r="H948" s="30"/>
    </row>
    <row r="949" spans="1:8" s="1" customFormat="1" ht="16.899999999999999" customHeight="1">
      <c r="A949" s="29"/>
      <c r="B949" s="30"/>
      <c r="C949" s="210" t="s">
        <v>2156</v>
      </c>
      <c r="D949" s="210" t="s">
        <v>2353</v>
      </c>
      <c r="E949" s="17" t="s">
        <v>2156</v>
      </c>
      <c r="F949" s="211">
        <v>0</v>
      </c>
      <c r="G949" s="29"/>
      <c r="H949" s="30"/>
    </row>
    <row r="950" spans="1:8" s="1" customFormat="1" ht="16.899999999999999" customHeight="1">
      <c r="A950" s="29"/>
      <c r="B950" s="30"/>
      <c r="C950" s="210" t="s">
        <v>2454</v>
      </c>
      <c r="D950" s="210" t="s">
        <v>2641</v>
      </c>
      <c r="E950" s="17" t="s">
        <v>2156</v>
      </c>
      <c r="F950" s="211">
        <v>24</v>
      </c>
      <c r="G950" s="29"/>
      <c r="H950" s="30"/>
    </row>
    <row r="951" spans="1:8" s="1" customFormat="1" ht="16.899999999999999" customHeight="1">
      <c r="A951" s="29"/>
      <c r="B951" s="30"/>
      <c r="C951" s="212" t="s">
        <v>561</v>
      </c>
      <c r="D951" s="29"/>
      <c r="E951" s="29"/>
      <c r="F951" s="29"/>
      <c r="G951" s="29"/>
      <c r="H951" s="30"/>
    </row>
    <row r="952" spans="1:8" s="1" customFormat="1" ht="16.899999999999999" customHeight="1">
      <c r="A952" s="29"/>
      <c r="B952" s="30"/>
      <c r="C952" s="210" t="s">
        <v>900</v>
      </c>
      <c r="D952" s="210" t="s">
        <v>901</v>
      </c>
      <c r="E952" s="17" t="s">
        <v>2345</v>
      </c>
      <c r="F952" s="211">
        <v>24</v>
      </c>
      <c r="G952" s="29"/>
      <c r="H952" s="30"/>
    </row>
    <row r="953" spans="1:8" s="1" customFormat="1" ht="16.899999999999999" customHeight="1">
      <c r="A953" s="29"/>
      <c r="B953" s="30"/>
      <c r="C953" s="210" t="s">
        <v>2860</v>
      </c>
      <c r="D953" s="210" t="s">
        <v>2861</v>
      </c>
      <c r="E953" s="17" t="s">
        <v>2345</v>
      </c>
      <c r="F953" s="211">
        <v>3340.36</v>
      </c>
      <c r="G953" s="29"/>
      <c r="H953" s="30"/>
    </row>
    <row r="954" spans="1:8" s="1" customFormat="1" ht="16.899999999999999" customHeight="1">
      <c r="A954" s="29"/>
      <c r="B954" s="30"/>
      <c r="C954" s="206" t="s">
        <v>2868</v>
      </c>
      <c r="D954" s="207" t="s">
        <v>563</v>
      </c>
      <c r="E954" s="208" t="s">
        <v>2345</v>
      </c>
      <c r="F954" s="209">
        <v>3340.36</v>
      </c>
      <c r="G954" s="29"/>
      <c r="H954" s="30"/>
    </row>
    <row r="955" spans="1:8" s="1" customFormat="1" ht="16.899999999999999" customHeight="1">
      <c r="A955" s="29"/>
      <c r="B955" s="30"/>
      <c r="C955" s="210" t="s">
        <v>2156</v>
      </c>
      <c r="D955" s="210" t="s">
        <v>2863</v>
      </c>
      <c r="E955" s="17" t="s">
        <v>2156</v>
      </c>
      <c r="F955" s="211">
        <v>0</v>
      </c>
      <c r="G955" s="29"/>
      <c r="H955" s="30"/>
    </row>
    <row r="956" spans="1:8" s="1" customFormat="1" ht="16.899999999999999" customHeight="1">
      <c r="A956" s="29"/>
      <c r="B956" s="30"/>
      <c r="C956" s="210" t="s">
        <v>2156</v>
      </c>
      <c r="D956" s="210" t="s">
        <v>2451</v>
      </c>
      <c r="E956" s="17" t="s">
        <v>2156</v>
      </c>
      <c r="F956" s="211">
        <v>3393.36</v>
      </c>
      <c r="G956" s="29"/>
      <c r="H956" s="30"/>
    </row>
    <row r="957" spans="1:8" s="1" customFormat="1" ht="16.899999999999999" customHeight="1">
      <c r="A957" s="29"/>
      <c r="B957" s="30"/>
      <c r="C957" s="210" t="s">
        <v>2156</v>
      </c>
      <c r="D957" s="210" t="s">
        <v>2864</v>
      </c>
      <c r="E957" s="17" t="s">
        <v>2156</v>
      </c>
      <c r="F957" s="211">
        <v>0</v>
      </c>
      <c r="G957" s="29"/>
      <c r="H957" s="30"/>
    </row>
    <row r="958" spans="1:8" s="1" customFormat="1" ht="16.899999999999999" customHeight="1">
      <c r="A958" s="29"/>
      <c r="B958" s="30"/>
      <c r="C958" s="210" t="s">
        <v>2156</v>
      </c>
      <c r="D958" s="210" t="s">
        <v>2865</v>
      </c>
      <c r="E958" s="17" t="s">
        <v>2156</v>
      </c>
      <c r="F958" s="211">
        <v>-29</v>
      </c>
      <c r="G958" s="29"/>
      <c r="H958" s="30"/>
    </row>
    <row r="959" spans="1:8" s="1" customFormat="1" ht="16.899999999999999" customHeight="1">
      <c r="A959" s="29"/>
      <c r="B959" s="30"/>
      <c r="C959" s="210" t="s">
        <v>2156</v>
      </c>
      <c r="D959" s="210" t="s">
        <v>2866</v>
      </c>
      <c r="E959" s="17" t="s">
        <v>2156</v>
      </c>
      <c r="F959" s="211">
        <v>0</v>
      </c>
      <c r="G959" s="29"/>
      <c r="H959" s="30"/>
    </row>
    <row r="960" spans="1:8" s="1" customFormat="1" ht="16.899999999999999" customHeight="1">
      <c r="A960" s="29"/>
      <c r="B960" s="30"/>
      <c r="C960" s="210" t="s">
        <v>2156</v>
      </c>
      <c r="D960" s="210" t="s">
        <v>2867</v>
      </c>
      <c r="E960" s="17" t="s">
        <v>2156</v>
      </c>
      <c r="F960" s="211">
        <v>-24</v>
      </c>
      <c r="G960" s="29"/>
      <c r="H960" s="30"/>
    </row>
    <row r="961" spans="1:8" s="1" customFormat="1" ht="16.899999999999999" customHeight="1">
      <c r="A961" s="29"/>
      <c r="B961" s="30"/>
      <c r="C961" s="210" t="s">
        <v>2868</v>
      </c>
      <c r="D961" s="210" t="s">
        <v>2641</v>
      </c>
      <c r="E961" s="17" t="s">
        <v>2156</v>
      </c>
      <c r="F961" s="211">
        <v>3340.36</v>
      </c>
      <c r="G961" s="29"/>
      <c r="H961" s="30"/>
    </row>
    <row r="962" spans="1:8" s="1" customFormat="1" ht="16.899999999999999" customHeight="1">
      <c r="A962" s="29"/>
      <c r="B962" s="30"/>
      <c r="C962" s="206" t="s">
        <v>2457</v>
      </c>
      <c r="D962" s="207" t="s">
        <v>2458</v>
      </c>
      <c r="E962" s="208" t="s">
        <v>2357</v>
      </c>
      <c r="F962" s="209">
        <v>1</v>
      </c>
      <c r="G962" s="29"/>
      <c r="H962" s="30"/>
    </row>
    <row r="963" spans="1:8" s="1" customFormat="1" ht="16.899999999999999" customHeight="1">
      <c r="A963" s="29"/>
      <c r="B963" s="30"/>
      <c r="C963" s="210" t="s">
        <v>2156</v>
      </c>
      <c r="D963" s="210" t="s">
        <v>2458</v>
      </c>
      <c r="E963" s="17" t="s">
        <v>2156</v>
      </c>
      <c r="F963" s="211">
        <v>0</v>
      </c>
      <c r="G963" s="29"/>
      <c r="H963" s="30"/>
    </row>
    <row r="964" spans="1:8" s="1" customFormat="1" ht="16.899999999999999" customHeight="1">
      <c r="A964" s="29"/>
      <c r="B964" s="30"/>
      <c r="C964" s="210" t="s">
        <v>2156</v>
      </c>
      <c r="D964" s="210" t="s">
        <v>2215</v>
      </c>
      <c r="E964" s="17" t="s">
        <v>2156</v>
      </c>
      <c r="F964" s="211">
        <v>1</v>
      </c>
      <c r="G964" s="29"/>
      <c r="H964" s="30"/>
    </row>
    <row r="965" spans="1:8" s="1" customFormat="1" ht="16.899999999999999" customHeight="1">
      <c r="A965" s="29"/>
      <c r="B965" s="30"/>
      <c r="C965" s="210" t="s">
        <v>2457</v>
      </c>
      <c r="D965" s="210" t="s">
        <v>2641</v>
      </c>
      <c r="E965" s="17" t="s">
        <v>2156</v>
      </c>
      <c r="F965" s="211">
        <v>1</v>
      </c>
      <c r="G965" s="29"/>
      <c r="H965" s="30"/>
    </row>
    <row r="966" spans="1:8" s="1" customFormat="1" ht="16.899999999999999" customHeight="1">
      <c r="A966" s="29"/>
      <c r="B966" s="30"/>
      <c r="C966" s="212" t="s">
        <v>561</v>
      </c>
      <c r="D966" s="29"/>
      <c r="E966" s="29"/>
      <c r="F966" s="29"/>
      <c r="G966" s="29"/>
      <c r="H966" s="30"/>
    </row>
    <row r="967" spans="1:8" s="1" customFormat="1" ht="16.899999999999999" customHeight="1">
      <c r="A967" s="29"/>
      <c r="B967" s="30"/>
      <c r="C967" s="210" t="s">
        <v>3162</v>
      </c>
      <c r="D967" s="210" t="s">
        <v>3163</v>
      </c>
      <c r="E967" s="17" t="s">
        <v>3034</v>
      </c>
      <c r="F967" s="211">
        <v>1</v>
      </c>
      <c r="G967" s="29"/>
      <c r="H967" s="30"/>
    </row>
    <row r="968" spans="1:8" s="1" customFormat="1" ht="16.899999999999999" customHeight="1">
      <c r="A968" s="29"/>
      <c r="B968" s="30"/>
      <c r="C968" s="210" t="s">
        <v>2666</v>
      </c>
      <c r="D968" s="210" t="s">
        <v>2667</v>
      </c>
      <c r="E968" s="17" t="s">
        <v>2297</v>
      </c>
      <c r="F968" s="211">
        <v>330.25</v>
      </c>
      <c r="G968" s="29"/>
      <c r="H968" s="30"/>
    </row>
    <row r="969" spans="1:8" s="1" customFormat="1" ht="16.899999999999999" customHeight="1">
      <c r="A969" s="29"/>
      <c r="B969" s="30"/>
      <c r="C969" s="210" t="s">
        <v>2704</v>
      </c>
      <c r="D969" s="210" t="s">
        <v>2705</v>
      </c>
      <c r="E969" s="17" t="s">
        <v>2297</v>
      </c>
      <c r="F969" s="211">
        <v>70.25</v>
      </c>
      <c r="G969" s="29"/>
      <c r="H969" s="30"/>
    </row>
    <row r="970" spans="1:8" s="1" customFormat="1" ht="16.899999999999999" customHeight="1">
      <c r="A970" s="29"/>
      <c r="B970" s="30"/>
      <c r="C970" s="210" t="s">
        <v>2717</v>
      </c>
      <c r="D970" s="210" t="s">
        <v>2718</v>
      </c>
      <c r="E970" s="17" t="s">
        <v>2297</v>
      </c>
      <c r="F970" s="211">
        <v>1091.846</v>
      </c>
      <c r="G970" s="29"/>
      <c r="H970" s="30"/>
    </row>
    <row r="971" spans="1:8" s="1" customFormat="1" ht="16.899999999999999" customHeight="1">
      <c r="A971" s="29"/>
      <c r="B971" s="30"/>
      <c r="C971" s="210" t="s">
        <v>2776</v>
      </c>
      <c r="D971" s="210" t="s">
        <v>2777</v>
      </c>
      <c r="E971" s="17" t="s">
        <v>2248</v>
      </c>
      <c r="F971" s="211">
        <v>217.744</v>
      </c>
      <c r="G971" s="29"/>
      <c r="H971" s="30"/>
    </row>
    <row r="972" spans="1:8" s="1" customFormat="1" ht="16.899999999999999" customHeight="1">
      <c r="A972" s="29"/>
      <c r="B972" s="30"/>
      <c r="C972" s="210" t="s">
        <v>2870</v>
      </c>
      <c r="D972" s="210" t="s">
        <v>2871</v>
      </c>
      <c r="E972" s="17" t="s">
        <v>2297</v>
      </c>
      <c r="F972" s="211">
        <v>971.2</v>
      </c>
      <c r="G972" s="29"/>
      <c r="H972" s="30"/>
    </row>
    <row r="973" spans="1:8" s="1" customFormat="1" ht="16.899999999999999" customHeight="1">
      <c r="A973" s="29"/>
      <c r="B973" s="30"/>
      <c r="C973" s="210" t="s">
        <v>2921</v>
      </c>
      <c r="D973" s="210" t="s">
        <v>2922</v>
      </c>
      <c r="E973" s="17" t="s">
        <v>2248</v>
      </c>
      <c r="F973" s="211">
        <v>124.911</v>
      </c>
      <c r="G973" s="29"/>
      <c r="H973" s="30"/>
    </row>
    <row r="974" spans="1:8" s="1" customFormat="1" ht="16.899999999999999" customHeight="1">
      <c r="A974" s="29"/>
      <c r="B974" s="30"/>
      <c r="C974" s="210" t="s">
        <v>3050</v>
      </c>
      <c r="D974" s="210" t="s">
        <v>3051</v>
      </c>
      <c r="E974" s="17" t="s">
        <v>2248</v>
      </c>
      <c r="F974" s="211">
        <v>32.5</v>
      </c>
      <c r="G974" s="29"/>
      <c r="H974" s="30"/>
    </row>
    <row r="975" spans="1:8" s="1" customFormat="1" ht="16.899999999999999" customHeight="1">
      <c r="A975" s="29"/>
      <c r="B975" s="30"/>
      <c r="C975" s="210" t="s">
        <v>3166</v>
      </c>
      <c r="D975" s="210" t="s">
        <v>3167</v>
      </c>
      <c r="E975" s="17" t="s">
        <v>3034</v>
      </c>
      <c r="F975" s="211">
        <v>29</v>
      </c>
      <c r="G975" s="29"/>
      <c r="H975" s="30"/>
    </row>
    <row r="976" spans="1:8" s="1" customFormat="1" ht="16.899999999999999" customHeight="1">
      <c r="A976" s="29"/>
      <c r="B976" s="30"/>
      <c r="C976" s="210" t="s">
        <v>3436</v>
      </c>
      <c r="D976" s="210" t="s">
        <v>3437</v>
      </c>
      <c r="E976" s="17" t="s">
        <v>2345</v>
      </c>
      <c r="F976" s="211">
        <v>813.75</v>
      </c>
      <c r="G976" s="29"/>
      <c r="H976" s="30"/>
    </row>
    <row r="977" spans="1:8" s="1" customFormat="1" ht="16.899999999999999" customHeight="1">
      <c r="A977" s="29"/>
      <c r="B977" s="30"/>
      <c r="C977" s="210" t="s">
        <v>978</v>
      </c>
      <c r="D977" s="210" t="s">
        <v>979</v>
      </c>
      <c r="E977" s="17" t="s">
        <v>2345</v>
      </c>
      <c r="F977" s="211">
        <v>222</v>
      </c>
      <c r="G977" s="29"/>
      <c r="H977" s="30"/>
    </row>
    <row r="978" spans="1:8" s="1" customFormat="1" ht="16.899999999999999" customHeight="1">
      <c r="A978" s="29"/>
      <c r="B978" s="30"/>
      <c r="C978" s="206" t="s">
        <v>2459</v>
      </c>
      <c r="D978" s="207" t="s">
        <v>2460</v>
      </c>
      <c r="E978" s="208" t="s">
        <v>2345</v>
      </c>
      <c r="F978" s="209">
        <v>29</v>
      </c>
      <c r="G978" s="29"/>
      <c r="H978" s="30"/>
    </row>
    <row r="979" spans="1:8" s="1" customFormat="1" ht="16.899999999999999" customHeight="1">
      <c r="A979" s="29"/>
      <c r="B979" s="30"/>
      <c r="C979" s="210" t="s">
        <v>2156</v>
      </c>
      <c r="D979" s="210" t="s">
        <v>2851</v>
      </c>
      <c r="E979" s="17" t="s">
        <v>2156</v>
      </c>
      <c r="F979" s="211">
        <v>0</v>
      </c>
      <c r="G979" s="29"/>
      <c r="H979" s="30"/>
    </row>
    <row r="980" spans="1:8" s="1" customFormat="1" ht="16.899999999999999" customHeight="1">
      <c r="A980" s="29"/>
      <c r="B980" s="30"/>
      <c r="C980" s="210" t="s">
        <v>2156</v>
      </c>
      <c r="D980" s="210" t="s">
        <v>2852</v>
      </c>
      <c r="E980" s="17" t="s">
        <v>2156</v>
      </c>
      <c r="F980" s="211">
        <v>16</v>
      </c>
      <c r="G980" s="29"/>
      <c r="H980" s="30"/>
    </row>
    <row r="981" spans="1:8" s="1" customFormat="1" ht="16.899999999999999" customHeight="1">
      <c r="A981" s="29"/>
      <c r="B981" s="30"/>
      <c r="C981" s="210" t="s">
        <v>2156</v>
      </c>
      <c r="D981" s="210" t="s">
        <v>2853</v>
      </c>
      <c r="E981" s="17" t="s">
        <v>2156</v>
      </c>
      <c r="F981" s="211">
        <v>6.5</v>
      </c>
      <c r="G981" s="29"/>
      <c r="H981" s="30"/>
    </row>
    <row r="982" spans="1:8" s="1" customFormat="1" ht="16.899999999999999" customHeight="1">
      <c r="A982" s="29"/>
      <c r="B982" s="30"/>
      <c r="C982" s="210" t="s">
        <v>2156</v>
      </c>
      <c r="D982" s="210" t="s">
        <v>2854</v>
      </c>
      <c r="E982" s="17" t="s">
        <v>2156</v>
      </c>
      <c r="F982" s="211">
        <v>6.5</v>
      </c>
      <c r="G982" s="29"/>
      <c r="H982" s="30"/>
    </row>
    <row r="983" spans="1:8" s="1" customFormat="1" ht="16.899999999999999" customHeight="1">
      <c r="A983" s="29"/>
      <c r="B983" s="30"/>
      <c r="C983" s="210" t="s">
        <v>2459</v>
      </c>
      <c r="D983" s="210" t="s">
        <v>2641</v>
      </c>
      <c r="E983" s="17" t="s">
        <v>2156</v>
      </c>
      <c r="F983" s="211">
        <v>29</v>
      </c>
      <c r="G983" s="29"/>
      <c r="H983" s="30"/>
    </row>
    <row r="984" spans="1:8" s="1" customFormat="1" ht="16.899999999999999" customHeight="1">
      <c r="A984" s="29"/>
      <c r="B984" s="30"/>
      <c r="C984" s="212" t="s">
        <v>561</v>
      </c>
      <c r="D984" s="29"/>
      <c r="E984" s="29"/>
      <c r="F984" s="29"/>
      <c r="G984" s="29"/>
      <c r="H984" s="30"/>
    </row>
    <row r="985" spans="1:8" s="1" customFormat="1" ht="16.899999999999999" customHeight="1">
      <c r="A985" s="29"/>
      <c r="B985" s="30"/>
      <c r="C985" s="210" t="s">
        <v>2848</v>
      </c>
      <c r="D985" s="210" t="s">
        <v>2849</v>
      </c>
      <c r="E985" s="17" t="s">
        <v>2345</v>
      </c>
      <c r="F985" s="211">
        <v>29</v>
      </c>
      <c r="G985" s="29"/>
      <c r="H985" s="30"/>
    </row>
    <row r="986" spans="1:8" s="1" customFormat="1" ht="16.899999999999999" customHeight="1">
      <c r="A986" s="29"/>
      <c r="B986" s="30"/>
      <c r="C986" s="210" t="s">
        <v>2860</v>
      </c>
      <c r="D986" s="210" t="s">
        <v>2861</v>
      </c>
      <c r="E986" s="17" t="s">
        <v>2345</v>
      </c>
      <c r="F986" s="211">
        <v>3340.36</v>
      </c>
      <c r="G986" s="29"/>
      <c r="H986" s="30"/>
    </row>
    <row r="987" spans="1:8" s="1" customFormat="1" ht="16.899999999999999" customHeight="1">
      <c r="A987" s="29"/>
      <c r="B987" s="30"/>
      <c r="C987" s="210" t="s">
        <v>1063</v>
      </c>
      <c r="D987" s="210" t="s">
        <v>1064</v>
      </c>
      <c r="E987" s="17" t="s">
        <v>2345</v>
      </c>
      <c r="F987" s="211">
        <v>29</v>
      </c>
      <c r="G987" s="29"/>
      <c r="H987" s="30"/>
    </row>
    <row r="988" spans="1:8" s="1" customFormat="1" ht="16.899999999999999" customHeight="1">
      <c r="A988" s="29"/>
      <c r="B988" s="30"/>
      <c r="C988" s="210" t="s">
        <v>1067</v>
      </c>
      <c r="D988" s="210" t="s">
        <v>1068</v>
      </c>
      <c r="E988" s="17" t="s">
        <v>2345</v>
      </c>
      <c r="F988" s="211">
        <v>29</v>
      </c>
      <c r="G988" s="29"/>
      <c r="H988" s="30"/>
    </row>
    <row r="989" spans="1:8" s="1" customFormat="1" ht="16.899999999999999" customHeight="1">
      <c r="A989" s="29"/>
      <c r="B989" s="30"/>
      <c r="C989" s="210" t="s">
        <v>2856</v>
      </c>
      <c r="D989" s="210" t="s">
        <v>2857</v>
      </c>
      <c r="E989" s="17" t="s">
        <v>2345</v>
      </c>
      <c r="F989" s="211">
        <v>30.45</v>
      </c>
      <c r="G989" s="29"/>
      <c r="H989" s="30"/>
    </row>
    <row r="990" spans="1:8" s="1" customFormat="1" ht="16.899999999999999" customHeight="1">
      <c r="A990" s="29"/>
      <c r="B990" s="30"/>
      <c r="C990" s="206" t="s">
        <v>2462</v>
      </c>
      <c r="D990" s="207" t="s">
        <v>2463</v>
      </c>
      <c r="E990" s="208" t="s">
        <v>2345</v>
      </c>
      <c r="F990" s="209">
        <v>0.5</v>
      </c>
      <c r="G990" s="29"/>
      <c r="H990" s="30"/>
    </row>
    <row r="991" spans="1:8" s="1" customFormat="1" ht="16.899999999999999" customHeight="1">
      <c r="A991" s="29"/>
      <c r="B991" s="30"/>
      <c r="C991" s="210" t="s">
        <v>2462</v>
      </c>
      <c r="D991" s="210" t="s">
        <v>2793</v>
      </c>
      <c r="E991" s="17" t="s">
        <v>2156</v>
      </c>
      <c r="F991" s="211">
        <v>0.5</v>
      </c>
      <c r="G991" s="29"/>
      <c r="H991" s="30"/>
    </row>
    <row r="992" spans="1:8" s="1" customFormat="1" ht="16.899999999999999" customHeight="1">
      <c r="A992" s="29"/>
      <c r="B992" s="30"/>
      <c r="C992" s="212" t="s">
        <v>561</v>
      </c>
      <c r="D992" s="29"/>
      <c r="E992" s="29"/>
      <c r="F992" s="29"/>
      <c r="G992" s="29"/>
      <c r="H992" s="30"/>
    </row>
    <row r="993" spans="1:8" s="1" customFormat="1" ht="16.899999999999999" customHeight="1">
      <c r="A993" s="29"/>
      <c r="B993" s="30"/>
      <c r="C993" s="210" t="s">
        <v>2776</v>
      </c>
      <c r="D993" s="210" t="s">
        <v>2777</v>
      </c>
      <c r="E993" s="17" t="s">
        <v>2248</v>
      </c>
      <c r="F993" s="211">
        <v>217.744</v>
      </c>
      <c r="G993" s="29"/>
      <c r="H993" s="30"/>
    </row>
    <row r="994" spans="1:8" s="1" customFormat="1" ht="16.899999999999999" customHeight="1">
      <c r="A994" s="29"/>
      <c r="B994" s="30"/>
      <c r="C994" s="210" t="s">
        <v>2619</v>
      </c>
      <c r="D994" s="210" t="s">
        <v>2620</v>
      </c>
      <c r="E994" s="17" t="s">
        <v>2297</v>
      </c>
      <c r="F994" s="211">
        <v>39.75</v>
      </c>
      <c r="G994" s="29"/>
      <c r="H994" s="30"/>
    </row>
    <row r="995" spans="1:8" s="1" customFormat="1" ht="16.899999999999999" customHeight="1">
      <c r="A995" s="29"/>
      <c r="B995" s="30"/>
      <c r="C995" s="206" t="s">
        <v>2466</v>
      </c>
      <c r="D995" s="207" t="s">
        <v>2467</v>
      </c>
      <c r="E995" s="208" t="s">
        <v>2345</v>
      </c>
      <c r="F995" s="209">
        <v>0.25</v>
      </c>
      <c r="G995" s="29"/>
      <c r="H995" s="30"/>
    </row>
    <row r="996" spans="1:8" s="1" customFormat="1" ht="16.899999999999999" customHeight="1">
      <c r="A996" s="29"/>
      <c r="B996" s="30"/>
      <c r="C996" s="210" t="s">
        <v>2466</v>
      </c>
      <c r="D996" s="210" t="s">
        <v>2791</v>
      </c>
      <c r="E996" s="17" t="s">
        <v>2156</v>
      </c>
      <c r="F996" s="211">
        <v>0.25</v>
      </c>
      <c r="G996" s="29"/>
      <c r="H996" s="30"/>
    </row>
    <row r="997" spans="1:8" s="1" customFormat="1" ht="16.899999999999999" customHeight="1">
      <c r="A997" s="29"/>
      <c r="B997" s="30"/>
      <c r="C997" s="212" t="s">
        <v>561</v>
      </c>
      <c r="D997" s="29"/>
      <c r="E997" s="29"/>
      <c r="F997" s="29"/>
      <c r="G997" s="29"/>
      <c r="H997" s="30"/>
    </row>
    <row r="998" spans="1:8" s="1" customFormat="1" ht="16.899999999999999" customHeight="1">
      <c r="A998" s="29"/>
      <c r="B998" s="30"/>
      <c r="C998" s="210" t="s">
        <v>2776</v>
      </c>
      <c r="D998" s="210" t="s">
        <v>2777</v>
      </c>
      <c r="E998" s="17" t="s">
        <v>2248</v>
      </c>
      <c r="F998" s="211">
        <v>217.744</v>
      </c>
      <c r="G998" s="29"/>
      <c r="H998" s="30"/>
    </row>
    <row r="999" spans="1:8" s="1" customFormat="1" ht="16.899999999999999" customHeight="1">
      <c r="A999" s="29"/>
      <c r="B999" s="30"/>
      <c r="C999" s="210" t="s">
        <v>2666</v>
      </c>
      <c r="D999" s="210" t="s">
        <v>2667</v>
      </c>
      <c r="E999" s="17" t="s">
        <v>2297</v>
      </c>
      <c r="F999" s="211">
        <v>330.25</v>
      </c>
      <c r="G999" s="29"/>
      <c r="H999" s="30"/>
    </row>
    <row r="1000" spans="1:8" s="1" customFormat="1" ht="16.899999999999999" customHeight="1">
      <c r="A1000" s="29"/>
      <c r="B1000" s="30"/>
      <c r="C1000" s="210" t="s">
        <v>2717</v>
      </c>
      <c r="D1000" s="210" t="s">
        <v>2718</v>
      </c>
      <c r="E1000" s="17" t="s">
        <v>2297</v>
      </c>
      <c r="F1000" s="211">
        <v>1091.846</v>
      </c>
      <c r="G1000" s="29"/>
      <c r="H1000" s="30"/>
    </row>
    <row r="1001" spans="1:8" s="1" customFormat="1" ht="16.899999999999999" customHeight="1">
      <c r="A1001" s="29"/>
      <c r="B1001" s="30"/>
      <c r="C1001" s="210" t="s">
        <v>3436</v>
      </c>
      <c r="D1001" s="210" t="s">
        <v>3437</v>
      </c>
      <c r="E1001" s="17" t="s">
        <v>2345</v>
      </c>
      <c r="F1001" s="211">
        <v>813.75</v>
      </c>
      <c r="G1001" s="29"/>
      <c r="H1001" s="30"/>
    </row>
    <row r="1002" spans="1:8" s="1" customFormat="1" ht="16.899999999999999" customHeight="1">
      <c r="A1002" s="29"/>
      <c r="B1002" s="30"/>
      <c r="C1002" s="206" t="s">
        <v>2469</v>
      </c>
      <c r="D1002" s="207" t="s">
        <v>2470</v>
      </c>
      <c r="E1002" s="208" t="s">
        <v>2345</v>
      </c>
      <c r="F1002" s="209">
        <v>0.5</v>
      </c>
      <c r="G1002" s="29"/>
      <c r="H1002" s="30"/>
    </row>
    <row r="1003" spans="1:8" s="1" customFormat="1" ht="16.899999999999999" customHeight="1">
      <c r="A1003" s="29"/>
      <c r="B1003" s="30"/>
      <c r="C1003" s="210" t="s">
        <v>2469</v>
      </c>
      <c r="D1003" s="210" t="s">
        <v>2792</v>
      </c>
      <c r="E1003" s="17" t="s">
        <v>2156</v>
      </c>
      <c r="F1003" s="211">
        <v>0.5</v>
      </c>
      <c r="G1003" s="29"/>
      <c r="H1003" s="30"/>
    </row>
    <row r="1004" spans="1:8" s="1" customFormat="1" ht="16.899999999999999" customHeight="1">
      <c r="A1004" s="29"/>
      <c r="B1004" s="30"/>
      <c r="C1004" s="212" t="s">
        <v>561</v>
      </c>
      <c r="D1004" s="29"/>
      <c r="E1004" s="29"/>
      <c r="F1004" s="29"/>
      <c r="G1004" s="29"/>
      <c r="H1004" s="30"/>
    </row>
    <row r="1005" spans="1:8" s="1" customFormat="1" ht="16.899999999999999" customHeight="1">
      <c r="A1005" s="29"/>
      <c r="B1005" s="30"/>
      <c r="C1005" s="210" t="s">
        <v>2776</v>
      </c>
      <c r="D1005" s="210" t="s">
        <v>2777</v>
      </c>
      <c r="E1005" s="17" t="s">
        <v>2248</v>
      </c>
      <c r="F1005" s="211">
        <v>217.744</v>
      </c>
      <c r="G1005" s="29"/>
      <c r="H1005" s="30"/>
    </row>
    <row r="1006" spans="1:8" s="1" customFormat="1" ht="16.899999999999999" customHeight="1">
      <c r="A1006" s="29"/>
      <c r="B1006" s="30"/>
      <c r="C1006" s="210" t="s">
        <v>2666</v>
      </c>
      <c r="D1006" s="210" t="s">
        <v>2667</v>
      </c>
      <c r="E1006" s="17" t="s">
        <v>2297</v>
      </c>
      <c r="F1006" s="211">
        <v>330.25</v>
      </c>
      <c r="G1006" s="29"/>
      <c r="H1006" s="30"/>
    </row>
    <row r="1007" spans="1:8" s="1" customFormat="1" ht="16.899999999999999" customHeight="1">
      <c r="A1007" s="29"/>
      <c r="B1007" s="30"/>
      <c r="C1007" s="210" t="s">
        <v>3436</v>
      </c>
      <c r="D1007" s="210" t="s">
        <v>3437</v>
      </c>
      <c r="E1007" s="17" t="s">
        <v>2345</v>
      </c>
      <c r="F1007" s="211">
        <v>813.75</v>
      </c>
      <c r="G1007" s="29"/>
      <c r="H1007" s="30"/>
    </row>
    <row r="1008" spans="1:8" s="1" customFormat="1" ht="16.899999999999999" customHeight="1">
      <c r="A1008" s="29"/>
      <c r="B1008" s="30"/>
      <c r="C1008" s="206" t="s">
        <v>2471</v>
      </c>
      <c r="D1008" s="207" t="s">
        <v>2472</v>
      </c>
      <c r="E1008" s="208" t="s">
        <v>2297</v>
      </c>
      <c r="F1008" s="209">
        <v>15.5</v>
      </c>
      <c r="G1008" s="29"/>
      <c r="H1008" s="30"/>
    </row>
    <row r="1009" spans="1:8" s="1" customFormat="1" ht="16.899999999999999" customHeight="1">
      <c r="A1009" s="29"/>
      <c r="B1009" s="30"/>
      <c r="C1009" s="210" t="s">
        <v>2156</v>
      </c>
      <c r="D1009" s="210" t="s">
        <v>2747</v>
      </c>
      <c r="E1009" s="17" t="s">
        <v>2156</v>
      </c>
      <c r="F1009" s="211">
        <v>0</v>
      </c>
      <c r="G1009" s="29"/>
      <c r="H1009" s="30"/>
    </row>
    <row r="1010" spans="1:8" s="1" customFormat="1" ht="16.899999999999999" customHeight="1">
      <c r="A1010" s="29"/>
      <c r="B1010" s="30"/>
      <c r="C1010" s="210" t="s">
        <v>2156</v>
      </c>
      <c r="D1010" s="210" t="s">
        <v>2998</v>
      </c>
      <c r="E1010" s="17" t="s">
        <v>2156</v>
      </c>
      <c r="F1010" s="211">
        <v>15.5</v>
      </c>
      <c r="G1010" s="29"/>
      <c r="H1010" s="30"/>
    </row>
    <row r="1011" spans="1:8" s="1" customFormat="1" ht="16.899999999999999" customHeight="1">
      <c r="A1011" s="29"/>
      <c r="B1011" s="30"/>
      <c r="C1011" s="210" t="s">
        <v>2471</v>
      </c>
      <c r="D1011" s="210" t="s">
        <v>2641</v>
      </c>
      <c r="E1011" s="17" t="s">
        <v>2156</v>
      </c>
      <c r="F1011" s="211">
        <v>15.5</v>
      </c>
      <c r="G1011" s="29"/>
      <c r="H1011" s="30"/>
    </row>
    <row r="1012" spans="1:8" s="1" customFormat="1" ht="16.899999999999999" customHeight="1">
      <c r="A1012" s="29"/>
      <c r="B1012" s="30"/>
      <c r="C1012" s="212" t="s">
        <v>561</v>
      </c>
      <c r="D1012" s="29"/>
      <c r="E1012" s="29"/>
      <c r="F1012" s="29"/>
      <c r="G1012" s="29"/>
      <c r="H1012" s="30"/>
    </row>
    <row r="1013" spans="1:8" s="1" customFormat="1" ht="16.899999999999999" customHeight="1">
      <c r="A1013" s="29"/>
      <c r="B1013" s="30"/>
      <c r="C1013" s="210" t="s">
        <v>2995</v>
      </c>
      <c r="D1013" s="210" t="s">
        <v>2996</v>
      </c>
      <c r="E1013" s="17" t="s">
        <v>2297</v>
      </c>
      <c r="F1013" s="211">
        <v>15.5</v>
      </c>
      <c r="G1013" s="29"/>
      <c r="H1013" s="30"/>
    </row>
    <row r="1014" spans="1:8" s="1" customFormat="1" ht="16.899999999999999" customHeight="1">
      <c r="A1014" s="29"/>
      <c r="B1014" s="30"/>
      <c r="C1014" s="210" t="s">
        <v>2884</v>
      </c>
      <c r="D1014" s="210" t="s">
        <v>2885</v>
      </c>
      <c r="E1014" s="17" t="s">
        <v>2248</v>
      </c>
      <c r="F1014" s="211">
        <v>23.4</v>
      </c>
      <c r="G1014" s="29"/>
      <c r="H1014" s="30"/>
    </row>
    <row r="1015" spans="1:8" s="1" customFormat="1" ht="16.899999999999999" customHeight="1">
      <c r="A1015" s="29"/>
      <c r="B1015" s="30"/>
      <c r="C1015" s="210" t="s">
        <v>2905</v>
      </c>
      <c r="D1015" s="210" t="s">
        <v>2906</v>
      </c>
      <c r="E1015" s="17" t="s">
        <v>2248</v>
      </c>
      <c r="F1015" s="211">
        <v>635.67399999999998</v>
      </c>
      <c r="G1015" s="29"/>
      <c r="H1015" s="30"/>
    </row>
    <row r="1016" spans="1:8" s="1" customFormat="1" ht="16.899999999999999" customHeight="1">
      <c r="A1016" s="29"/>
      <c r="B1016" s="30"/>
      <c r="C1016" s="210" t="s">
        <v>3004</v>
      </c>
      <c r="D1016" s="210" t="s">
        <v>3005</v>
      </c>
      <c r="E1016" s="17" t="s">
        <v>2297</v>
      </c>
      <c r="F1016" s="211">
        <v>15.5</v>
      </c>
      <c r="G1016" s="29"/>
      <c r="H1016" s="30"/>
    </row>
    <row r="1017" spans="1:8" s="1" customFormat="1" ht="16.899999999999999" customHeight="1">
      <c r="A1017" s="29"/>
      <c r="B1017" s="30"/>
      <c r="C1017" s="210" t="s">
        <v>3013</v>
      </c>
      <c r="D1017" s="210" t="s">
        <v>3014</v>
      </c>
      <c r="E1017" s="17" t="s">
        <v>2297</v>
      </c>
      <c r="F1017" s="211">
        <v>46.75</v>
      </c>
      <c r="G1017" s="29"/>
      <c r="H1017" s="30"/>
    </row>
    <row r="1018" spans="1:8" s="1" customFormat="1" ht="16.899999999999999" customHeight="1">
      <c r="A1018" s="29"/>
      <c r="B1018" s="30"/>
      <c r="C1018" s="210" t="s">
        <v>3007</v>
      </c>
      <c r="D1018" s="210" t="s">
        <v>3008</v>
      </c>
      <c r="E1018" s="17" t="s">
        <v>3009</v>
      </c>
      <c r="F1018" s="211">
        <v>7.8E-2</v>
      </c>
      <c r="G1018" s="29"/>
      <c r="H1018" s="30"/>
    </row>
    <row r="1019" spans="1:8" s="1" customFormat="1" ht="16.899999999999999" customHeight="1">
      <c r="A1019" s="29"/>
      <c r="B1019" s="30"/>
      <c r="C1019" s="206" t="s">
        <v>2474</v>
      </c>
      <c r="D1019" s="207" t="s">
        <v>2475</v>
      </c>
      <c r="E1019" s="208" t="s">
        <v>2297</v>
      </c>
      <c r="F1019" s="209">
        <v>31.25</v>
      </c>
      <c r="G1019" s="29"/>
      <c r="H1019" s="30"/>
    </row>
    <row r="1020" spans="1:8" s="1" customFormat="1" ht="16.899999999999999" customHeight="1">
      <c r="A1020" s="29"/>
      <c r="B1020" s="30"/>
      <c r="C1020" s="210" t="s">
        <v>2156</v>
      </c>
      <c r="D1020" s="210" t="s">
        <v>2755</v>
      </c>
      <c r="E1020" s="17" t="s">
        <v>2156</v>
      </c>
      <c r="F1020" s="211">
        <v>0</v>
      </c>
      <c r="G1020" s="29"/>
      <c r="H1020" s="30"/>
    </row>
    <row r="1021" spans="1:8" s="1" customFormat="1" ht="16.899999999999999" customHeight="1">
      <c r="A1021" s="29"/>
      <c r="B1021" s="30"/>
      <c r="C1021" s="210" t="s">
        <v>2156</v>
      </c>
      <c r="D1021" s="210" t="s">
        <v>3002</v>
      </c>
      <c r="E1021" s="17" t="s">
        <v>2156</v>
      </c>
      <c r="F1021" s="211">
        <v>31.25</v>
      </c>
      <c r="G1021" s="29"/>
      <c r="H1021" s="30"/>
    </row>
    <row r="1022" spans="1:8" s="1" customFormat="1" ht="16.899999999999999" customHeight="1">
      <c r="A1022" s="29"/>
      <c r="B1022" s="30"/>
      <c r="C1022" s="210" t="s">
        <v>2474</v>
      </c>
      <c r="D1022" s="210" t="s">
        <v>2641</v>
      </c>
      <c r="E1022" s="17" t="s">
        <v>2156</v>
      </c>
      <c r="F1022" s="211">
        <v>31.25</v>
      </c>
      <c r="G1022" s="29"/>
      <c r="H1022" s="30"/>
    </row>
    <row r="1023" spans="1:8" s="1" customFormat="1" ht="16.899999999999999" customHeight="1">
      <c r="A1023" s="29"/>
      <c r="B1023" s="30"/>
      <c r="C1023" s="212" t="s">
        <v>561</v>
      </c>
      <c r="D1023" s="29"/>
      <c r="E1023" s="29"/>
      <c r="F1023" s="29"/>
      <c r="G1023" s="29"/>
      <c r="H1023" s="30"/>
    </row>
    <row r="1024" spans="1:8" s="1" customFormat="1" ht="16.899999999999999" customHeight="1">
      <c r="A1024" s="29"/>
      <c r="B1024" s="30"/>
      <c r="C1024" s="210" t="s">
        <v>2999</v>
      </c>
      <c r="D1024" s="210" t="s">
        <v>3000</v>
      </c>
      <c r="E1024" s="17" t="s">
        <v>2297</v>
      </c>
      <c r="F1024" s="211">
        <v>31.25</v>
      </c>
      <c r="G1024" s="29"/>
      <c r="H1024" s="30"/>
    </row>
    <row r="1025" spans="1:8" s="1" customFormat="1" ht="16.899999999999999" customHeight="1">
      <c r="A1025" s="29"/>
      <c r="B1025" s="30"/>
      <c r="C1025" s="210" t="s">
        <v>2884</v>
      </c>
      <c r="D1025" s="210" t="s">
        <v>2885</v>
      </c>
      <c r="E1025" s="17" t="s">
        <v>2248</v>
      </c>
      <c r="F1025" s="211">
        <v>23.4</v>
      </c>
      <c r="G1025" s="29"/>
      <c r="H1025" s="30"/>
    </row>
    <row r="1026" spans="1:8" s="1" customFormat="1" ht="16.899999999999999" customHeight="1">
      <c r="A1026" s="29"/>
      <c r="B1026" s="30"/>
      <c r="C1026" s="210" t="s">
        <v>2905</v>
      </c>
      <c r="D1026" s="210" t="s">
        <v>2906</v>
      </c>
      <c r="E1026" s="17" t="s">
        <v>2248</v>
      </c>
      <c r="F1026" s="211">
        <v>635.67399999999998</v>
      </c>
      <c r="G1026" s="29"/>
      <c r="H1026" s="30"/>
    </row>
    <row r="1027" spans="1:8" s="1" customFormat="1" ht="16.899999999999999" customHeight="1">
      <c r="A1027" s="29"/>
      <c r="B1027" s="30"/>
      <c r="C1027" s="210" t="s">
        <v>3013</v>
      </c>
      <c r="D1027" s="210" t="s">
        <v>3014</v>
      </c>
      <c r="E1027" s="17" t="s">
        <v>2297</v>
      </c>
      <c r="F1027" s="211">
        <v>46.75</v>
      </c>
      <c r="G1027" s="29"/>
      <c r="H1027" s="30"/>
    </row>
    <row r="1028" spans="1:8" s="1" customFormat="1" ht="16.899999999999999" customHeight="1">
      <c r="A1028" s="29"/>
      <c r="B1028" s="30"/>
      <c r="C1028" s="206" t="s">
        <v>968</v>
      </c>
      <c r="D1028" s="207" t="s">
        <v>564</v>
      </c>
      <c r="E1028" s="208" t="s">
        <v>2345</v>
      </c>
      <c r="F1028" s="209">
        <v>813.75</v>
      </c>
      <c r="G1028" s="29"/>
      <c r="H1028" s="30"/>
    </row>
    <row r="1029" spans="1:8" s="1" customFormat="1" ht="16.899999999999999" customHeight="1">
      <c r="A1029" s="29"/>
      <c r="B1029" s="30"/>
      <c r="C1029" s="210" t="s">
        <v>2156</v>
      </c>
      <c r="D1029" s="210" t="s">
        <v>2156</v>
      </c>
      <c r="E1029" s="17" t="s">
        <v>2156</v>
      </c>
      <c r="F1029" s="211">
        <v>0</v>
      </c>
      <c r="G1029" s="29"/>
      <c r="H1029" s="30"/>
    </row>
    <row r="1030" spans="1:8" s="1" customFormat="1" ht="16.899999999999999" customHeight="1">
      <c r="A1030" s="29"/>
      <c r="B1030" s="30"/>
      <c r="C1030" s="210" t="s">
        <v>2156</v>
      </c>
      <c r="D1030" s="210" t="s">
        <v>967</v>
      </c>
      <c r="E1030" s="17" t="s">
        <v>2156</v>
      </c>
      <c r="F1030" s="211">
        <v>813.75</v>
      </c>
      <c r="G1030" s="29"/>
      <c r="H1030" s="30"/>
    </row>
    <row r="1031" spans="1:8" s="1" customFormat="1" ht="16.899999999999999" customHeight="1">
      <c r="A1031" s="29"/>
      <c r="B1031" s="30"/>
      <c r="C1031" s="210" t="s">
        <v>968</v>
      </c>
      <c r="D1031" s="210" t="s">
        <v>2638</v>
      </c>
      <c r="E1031" s="17" t="s">
        <v>2156</v>
      </c>
      <c r="F1031" s="211">
        <v>813.75</v>
      </c>
      <c r="G1031" s="29"/>
      <c r="H1031" s="30"/>
    </row>
    <row r="1032" spans="1:8" s="1" customFormat="1" ht="16.899999999999999" customHeight="1">
      <c r="A1032" s="29"/>
      <c r="B1032" s="30"/>
      <c r="C1032" s="206" t="s">
        <v>2477</v>
      </c>
      <c r="D1032" s="207" t="s">
        <v>2478</v>
      </c>
      <c r="E1032" s="208" t="s">
        <v>2345</v>
      </c>
      <c r="F1032" s="209">
        <v>312</v>
      </c>
      <c r="G1032" s="29"/>
      <c r="H1032" s="30"/>
    </row>
    <row r="1033" spans="1:8" s="1" customFormat="1" ht="16.899999999999999" customHeight="1">
      <c r="A1033" s="29"/>
      <c r="B1033" s="30"/>
      <c r="C1033" s="210" t="s">
        <v>2156</v>
      </c>
      <c r="D1033" s="210" t="s">
        <v>2669</v>
      </c>
      <c r="E1033" s="17" t="s">
        <v>2156</v>
      </c>
      <c r="F1033" s="211">
        <v>0</v>
      </c>
      <c r="G1033" s="29"/>
      <c r="H1033" s="30"/>
    </row>
    <row r="1034" spans="1:8" s="1" customFormat="1" ht="16.899999999999999" customHeight="1">
      <c r="A1034" s="29"/>
      <c r="B1034" s="30"/>
      <c r="C1034" s="210" t="s">
        <v>2156</v>
      </c>
      <c r="D1034" s="210" t="s">
        <v>2628</v>
      </c>
      <c r="E1034" s="17" t="s">
        <v>2156</v>
      </c>
      <c r="F1034" s="211">
        <v>0</v>
      </c>
      <c r="G1034" s="29"/>
      <c r="H1034" s="30"/>
    </row>
    <row r="1035" spans="1:8" s="1" customFormat="1" ht="16.899999999999999" customHeight="1">
      <c r="A1035" s="29"/>
      <c r="B1035" s="30"/>
      <c r="C1035" s="210" t="s">
        <v>2156</v>
      </c>
      <c r="D1035" s="210" t="s">
        <v>3439</v>
      </c>
      <c r="E1035" s="17" t="s">
        <v>2156</v>
      </c>
      <c r="F1035" s="211">
        <v>0</v>
      </c>
      <c r="G1035" s="29"/>
      <c r="H1035" s="30"/>
    </row>
    <row r="1036" spans="1:8" s="1" customFormat="1" ht="16.899999999999999" customHeight="1">
      <c r="A1036" s="29"/>
      <c r="B1036" s="30"/>
      <c r="C1036" s="210" t="s">
        <v>2156</v>
      </c>
      <c r="D1036" s="210" t="s">
        <v>2634</v>
      </c>
      <c r="E1036" s="17" t="s">
        <v>2156</v>
      </c>
      <c r="F1036" s="211">
        <v>0</v>
      </c>
      <c r="G1036" s="29"/>
      <c r="H1036" s="30"/>
    </row>
    <row r="1037" spans="1:8" s="1" customFormat="1" ht="16.899999999999999" customHeight="1">
      <c r="A1037" s="29"/>
      <c r="B1037" s="30"/>
      <c r="C1037" s="210" t="s">
        <v>2156</v>
      </c>
      <c r="D1037" s="210" t="s">
        <v>3440</v>
      </c>
      <c r="E1037" s="17" t="s">
        <v>2156</v>
      </c>
      <c r="F1037" s="211">
        <v>0</v>
      </c>
      <c r="G1037" s="29"/>
      <c r="H1037" s="30"/>
    </row>
    <row r="1038" spans="1:8" s="1" customFormat="1" ht="16.899999999999999" customHeight="1">
      <c r="A1038" s="29"/>
      <c r="B1038" s="30"/>
      <c r="C1038" s="210" t="s">
        <v>2156</v>
      </c>
      <c r="D1038" s="210" t="s">
        <v>2639</v>
      </c>
      <c r="E1038" s="17" t="s">
        <v>2156</v>
      </c>
      <c r="F1038" s="211">
        <v>0</v>
      </c>
      <c r="G1038" s="29"/>
      <c r="H1038" s="30"/>
    </row>
    <row r="1039" spans="1:8" s="1" customFormat="1" ht="16.899999999999999" customHeight="1">
      <c r="A1039" s="29"/>
      <c r="B1039" s="30"/>
      <c r="C1039" s="210" t="s">
        <v>2156</v>
      </c>
      <c r="D1039" s="210" t="s">
        <v>3441</v>
      </c>
      <c r="E1039" s="17" t="s">
        <v>2156</v>
      </c>
      <c r="F1039" s="211">
        <v>0</v>
      </c>
      <c r="G1039" s="29"/>
      <c r="H1039" s="30"/>
    </row>
    <row r="1040" spans="1:8" s="1" customFormat="1" ht="16.899999999999999" customHeight="1">
      <c r="A1040" s="29"/>
      <c r="B1040" s="30"/>
      <c r="C1040" s="210" t="s">
        <v>2156</v>
      </c>
      <c r="D1040" s="210" t="s">
        <v>2156</v>
      </c>
      <c r="E1040" s="17" t="s">
        <v>2156</v>
      </c>
      <c r="F1040" s="211">
        <v>0</v>
      </c>
      <c r="G1040" s="29"/>
      <c r="H1040" s="30"/>
    </row>
    <row r="1041" spans="1:8" s="1" customFormat="1" ht="16.899999999999999" customHeight="1">
      <c r="A1041" s="29"/>
      <c r="B1041" s="30"/>
      <c r="C1041" s="210" t="s">
        <v>2156</v>
      </c>
      <c r="D1041" s="210" t="s">
        <v>2677</v>
      </c>
      <c r="E1041" s="17" t="s">
        <v>2156</v>
      </c>
      <c r="F1041" s="211">
        <v>0</v>
      </c>
      <c r="G1041" s="29"/>
      <c r="H1041" s="30"/>
    </row>
    <row r="1042" spans="1:8" s="1" customFormat="1" ht="16.899999999999999" customHeight="1">
      <c r="A1042" s="29"/>
      <c r="B1042" s="30"/>
      <c r="C1042" s="210" t="s">
        <v>2156</v>
      </c>
      <c r="D1042" s="210" t="s">
        <v>2628</v>
      </c>
      <c r="E1042" s="17" t="s">
        <v>2156</v>
      </c>
      <c r="F1042" s="211">
        <v>0</v>
      </c>
      <c r="G1042" s="29"/>
      <c r="H1042" s="30"/>
    </row>
    <row r="1043" spans="1:8" s="1" customFormat="1" ht="16.899999999999999" customHeight="1">
      <c r="A1043" s="29"/>
      <c r="B1043" s="30"/>
      <c r="C1043" s="210" t="s">
        <v>2156</v>
      </c>
      <c r="D1043" s="210" t="s">
        <v>3442</v>
      </c>
      <c r="E1043" s="17" t="s">
        <v>2156</v>
      </c>
      <c r="F1043" s="211">
        <v>182</v>
      </c>
      <c r="G1043" s="29"/>
      <c r="H1043" s="30"/>
    </row>
    <row r="1044" spans="1:8" s="1" customFormat="1" ht="16.899999999999999" customHeight="1">
      <c r="A1044" s="29"/>
      <c r="B1044" s="30"/>
      <c r="C1044" s="210" t="s">
        <v>2156</v>
      </c>
      <c r="D1044" s="210" t="s">
        <v>2679</v>
      </c>
      <c r="E1044" s="17" t="s">
        <v>2156</v>
      </c>
      <c r="F1044" s="211">
        <v>0</v>
      </c>
      <c r="G1044" s="29"/>
      <c r="H1044" s="30"/>
    </row>
    <row r="1045" spans="1:8" s="1" customFormat="1" ht="16.899999999999999" customHeight="1">
      <c r="A1045" s="29"/>
      <c r="B1045" s="30"/>
      <c r="C1045" s="210" t="s">
        <v>2156</v>
      </c>
      <c r="D1045" s="210" t="s">
        <v>3443</v>
      </c>
      <c r="E1045" s="17" t="s">
        <v>2156</v>
      </c>
      <c r="F1045" s="211">
        <v>10</v>
      </c>
      <c r="G1045" s="29"/>
      <c r="H1045" s="30"/>
    </row>
    <row r="1046" spans="1:8" s="1" customFormat="1" ht="16.899999999999999" customHeight="1">
      <c r="A1046" s="29"/>
      <c r="B1046" s="30"/>
      <c r="C1046" s="210" t="s">
        <v>2156</v>
      </c>
      <c r="D1046" s="210" t="s">
        <v>2681</v>
      </c>
      <c r="E1046" s="17" t="s">
        <v>2156</v>
      </c>
      <c r="F1046" s="211">
        <v>0</v>
      </c>
      <c r="G1046" s="29"/>
      <c r="H1046" s="30"/>
    </row>
    <row r="1047" spans="1:8" s="1" customFormat="1" ht="16.899999999999999" customHeight="1">
      <c r="A1047" s="29"/>
      <c r="B1047" s="30"/>
      <c r="C1047" s="210" t="s">
        <v>2156</v>
      </c>
      <c r="D1047" s="210" t="s">
        <v>3444</v>
      </c>
      <c r="E1047" s="17" t="s">
        <v>2156</v>
      </c>
      <c r="F1047" s="211">
        <v>0</v>
      </c>
      <c r="G1047" s="29"/>
      <c r="H1047" s="30"/>
    </row>
    <row r="1048" spans="1:8" s="1" customFormat="1" ht="16.899999999999999" customHeight="1">
      <c r="A1048" s="29"/>
      <c r="B1048" s="30"/>
      <c r="C1048" s="210" t="s">
        <v>2156</v>
      </c>
      <c r="D1048" s="210" t="s">
        <v>2634</v>
      </c>
      <c r="E1048" s="17" t="s">
        <v>2156</v>
      </c>
      <c r="F1048" s="211">
        <v>0</v>
      </c>
      <c r="G1048" s="29"/>
      <c r="H1048" s="30"/>
    </row>
    <row r="1049" spans="1:8" s="1" customFormat="1" ht="16.899999999999999" customHeight="1">
      <c r="A1049" s="29"/>
      <c r="B1049" s="30"/>
      <c r="C1049" s="210" t="s">
        <v>2156</v>
      </c>
      <c r="D1049" s="210" t="s">
        <v>3445</v>
      </c>
      <c r="E1049" s="17" t="s">
        <v>2156</v>
      </c>
      <c r="F1049" s="211">
        <v>84</v>
      </c>
      <c r="G1049" s="29"/>
      <c r="H1049" s="30"/>
    </row>
    <row r="1050" spans="1:8" s="1" customFormat="1" ht="16.899999999999999" customHeight="1">
      <c r="A1050" s="29"/>
      <c r="B1050" s="30"/>
      <c r="C1050" s="210" t="s">
        <v>2156</v>
      </c>
      <c r="D1050" s="210" t="s">
        <v>2639</v>
      </c>
      <c r="E1050" s="17" t="s">
        <v>2156</v>
      </c>
      <c r="F1050" s="211">
        <v>0</v>
      </c>
      <c r="G1050" s="29"/>
      <c r="H1050" s="30"/>
    </row>
    <row r="1051" spans="1:8" s="1" customFormat="1" ht="16.899999999999999" customHeight="1">
      <c r="A1051" s="29"/>
      <c r="B1051" s="30"/>
      <c r="C1051" s="210" t="s">
        <v>2156</v>
      </c>
      <c r="D1051" s="210" t="s">
        <v>3446</v>
      </c>
      <c r="E1051" s="17" t="s">
        <v>2156</v>
      </c>
      <c r="F1051" s="211">
        <v>36</v>
      </c>
      <c r="G1051" s="29"/>
      <c r="H1051" s="30"/>
    </row>
    <row r="1052" spans="1:8" s="1" customFormat="1" ht="16.899999999999999" customHeight="1">
      <c r="A1052" s="29"/>
      <c r="B1052" s="30"/>
      <c r="C1052" s="210" t="s">
        <v>2477</v>
      </c>
      <c r="D1052" s="210" t="s">
        <v>2638</v>
      </c>
      <c r="E1052" s="17" t="s">
        <v>2156</v>
      </c>
      <c r="F1052" s="211">
        <v>312</v>
      </c>
      <c r="G1052" s="29"/>
      <c r="H1052" s="30"/>
    </row>
    <row r="1053" spans="1:8" s="1" customFormat="1" ht="16.899999999999999" customHeight="1">
      <c r="A1053" s="29"/>
      <c r="B1053" s="30"/>
      <c r="C1053" s="212" t="s">
        <v>561</v>
      </c>
      <c r="D1053" s="29"/>
      <c r="E1053" s="29"/>
      <c r="F1053" s="29"/>
      <c r="G1053" s="29"/>
      <c r="H1053" s="30"/>
    </row>
    <row r="1054" spans="1:8" s="1" customFormat="1" ht="16.899999999999999" customHeight="1">
      <c r="A1054" s="29"/>
      <c r="B1054" s="30"/>
      <c r="C1054" s="210" t="s">
        <v>3436</v>
      </c>
      <c r="D1054" s="210" t="s">
        <v>3437</v>
      </c>
      <c r="E1054" s="17" t="s">
        <v>2345</v>
      </c>
      <c r="F1054" s="211">
        <v>813.75</v>
      </c>
      <c r="G1054" s="29"/>
      <c r="H1054" s="30"/>
    </row>
    <row r="1055" spans="1:8" s="1" customFormat="1" ht="16.899999999999999" customHeight="1">
      <c r="A1055" s="29"/>
      <c r="B1055" s="30"/>
      <c r="C1055" s="206" t="s">
        <v>2480</v>
      </c>
      <c r="D1055" s="207" t="s">
        <v>2481</v>
      </c>
      <c r="E1055" s="208" t="s">
        <v>2345</v>
      </c>
      <c r="F1055" s="209">
        <v>669</v>
      </c>
      <c r="G1055" s="29"/>
      <c r="H1055" s="30"/>
    </row>
    <row r="1056" spans="1:8" s="1" customFormat="1" ht="16.899999999999999" customHeight="1">
      <c r="A1056" s="29"/>
      <c r="B1056" s="30"/>
      <c r="C1056" s="210" t="s">
        <v>2156</v>
      </c>
      <c r="D1056" s="210" t="s">
        <v>2156</v>
      </c>
      <c r="E1056" s="17" t="s">
        <v>2156</v>
      </c>
      <c r="F1056" s="211">
        <v>0</v>
      </c>
      <c r="G1056" s="29"/>
      <c r="H1056" s="30"/>
    </row>
    <row r="1057" spans="1:8" s="1" customFormat="1" ht="16.899999999999999" customHeight="1">
      <c r="A1057" s="29"/>
      <c r="B1057" s="30"/>
      <c r="C1057" s="210" t="s">
        <v>2156</v>
      </c>
      <c r="D1057" s="210" t="s">
        <v>2687</v>
      </c>
      <c r="E1057" s="17" t="s">
        <v>2156</v>
      </c>
      <c r="F1057" s="211">
        <v>0</v>
      </c>
      <c r="G1057" s="29"/>
      <c r="H1057" s="30"/>
    </row>
    <row r="1058" spans="1:8" s="1" customFormat="1" ht="16.899999999999999" customHeight="1">
      <c r="A1058" s="29"/>
      <c r="B1058" s="30"/>
      <c r="C1058" s="210" t="s">
        <v>2156</v>
      </c>
      <c r="D1058" s="210" t="s">
        <v>2628</v>
      </c>
      <c r="E1058" s="17" t="s">
        <v>2156</v>
      </c>
      <c r="F1058" s="211">
        <v>0</v>
      </c>
      <c r="G1058" s="29"/>
      <c r="H1058" s="30"/>
    </row>
    <row r="1059" spans="1:8" s="1" customFormat="1" ht="16.899999999999999" customHeight="1">
      <c r="A1059" s="29"/>
      <c r="B1059" s="30"/>
      <c r="C1059" s="210" t="s">
        <v>2156</v>
      </c>
      <c r="D1059" s="210" t="s">
        <v>3447</v>
      </c>
      <c r="E1059" s="17" t="s">
        <v>2156</v>
      </c>
      <c r="F1059" s="211">
        <v>504</v>
      </c>
      <c r="G1059" s="29"/>
      <c r="H1059" s="30"/>
    </row>
    <row r="1060" spans="1:8" s="1" customFormat="1" ht="16.899999999999999" customHeight="1">
      <c r="A1060" s="29"/>
      <c r="B1060" s="30"/>
      <c r="C1060" s="210" t="s">
        <v>2156</v>
      </c>
      <c r="D1060" s="210" t="s">
        <v>2681</v>
      </c>
      <c r="E1060" s="17" t="s">
        <v>2156</v>
      </c>
      <c r="F1060" s="211">
        <v>0</v>
      </c>
      <c r="G1060" s="29"/>
      <c r="H1060" s="30"/>
    </row>
    <row r="1061" spans="1:8" s="1" customFormat="1" ht="16.899999999999999" customHeight="1">
      <c r="A1061" s="29"/>
      <c r="B1061" s="30"/>
      <c r="C1061" s="210" t="s">
        <v>2156</v>
      </c>
      <c r="D1061" s="210" t="s">
        <v>3448</v>
      </c>
      <c r="E1061" s="17" t="s">
        <v>2156</v>
      </c>
      <c r="F1061" s="211">
        <v>60</v>
      </c>
      <c r="G1061" s="29"/>
      <c r="H1061" s="30"/>
    </row>
    <row r="1062" spans="1:8" s="1" customFormat="1" ht="16.899999999999999" customHeight="1">
      <c r="A1062" s="29"/>
      <c r="B1062" s="30"/>
      <c r="C1062" s="210" t="s">
        <v>2156</v>
      </c>
      <c r="D1062" s="210" t="s">
        <v>2634</v>
      </c>
      <c r="E1062" s="17" t="s">
        <v>2156</v>
      </c>
      <c r="F1062" s="211">
        <v>0</v>
      </c>
      <c r="G1062" s="29"/>
      <c r="H1062" s="30"/>
    </row>
    <row r="1063" spans="1:8" s="1" customFormat="1" ht="16.899999999999999" customHeight="1">
      <c r="A1063" s="29"/>
      <c r="B1063" s="30"/>
      <c r="C1063" s="210" t="s">
        <v>2156</v>
      </c>
      <c r="D1063" s="210" t="s">
        <v>3449</v>
      </c>
      <c r="E1063" s="17" t="s">
        <v>2156</v>
      </c>
      <c r="F1063" s="211">
        <v>81</v>
      </c>
      <c r="G1063" s="29"/>
      <c r="H1063" s="30"/>
    </row>
    <row r="1064" spans="1:8" s="1" customFormat="1" ht="16.899999999999999" customHeight="1">
      <c r="A1064" s="29"/>
      <c r="B1064" s="30"/>
      <c r="C1064" s="210" t="s">
        <v>2156</v>
      </c>
      <c r="D1064" s="210" t="s">
        <v>2639</v>
      </c>
      <c r="E1064" s="17" t="s">
        <v>2156</v>
      </c>
      <c r="F1064" s="211">
        <v>0</v>
      </c>
      <c r="G1064" s="29"/>
      <c r="H1064" s="30"/>
    </row>
    <row r="1065" spans="1:8" s="1" customFormat="1" ht="16.899999999999999" customHeight="1">
      <c r="A1065" s="29"/>
      <c r="B1065" s="30"/>
      <c r="C1065" s="210" t="s">
        <v>2156</v>
      </c>
      <c r="D1065" s="210" t="s">
        <v>3450</v>
      </c>
      <c r="E1065" s="17" t="s">
        <v>2156</v>
      </c>
      <c r="F1065" s="211">
        <v>24</v>
      </c>
      <c r="G1065" s="29"/>
      <c r="H1065" s="30"/>
    </row>
    <row r="1066" spans="1:8" s="1" customFormat="1" ht="16.899999999999999" customHeight="1">
      <c r="A1066" s="29"/>
      <c r="B1066" s="30"/>
      <c r="C1066" s="210" t="s">
        <v>2480</v>
      </c>
      <c r="D1066" s="210" t="s">
        <v>2638</v>
      </c>
      <c r="E1066" s="17" t="s">
        <v>2156</v>
      </c>
      <c r="F1066" s="211">
        <v>669</v>
      </c>
      <c r="G1066" s="29"/>
      <c r="H1066" s="30"/>
    </row>
    <row r="1067" spans="1:8" s="1" customFormat="1" ht="16.899999999999999" customHeight="1">
      <c r="A1067" s="29"/>
      <c r="B1067" s="30"/>
      <c r="C1067" s="212" t="s">
        <v>561</v>
      </c>
      <c r="D1067" s="29"/>
      <c r="E1067" s="29"/>
      <c r="F1067" s="29"/>
      <c r="G1067" s="29"/>
      <c r="H1067" s="30"/>
    </row>
    <row r="1068" spans="1:8" s="1" customFormat="1" ht="16.899999999999999" customHeight="1">
      <c r="A1068" s="29"/>
      <c r="B1068" s="30"/>
      <c r="C1068" s="210" t="s">
        <v>3436</v>
      </c>
      <c r="D1068" s="210" t="s">
        <v>3437</v>
      </c>
      <c r="E1068" s="17" t="s">
        <v>2345</v>
      </c>
      <c r="F1068" s="211">
        <v>813.75</v>
      </c>
      <c r="G1068" s="29"/>
      <c r="H1068" s="30"/>
    </row>
    <row r="1069" spans="1:8" s="1" customFormat="1" ht="16.899999999999999" customHeight="1">
      <c r="A1069" s="29"/>
      <c r="B1069" s="30"/>
      <c r="C1069" s="210" t="s">
        <v>3425</v>
      </c>
      <c r="D1069" s="210" t="s">
        <v>3426</v>
      </c>
      <c r="E1069" s="17" t="s">
        <v>2345</v>
      </c>
      <c r="F1069" s="211">
        <v>957.33</v>
      </c>
      <c r="G1069" s="29"/>
      <c r="H1069" s="30"/>
    </row>
    <row r="1070" spans="1:8" s="1" customFormat="1" ht="16.899999999999999" customHeight="1">
      <c r="A1070" s="29"/>
      <c r="B1070" s="30"/>
      <c r="C1070" s="206" t="s">
        <v>2483</v>
      </c>
      <c r="D1070" s="207" t="s">
        <v>2484</v>
      </c>
      <c r="E1070" s="208" t="s">
        <v>2485</v>
      </c>
      <c r="F1070" s="209">
        <v>77.489999999999995</v>
      </c>
      <c r="G1070" s="29"/>
      <c r="H1070" s="30"/>
    </row>
    <row r="1071" spans="1:8" s="1" customFormat="1" ht="16.899999999999999" customHeight="1">
      <c r="A1071" s="29"/>
      <c r="B1071" s="30"/>
      <c r="C1071" s="210" t="s">
        <v>2156</v>
      </c>
      <c r="D1071" s="210" t="s">
        <v>1003</v>
      </c>
      <c r="E1071" s="17" t="s">
        <v>2156</v>
      </c>
      <c r="F1071" s="211">
        <v>0</v>
      </c>
      <c r="G1071" s="29"/>
      <c r="H1071" s="30"/>
    </row>
    <row r="1072" spans="1:8" s="1" customFormat="1" ht="16.899999999999999" customHeight="1">
      <c r="A1072" s="29"/>
      <c r="B1072" s="30"/>
      <c r="C1072" s="210" t="s">
        <v>2156</v>
      </c>
      <c r="D1072" s="210" t="s">
        <v>1004</v>
      </c>
      <c r="E1072" s="17" t="s">
        <v>2156</v>
      </c>
      <c r="F1072" s="211">
        <v>0</v>
      </c>
      <c r="G1072" s="29"/>
      <c r="H1072" s="30"/>
    </row>
    <row r="1073" spans="1:8" s="1" customFormat="1" ht="16.899999999999999" customHeight="1">
      <c r="A1073" s="29"/>
      <c r="B1073" s="30"/>
      <c r="C1073" s="210" t="s">
        <v>2156</v>
      </c>
      <c r="D1073" s="210" t="s">
        <v>1005</v>
      </c>
      <c r="E1073" s="17" t="s">
        <v>2156</v>
      </c>
      <c r="F1073" s="211">
        <v>0</v>
      </c>
      <c r="G1073" s="29"/>
      <c r="H1073" s="30"/>
    </row>
    <row r="1074" spans="1:8" s="1" customFormat="1" ht="16.899999999999999" customHeight="1">
      <c r="A1074" s="29"/>
      <c r="B1074" s="30"/>
      <c r="C1074" s="210" t="s">
        <v>2156</v>
      </c>
      <c r="D1074" s="210" t="s">
        <v>1006</v>
      </c>
      <c r="E1074" s="17" t="s">
        <v>2156</v>
      </c>
      <c r="F1074" s="211">
        <v>25.29</v>
      </c>
      <c r="G1074" s="29"/>
      <c r="H1074" s="30"/>
    </row>
    <row r="1075" spans="1:8" s="1" customFormat="1" ht="16.899999999999999" customHeight="1">
      <c r="A1075" s="29"/>
      <c r="B1075" s="30"/>
      <c r="C1075" s="210" t="s">
        <v>2156</v>
      </c>
      <c r="D1075" s="210" t="s">
        <v>2799</v>
      </c>
      <c r="E1075" s="17" t="s">
        <v>2156</v>
      </c>
      <c r="F1075" s="211">
        <v>0</v>
      </c>
      <c r="G1075" s="29"/>
      <c r="H1075" s="30"/>
    </row>
    <row r="1076" spans="1:8" s="1" customFormat="1" ht="16.899999999999999" customHeight="1">
      <c r="A1076" s="29"/>
      <c r="B1076" s="30"/>
      <c r="C1076" s="210" t="s">
        <v>2156</v>
      </c>
      <c r="D1076" s="210" t="s">
        <v>1007</v>
      </c>
      <c r="E1076" s="17" t="s">
        <v>2156</v>
      </c>
      <c r="F1076" s="211">
        <v>38.744999999999997</v>
      </c>
      <c r="G1076" s="29"/>
      <c r="H1076" s="30"/>
    </row>
    <row r="1077" spans="1:8" s="1" customFormat="1" ht="16.899999999999999" customHeight="1">
      <c r="A1077" s="29"/>
      <c r="B1077" s="30"/>
      <c r="C1077" s="210" t="s">
        <v>2156</v>
      </c>
      <c r="D1077" s="210" t="s">
        <v>2625</v>
      </c>
      <c r="E1077" s="17" t="s">
        <v>2156</v>
      </c>
      <c r="F1077" s="211">
        <v>0</v>
      </c>
      <c r="G1077" s="29"/>
      <c r="H1077" s="30"/>
    </row>
    <row r="1078" spans="1:8" s="1" customFormat="1" ht="16.899999999999999" customHeight="1">
      <c r="A1078" s="29"/>
      <c r="B1078" s="30"/>
      <c r="C1078" s="210" t="s">
        <v>2156</v>
      </c>
      <c r="D1078" s="210" t="s">
        <v>1008</v>
      </c>
      <c r="E1078" s="17" t="s">
        <v>2156</v>
      </c>
      <c r="F1078" s="211">
        <v>2.2050000000000001</v>
      </c>
      <c r="G1078" s="29"/>
      <c r="H1078" s="30"/>
    </row>
    <row r="1079" spans="1:8" s="1" customFormat="1" ht="16.899999999999999" customHeight="1">
      <c r="A1079" s="29"/>
      <c r="B1079" s="30"/>
      <c r="C1079" s="210" t="s">
        <v>2156</v>
      </c>
      <c r="D1079" s="210" t="s">
        <v>2804</v>
      </c>
      <c r="E1079" s="17" t="s">
        <v>2156</v>
      </c>
      <c r="F1079" s="211">
        <v>0</v>
      </c>
      <c r="G1079" s="29"/>
      <c r="H1079" s="30"/>
    </row>
    <row r="1080" spans="1:8" s="1" customFormat="1" ht="16.899999999999999" customHeight="1">
      <c r="A1080" s="29"/>
      <c r="B1080" s="30"/>
      <c r="C1080" s="210" t="s">
        <v>2156</v>
      </c>
      <c r="D1080" s="210" t="s">
        <v>1009</v>
      </c>
      <c r="E1080" s="17" t="s">
        <v>2156</v>
      </c>
      <c r="F1080" s="211">
        <v>11.25</v>
      </c>
      <c r="G1080" s="29"/>
      <c r="H1080" s="30"/>
    </row>
    <row r="1081" spans="1:8" s="1" customFormat="1" ht="16.899999999999999" customHeight="1">
      <c r="A1081" s="29"/>
      <c r="B1081" s="30"/>
      <c r="C1081" s="210" t="s">
        <v>2483</v>
      </c>
      <c r="D1081" s="210" t="s">
        <v>2638</v>
      </c>
      <c r="E1081" s="17" t="s">
        <v>2156</v>
      </c>
      <c r="F1081" s="211">
        <v>77.489999999999995</v>
      </c>
      <c r="G1081" s="29"/>
      <c r="H1081" s="30"/>
    </row>
    <row r="1082" spans="1:8" s="1" customFormat="1" ht="16.899999999999999" customHeight="1">
      <c r="A1082" s="29"/>
      <c r="B1082" s="30"/>
      <c r="C1082" s="212" t="s">
        <v>561</v>
      </c>
      <c r="D1082" s="29"/>
      <c r="E1082" s="29"/>
      <c r="F1082" s="29"/>
      <c r="G1082" s="29"/>
      <c r="H1082" s="30"/>
    </row>
    <row r="1083" spans="1:8" s="1" customFormat="1" ht="16.899999999999999" customHeight="1">
      <c r="A1083" s="29"/>
      <c r="B1083" s="30"/>
      <c r="C1083" s="210" t="s">
        <v>1000</v>
      </c>
      <c r="D1083" s="210" t="s">
        <v>1001</v>
      </c>
      <c r="E1083" s="17" t="s">
        <v>2485</v>
      </c>
      <c r="F1083" s="211">
        <v>262.80700000000002</v>
      </c>
      <c r="G1083" s="29"/>
      <c r="H1083" s="30"/>
    </row>
    <row r="1084" spans="1:8" s="1" customFormat="1" ht="16.899999999999999" customHeight="1">
      <c r="A1084" s="29"/>
      <c r="B1084" s="30"/>
      <c r="C1084" s="210" t="s">
        <v>1015</v>
      </c>
      <c r="D1084" s="210" t="s">
        <v>1016</v>
      </c>
      <c r="E1084" s="17" t="s">
        <v>2485</v>
      </c>
      <c r="F1084" s="211">
        <v>1644.183</v>
      </c>
      <c r="G1084" s="29"/>
      <c r="H1084" s="30"/>
    </row>
    <row r="1085" spans="1:8" s="1" customFormat="1" ht="16.899999999999999" customHeight="1">
      <c r="A1085" s="29"/>
      <c r="B1085" s="30"/>
      <c r="C1085" s="206" t="s">
        <v>2487</v>
      </c>
      <c r="D1085" s="207" t="s">
        <v>2488</v>
      </c>
      <c r="E1085" s="208" t="s">
        <v>2485</v>
      </c>
      <c r="F1085" s="209">
        <v>45.472000000000001</v>
      </c>
      <c r="G1085" s="29"/>
      <c r="H1085" s="30"/>
    </row>
    <row r="1086" spans="1:8" s="1" customFormat="1" ht="16.899999999999999" customHeight="1">
      <c r="A1086" s="29"/>
      <c r="B1086" s="30"/>
      <c r="C1086" s="210" t="s">
        <v>2156</v>
      </c>
      <c r="D1086" s="210" t="s">
        <v>2912</v>
      </c>
      <c r="E1086" s="17" t="s">
        <v>2156</v>
      </c>
      <c r="F1086" s="211">
        <v>0</v>
      </c>
      <c r="G1086" s="29"/>
      <c r="H1086" s="30"/>
    </row>
    <row r="1087" spans="1:8" s="1" customFormat="1" ht="16.899999999999999" customHeight="1">
      <c r="A1087" s="29"/>
      <c r="B1087" s="30"/>
      <c r="C1087" s="210" t="s">
        <v>2156</v>
      </c>
      <c r="D1087" s="210" t="s">
        <v>1004</v>
      </c>
      <c r="E1087" s="17" t="s">
        <v>2156</v>
      </c>
      <c r="F1087" s="211">
        <v>0</v>
      </c>
      <c r="G1087" s="29"/>
      <c r="H1087" s="30"/>
    </row>
    <row r="1088" spans="1:8" s="1" customFormat="1" ht="16.899999999999999" customHeight="1">
      <c r="A1088" s="29"/>
      <c r="B1088" s="30"/>
      <c r="C1088" s="210" t="s">
        <v>2156</v>
      </c>
      <c r="D1088" s="210" t="s">
        <v>2483</v>
      </c>
      <c r="E1088" s="17" t="s">
        <v>2156</v>
      </c>
      <c r="F1088" s="211">
        <v>77.489999999999995</v>
      </c>
      <c r="G1088" s="29"/>
      <c r="H1088" s="30"/>
    </row>
    <row r="1089" spans="1:8" s="1" customFormat="1" ht="16.899999999999999" customHeight="1">
      <c r="A1089" s="29"/>
      <c r="B1089" s="30"/>
      <c r="C1089" s="210" t="s">
        <v>2156</v>
      </c>
      <c r="D1089" s="210" t="s">
        <v>1011</v>
      </c>
      <c r="E1089" s="17" t="s">
        <v>2156</v>
      </c>
      <c r="F1089" s="211">
        <v>-32.018000000000001</v>
      </c>
      <c r="G1089" s="29"/>
      <c r="H1089" s="30"/>
    </row>
    <row r="1090" spans="1:8" s="1" customFormat="1" ht="16.899999999999999" customHeight="1">
      <c r="A1090" s="29"/>
      <c r="B1090" s="30"/>
      <c r="C1090" s="210" t="s">
        <v>2487</v>
      </c>
      <c r="D1090" s="210" t="s">
        <v>2638</v>
      </c>
      <c r="E1090" s="17" t="s">
        <v>2156</v>
      </c>
      <c r="F1090" s="211">
        <v>45.472000000000001</v>
      </c>
      <c r="G1090" s="29"/>
      <c r="H1090" s="30"/>
    </row>
    <row r="1091" spans="1:8" s="1" customFormat="1" ht="16.899999999999999" customHeight="1">
      <c r="A1091" s="29"/>
      <c r="B1091" s="30"/>
      <c r="C1091" s="212" t="s">
        <v>561</v>
      </c>
      <c r="D1091" s="29"/>
      <c r="E1091" s="29"/>
      <c r="F1091" s="29"/>
      <c r="G1091" s="29"/>
      <c r="H1091" s="30"/>
    </row>
    <row r="1092" spans="1:8" s="1" customFormat="1" ht="16.899999999999999" customHeight="1">
      <c r="A1092" s="29"/>
      <c r="B1092" s="30"/>
      <c r="C1092" s="210" t="s">
        <v>1000</v>
      </c>
      <c r="D1092" s="210" t="s">
        <v>1001</v>
      </c>
      <c r="E1092" s="17" t="s">
        <v>2485</v>
      </c>
      <c r="F1092" s="211">
        <v>262.80700000000002</v>
      </c>
      <c r="G1092" s="29"/>
      <c r="H1092" s="30"/>
    </row>
    <row r="1093" spans="1:8" s="1" customFormat="1" ht="16.899999999999999" customHeight="1">
      <c r="A1093" s="29"/>
      <c r="B1093" s="30"/>
      <c r="C1093" s="210" t="s">
        <v>1015</v>
      </c>
      <c r="D1093" s="210" t="s">
        <v>1016</v>
      </c>
      <c r="E1093" s="17" t="s">
        <v>2485</v>
      </c>
      <c r="F1093" s="211">
        <v>1644.183</v>
      </c>
      <c r="G1093" s="29"/>
      <c r="H1093" s="30"/>
    </row>
    <row r="1094" spans="1:8" s="1" customFormat="1" ht="16.899999999999999" customHeight="1">
      <c r="A1094" s="29"/>
      <c r="B1094" s="30"/>
      <c r="C1094" s="210" t="s">
        <v>1038</v>
      </c>
      <c r="D1094" s="210" t="s">
        <v>1039</v>
      </c>
      <c r="E1094" s="17" t="s">
        <v>2485</v>
      </c>
      <c r="F1094" s="211">
        <v>158.65100000000001</v>
      </c>
      <c r="G1094" s="29"/>
      <c r="H1094" s="30"/>
    </row>
    <row r="1095" spans="1:8" s="1" customFormat="1" ht="16.899999999999999" customHeight="1">
      <c r="A1095" s="29"/>
      <c r="B1095" s="30"/>
      <c r="C1095" s="210" t="s">
        <v>1046</v>
      </c>
      <c r="D1095" s="210" t="s">
        <v>1047</v>
      </c>
      <c r="E1095" s="17" t="s">
        <v>2485</v>
      </c>
      <c r="F1095" s="211">
        <v>45.472000000000001</v>
      </c>
      <c r="G1095" s="29"/>
      <c r="H1095" s="30"/>
    </row>
    <row r="1096" spans="1:8" s="1" customFormat="1" ht="16.899999999999999" customHeight="1">
      <c r="A1096" s="29"/>
      <c r="B1096" s="30"/>
      <c r="C1096" s="206" t="s">
        <v>2490</v>
      </c>
      <c r="D1096" s="207" t="s">
        <v>2491</v>
      </c>
      <c r="E1096" s="208" t="s">
        <v>2485</v>
      </c>
      <c r="F1096" s="209">
        <v>127.2</v>
      </c>
      <c r="G1096" s="29"/>
      <c r="H1096" s="30"/>
    </row>
    <row r="1097" spans="1:8" s="1" customFormat="1" ht="16.899999999999999" customHeight="1">
      <c r="A1097" s="29"/>
      <c r="B1097" s="30"/>
      <c r="C1097" s="210" t="s">
        <v>2156</v>
      </c>
      <c r="D1097" s="210" t="s">
        <v>1012</v>
      </c>
      <c r="E1097" s="17" t="s">
        <v>2156</v>
      </c>
      <c r="F1097" s="211">
        <v>0</v>
      </c>
      <c r="G1097" s="29"/>
      <c r="H1097" s="30"/>
    </row>
    <row r="1098" spans="1:8" s="1" customFormat="1" ht="16.899999999999999" customHeight="1">
      <c r="A1098" s="29"/>
      <c r="B1098" s="30"/>
      <c r="C1098" s="210" t="s">
        <v>2156</v>
      </c>
      <c r="D1098" s="210" t="s">
        <v>1013</v>
      </c>
      <c r="E1098" s="17" t="s">
        <v>2156</v>
      </c>
      <c r="F1098" s="211">
        <v>0</v>
      </c>
      <c r="G1098" s="29"/>
      <c r="H1098" s="30"/>
    </row>
    <row r="1099" spans="1:8" s="1" customFormat="1" ht="16.899999999999999" customHeight="1">
      <c r="A1099" s="29"/>
      <c r="B1099" s="30"/>
      <c r="C1099" s="210" t="s">
        <v>2156</v>
      </c>
      <c r="D1099" s="210" t="s">
        <v>1014</v>
      </c>
      <c r="E1099" s="17" t="s">
        <v>2156</v>
      </c>
      <c r="F1099" s="211">
        <v>127.2</v>
      </c>
      <c r="G1099" s="29"/>
      <c r="H1099" s="30"/>
    </row>
    <row r="1100" spans="1:8" s="1" customFormat="1" ht="16.899999999999999" customHeight="1">
      <c r="A1100" s="29"/>
      <c r="B1100" s="30"/>
      <c r="C1100" s="210" t="s">
        <v>2490</v>
      </c>
      <c r="D1100" s="210" t="s">
        <v>2638</v>
      </c>
      <c r="E1100" s="17" t="s">
        <v>2156</v>
      </c>
      <c r="F1100" s="211">
        <v>127.2</v>
      </c>
      <c r="G1100" s="29"/>
      <c r="H1100" s="30"/>
    </row>
    <row r="1101" spans="1:8" s="1" customFormat="1" ht="16.899999999999999" customHeight="1">
      <c r="A1101" s="29"/>
      <c r="B1101" s="30"/>
      <c r="C1101" s="212" t="s">
        <v>561</v>
      </c>
      <c r="D1101" s="29"/>
      <c r="E1101" s="29"/>
      <c r="F1101" s="29"/>
      <c r="G1101" s="29"/>
      <c r="H1101" s="30"/>
    </row>
    <row r="1102" spans="1:8" s="1" customFormat="1" ht="16.899999999999999" customHeight="1">
      <c r="A1102" s="29"/>
      <c r="B1102" s="30"/>
      <c r="C1102" s="210" t="s">
        <v>1000</v>
      </c>
      <c r="D1102" s="210" t="s">
        <v>1001</v>
      </c>
      <c r="E1102" s="17" t="s">
        <v>2485</v>
      </c>
      <c r="F1102" s="211">
        <v>262.80700000000002</v>
      </c>
      <c r="G1102" s="29"/>
      <c r="H1102" s="30"/>
    </row>
    <row r="1103" spans="1:8" s="1" customFormat="1" ht="16.899999999999999" customHeight="1">
      <c r="A1103" s="29"/>
      <c r="B1103" s="30"/>
      <c r="C1103" s="210" t="s">
        <v>1042</v>
      </c>
      <c r="D1103" s="210" t="s">
        <v>1043</v>
      </c>
      <c r="E1103" s="17" t="s">
        <v>2485</v>
      </c>
      <c r="F1103" s="211">
        <v>127.2</v>
      </c>
      <c r="G1103" s="29"/>
      <c r="H1103" s="30"/>
    </row>
    <row r="1104" spans="1:8" s="1" customFormat="1" ht="16.899999999999999" customHeight="1">
      <c r="A1104" s="29"/>
      <c r="B1104" s="30"/>
      <c r="C1104" s="210" t="s">
        <v>1015</v>
      </c>
      <c r="D1104" s="210" t="s">
        <v>1016</v>
      </c>
      <c r="E1104" s="17" t="s">
        <v>2485</v>
      </c>
      <c r="F1104" s="211">
        <v>1644.183</v>
      </c>
      <c r="G1104" s="29"/>
      <c r="H1104" s="30"/>
    </row>
    <row r="1105" spans="1:8" s="1" customFormat="1" ht="16.899999999999999" customHeight="1">
      <c r="A1105" s="29"/>
      <c r="B1105" s="30"/>
      <c r="C1105" s="210" t="s">
        <v>1033</v>
      </c>
      <c r="D1105" s="210" t="s">
        <v>1034</v>
      </c>
      <c r="E1105" s="17" t="s">
        <v>2485</v>
      </c>
      <c r="F1105" s="211">
        <v>1257.979</v>
      </c>
      <c r="G1105" s="29"/>
      <c r="H1105" s="30"/>
    </row>
    <row r="1106" spans="1:8" s="1" customFormat="1" ht="16.899999999999999" customHeight="1">
      <c r="A1106" s="29"/>
      <c r="B1106" s="30"/>
      <c r="C1106" s="206" t="s">
        <v>2493</v>
      </c>
      <c r="D1106" s="207" t="s">
        <v>2494</v>
      </c>
      <c r="E1106" s="208" t="s">
        <v>2485</v>
      </c>
      <c r="F1106" s="209">
        <v>113.179</v>
      </c>
      <c r="G1106" s="29"/>
      <c r="H1106" s="30"/>
    </row>
    <row r="1107" spans="1:8" s="1" customFormat="1" ht="16.899999999999999" customHeight="1">
      <c r="A1107" s="29"/>
      <c r="B1107" s="30"/>
      <c r="C1107" s="210" t="s">
        <v>2156</v>
      </c>
      <c r="D1107" s="210" t="s">
        <v>1003</v>
      </c>
      <c r="E1107" s="17" t="s">
        <v>2156</v>
      </c>
      <c r="F1107" s="211">
        <v>0</v>
      </c>
      <c r="G1107" s="29"/>
      <c r="H1107" s="30"/>
    </row>
    <row r="1108" spans="1:8" s="1" customFormat="1" ht="16.899999999999999" customHeight="1">
      <c r="A1108" s="29"/>
      <c r="B1108" s="30"/>
      <c r="C1108" s="210" t="s">
        <v>2156</v>
      </c>
      <c r="D1108" s="210" t="s">
        <v>1025</v>
      </c>
      <c r="E1108" s="17" t="s">
        <v>2156</v>
      </c>
      <c r="F1108" s="211">
        <v>0</v>
      </c>
      <c r="G1108" s="29"/>
      <c r="H1108" s="30"/>
    </row>
    <row r="1109" spans="1:8" s="1" customFormat="1" ht="16.899999999999999" customHeight="1">
      <c r="A1109" s="29"/>
      <c r="B1109" s="30"/>
      <c r="C1109" s="210" t="s">
        <v>2156</v>
      </c>
      <c r="D1109" s="210" t="s">
        <v>3091</v>
      </c>
      <c r="E1109" s="17" t="s">
        <v>2156</v>
      </c>
      <c r="F1109" s="211">
        <v>0</v>
      </c>
      <c r="G1109" s="29"/>
      <c r="H1109" s="30"/>
    </row>
    <row r="1110" spans="1:8" s="1" customFormat="1" ht="16.899999999999999" customHeight="1">
      <c r="A1110" s="29"/>
      <c r="B1110" s="30"/>
      <c r="C1110" s="210" t="s">
        <v>2156</v>
      </c>
      <c r="D1110" s="210" t="s">
        <v>1026</v>
      </c>
      <c r="E1110" s="17" t="s">
        <v>2156</v>
      </c>
      <c r="F1110" s="211">
        <v>0</v>
      </c>
      <c r="G1110" s="29"/>
      <c r="H1110" s="30"/>
    </row>
    <row r="1111" spans="1:8" s="1" customFormat="1" ht="16.899999999999999" customHeight="1">
      <c r="A1111" s="29"/>
      <c r="B1111" s="30"/>
      <c r="C1111" s="210" t="s">
        <v>2156</v>
      </c>
      <c r="D1111" s="210" t="s">
        <v>1027</v>
      </c>
      <c r="E1111" s="17" t="s">
        <v>2156</v>
      </c>
      <c r="F1111" s="211">
        <v>0</v>
      </c>
      <c r="G1111" s="29"/>
      <c r="H1111" s="30"/>
    </row>
    <row r="1112" spans="1:8" s="1" customFormat="1" ht="16.899999999999999" customHeight="1">
      <c r="A1112" s="29"/>
      <c r="B1112" s="30"/>
      <c r="C1112" s="210" t="s">
        <v>2156</v>
      </c>
      <c r="D1112" s="210" t="s">
        <v>2721</v>
      </c>
      <c r="E1112" s="17" t="s">
        <v>2156</v>
      </c>
      <c r="F1112" s="211">
        <v>0</v>
      </c>
      <c r="G1112" s="29"/>
      <c r="H1112" s="30"/>
    </row>
    <row r="1113" spans="1:8" s="1" customFormat="1" ht="16.899999999999999" customHeight="1">
      <c r="A1113" s="29"/>
      <c r="B1113" s="30"/>
      <c r="C1113" s="210" t="s">
        <v>2156</v>
      </c>
      <c r="D1113" s="210" t="s">
        <v>1028</v>
      </c>
      <c r="E1113" s="17" t="s">
        <v>2156</v>
      </c>
      <c r="F1113" s="211">
        <v>24.552</v>
      </c>
      <c r="G1113" s="29"/>
      <c r="H1113" s="30"/>
    </row>
    <row r="1114" spans="1:8" s="1" customFormat="1" ht="16.899999999999999" customHeight="1">
      <c r="A1114" s="29"/>
      <c r="B1114" s="30"/>
      <c r="C1114" s="210" t="s">
        <v>2156</v>
      </c>
      <c r="D1114" s="210" t="s">
        <v>1029</v>
      </c>
      <c r="E1114" s="17" t="s">
        <v>2156</v>
      </c>
      <c r="F1114" s="211">
        <v>7.7759999999999998</v>
      </c>
      <c r="G1114" s="29"/>
      <c r="H1114" s="30"/>
    </row>
    <row r="1115" spans="1:8" s="1" customFormat="1" ht="16.899999999999999" customHeight="1">
      <c r="A1115" s="29"/>
      <c r="B1115" s="30"/>
      <c r="C1115" s="210" t="s">
        <v>2156</v>
      </c>
      <c r="D1115" s="210" t="s">
        <v>2799</v>
      </c>
      <c r="E1115" s="17" t="s">
        <v>2156</v>
      </c>
      <c r="F1115" s="211">
        <v>0</v>
      </c>
      <c r="G1115" s="29"/>
      <c r="H1115" s="30"/>
    </row>
    <row r="1116" spans="1:8" s="1" customFormat="1" ht="16.899999999999999" customHeight="1">
      <c r="A1116" s="29"/>
      <c r="B1116" s="30"/>
      <c r="C1116" s="210" t="s">
        <v>2156</v>
      </c>
      <c r="D1116" s="210" t="s">
        <v>1030</v>
      </c>
      <c r="E1116" s="17" t="s">
        <v>2156</v>
      </c>
      <c r="F1116" s="211">
        <v>50.152999999999999</v>
      </c>
      <c r="G1116" s="29"/>
      <c r="H1116" s="30"/>
    </row>
    <row r="1117" spans="1:8" s="1" customFormat="1" ht="16.899999999999999" customHeight="1">
      <c r="A1117" s="29"/>
      <c r="B1117" s="30"/>
      <c r="C1117" s="210" t="s">
        <v>2156</v>
      </c>
      <c r="D1117" s="210" t="s">
        <v>1031</v>
      </c>
      <c r="E1117" s="17" t="s">
        <v>2156</v>
      </c>
      <c r="F1117" s="211">
        <v>30.698</v>
      </c>
      <c r="G1117" s="29"/>
      <c r="H1117" s="30"/>
    </row>
    <row r="1118" spans="1:8" s="1" customFormat="1" ht="16.899999999999999" customHeight="1">
      <c r="A1118" s="29"/>
      <c r="B1118" s="30"/>
      <c r="C1118" s="210" t="s">
        <v>2493</v>
      </c>
      <c r="D1118" s="210" t="s">
        <v>2638</v>
      </c>
      <c r="E1118" s="17" t="s">
        <v>2156</v>
      </c>
      <c r="F1118" s="211">
        <v>113.179</v>
      </c>
      <c r="G1118" s="29"/>
      <c r="H1118" s="30"/>
    </row>
    <row r="1119" spans="1:8" s="1" customFormat="1" ht="16.899999999999999" customHeight="1">
      <c r="A1119" s="29"/>
      <c r="B1119" s="30"/>
      <c r="C1119" s="212" t="s">
        <v>561</v>
      </c>
      <c r="D1119" s="29"/>
      <c r="E1119" s="29"/>
      <c r="F1119" s="29"/>
      <c r="G1119" s="29"/>
      <c r="H1119" s="30"/>
    </row>
    <row r="1120" spans="1:8" s="1" customFormat="1" ht="16.899999999999999" customHeight="1">
      <c r="A1120" s="29"/>
      <c r="B1120" s="30"/>
      <c r="C1120" s="210" t="s">
        <v>1022</v>
      </c>
      <c r="D1120" s="210" t="s">
        <v>1023</v>
      </c>
      <c r="E1120" s="17" t="s">
        <v>2485</v>
      </c>
      <c r="F1120" s="211">
        <v>226.358</v>
      </c>
      <c r="G1120" s="29"/>
      <c r="H1120" s="30"/>
    </row>
    <row r="1121" spans="1:8" s="1" customFormat="1" ht="16.899999999999999" customHeight="1">
      <c r="A1121" s="29"/>
      <c r="B1121" s="30"/>
      <c r="C1121" s="210" t="s">
        <v>1033</v>
      </c>
      <c r="D1121" s="210" t="s">
        <v>1034</v>
      </c>
      <c r="E1121" s="17" t="s">
        <v>2485</v>
      </c>
      <c r="F1121" s="211">
        <v>1257.979</v>
      </c>
      <c r="G1121" s="29"/>
      <c r="H1121" s="30"/>
    </row>
    <row r="1122" spans="1:8" s="1" customFormat="1" ht="16.899999999999999" customHeight="1">
      <c r="A1122" s="29"/>
      <c r="B1122" s="30"/>
      <c r="C1122" s="210" t="s">
        <v>1038</v>
      </c>
      <c r="D1122" s="210" t="s">
        <v>1039</v>
      </c>
      <c r="E1122" s="17" t="s">
        <v>2485</v>
      </c>
      <c r="F1122" s="211">
        <v>158.65100000000001</v>
      </c>
      <c r="G1122" s="29"/>
      <c r="H1122" s="30"/>
    </row>
    <row r="1123" spans="1:8" s="1" customFormat="1" ht="16.899999999999999" customHeight="1">
      <c r="A1123" s="29"/>
      <c r="B1123" s="30"/>
      <c r="C1123" s="210" t="s">
        <v>1050</v>
      </c>
      <c r="D1123" s="210" t="s">
        <v>1051</v>
      </c>
      <c r="E1123" s="17" t="s">
        <v>2485</v>
      </c>
      <c r="F1123" s="211">
        <v>113.179</v>
      </c>
      <c r="G1123" s="29"/>
      <c r="H1123" s="30"/>
    </row>
    <row r="1124" spans="1:8" s="1" customFormat="1" ht="16.899999999999999" customHeight="1">
      <c r="A1124" s="29"/>
      <c r="B1124" s="30"/>
      <c r="C1124" s="206" t="s">
        <v>2496</v>
      </c>
      <c r="D1124" s="207" t="s">
        <v>2497</v>
      </c>
      <c r="E1124" s="208" t="s">
        <v>2357</v>
      </c>
      <c r="F1124" s="209">
        <v>0</v>
      </c>
      <c r="G1124" s="29"/>
      <c r="H1124" s="30"/>
    </row>
    <row r="1125" spans="1:8" s="1" customFormat="1" ht="16.899999999999999" customHeight="1">
      <c r="A1125" s="29"/>
      <c r="B1125" s="30"/>
      <c r="C1125" s="210" t="s">
        <v>2156</v>
      </c>
      <c r="D1125" s="210" t="s">
        <v>2156</v>
      </c>
      <c r="E1125" s="17" t="s">
        <v>2156</v>
      </c>
      <c r="F1125" s="211">
        <v>0</v>
      </c>
      <c r="G1125" s="29"/>
      <c r="H1125" s="30"/>
    </row>
    <row r="1126" spans="1:8" s="1" customFormat="1" ht="16.899999999999999" customHeight="1">
      <c r="A1126" s="29"/>
      <c r="B1126" s="30"/>
      <c r="C1126" s="210" t="s">
        <v>2156</v>
      </c>
      <c r="D1126" s="210" t="s">
        <v>2628</v>
      </c>
      <c r="E1126" s="17" t="s">
        <v>2156</v>
      </c>
      <c r="F1126" s="211">
        <v>0</v>
      </c>
      <c r="G1126" s="29"/>
      <c r="H1126" s="30"/>
    </row>
    <row r="1127" spans="1:8" s="1" customFormat="1" ht="16.899999999999999" customHeight="1">
      <c r="A1127" s="29"/>
      <c r="B1127" s="30"/>
      <c r="C1127" s="210" t="s">
        <v>2156</v>
      </c>
      <c r="D1127" s="210" t="s">
        <v>2796</v>
      </c>
      <c r="E1127" s="17" t="s">
        <v>2156</v>
      </c>
      <c r="F1127" s="211">
        <v>0</v>
      </c>
      <c r="G1127" s="29"/>
      <c r="H1127" s="30"/>
    </row>
    <row r="1128" spans="1:8" s="1" customFormat="1" ht="16.899999999999999" customHeight="1">
      <c r="A1128" s="29"/>
      <c r="B1128" s="30"/>
      <c r="C1128" s="210" t="s">
        <v>2496</v>
      </c>
      <c r="D1128" s="210" t="s">
        <v>2638</v>
      </c>
      <c r="E1128" s="17" t="s">
        <v>2156</v>
      </c>
      <c r="F1128" s="211">
        <v>0</v>
      </c>
      <c r="G1128" s="29"/>
      <c r="H1128" s="30"/>
    </row>
    <row r="1129" spans="1:8" s="1" customFormat="1" ht="16.899999999999999" customHeight="1">
      <c r="A1129" s="29"/>
      <c r="B1129" s="30"/>
      <c r="C1129" s="212" t="s">
        <v>561</v>
      </c>
      <c r="D1129" s="29"/>
      <c r="E1129" s="29"/>
      <c r="F1129" s="29"/>
      <c r="G1129" s="29"/>
      <c r="H1129" s="30"/>
    </row>
    <row r="1130" spans="1:8" s="1" customFormat="1" ht="16.899999999999999" customHeight="1">
      <c r="A1130" s="29"/>
      <c r="B1130" s="30"/>
      <c r="C1130" s="210" t="s">
        <v>2776</v>
      </c>
      <c r="D1130" s="210" t="s">
        <v>2777</v>
      </c>
      <c r="E1130" s="17" t="s">
        <v>2248</v>
      </c>
      <c r="F1130" s="211">
        <v>217.744</v>
      </c>
      <c r="G1130" s="29"/>
      <c r="H1130" s="30"/>
    </row>
    <row r="1131" spans="1:8" s="1" customFormat="1" ht="16.899999999999999" customHeight="1">
      <c r="A1131" s="29"/>
      <c r="B1131" s="30"/>
      <c r="C1131" s="210" t="s">
        <v>2666</v>
      </c>
      <c r="D1131" s="210" t="s">
        <v>2667</v>
      </c>
      <c r="E1131" s="17" t="s">
        <v>2297</v>
      </c>
      <c r="F1131" s="211">
        <v>330.25</v>
      </c>
      <c r="G1131" s="29"/>
      <c r="H1131" s="30"/>
    </row>
    <row r="1132" spans="1:8" s="1" customFormat="1" ht="16.899999999999999" customHeight="1">
      <c r="A1132" s="29"/>
      <c r="B1132" s="30"/>
      <c r="C1132" s="210" t="s">
        <v>2704</v>
      </c>
      <c r="D1132" s="210" t="s">
        <v>2705</v>
      </c>
      <c r="E1132" s="17" t="s">
        <v>2297</v>
      </c>
      <c r="F1132" s="211">
        <v>70.25</v>
      </c>
      <c r="G1132" s="29"/>
      <c r="H1132" s="30"/>
    </row>
    <row r="1133" spans="1:8" s="1" customFormat="1" ht="16.899999999999999" customHeight="1">
      <c r="A1133" s="29"/>
      <c r="B1133" s="30"/>
      <c r="C1133" s="210" t="s">
        <v>2870</v>
      </c>
      <c r="D1133" s="210" t="s">
        <v>2871</v>
      </c>
      <c r="E1133" s="17" t="s">
        <v>2297</v>
      </c>
      <c r="F1133" s="211">
        <v>971.2</v>
      </c>
      <c r="G1133" s="29"/>
      <c r="H1133" s="30"/>
    </row>
    <row r="1134" spans="1:8" s="1" customFormat="1" ht="16.899999999999999" customHeight="1">
      <c r="A1134" s="29"/>
      <c r="B1134" s="30"/>
      <c r="C1134" s="210" t="s">
        <v>2921</v>
      </c>
      <c r="D1134" s="210" t="s">
        <v>2922</v>
      </c>
      <c r="E1134" s="17" t="s">
        <v>2248</v>
      </c>
      <c r="F1134" s="211">
        <v>124.911</v>
      </c>
      <c r="G1134" s="29"/>
      <c r="H1134" s="30"/>
    </row>
    <row r="1135" spans="1:8" s="1" customFormat="1" ht="16.899999999999999" customHeight="1">
      <c r="A1135" s="29"/>
      <c r="B1135" s="30"/>
      <c r="C1135" s="210" t="s">
        <v>3050</v>
      </c>
      <c r="D1135" s="210" t="s">
        <v>3051</v>
      </c>
      <c r="E1135" s="17" t="s">
        <v>2248</v>
      </c>
      <c r="F1135" s="211">
        <v>32.5</v>
      </c>
      <c r="G1135" s="29"/>
      <c r="H1135" s="30"/>
    </row>
    <row r="1136" spans="1:8" s="1" customFormat="1" ht="16.899999999999999" customHeight="1">
      <c r="A1136" s="29"/>
      <c r="B1136" s="30"/>
      <c r="C1136" s="210" t="s">
        <v>3436</v>
      </c>
      <c r="D1136" s="210" t="s">
        <v>3437</v>
      </c>
      <c r="E1136" s="17" t="s">
        <v>2345</v>
      </c>
      <c r="F1136" s="211">
        <v>813.75</v>
      </c>
      <c r="G1136" s="29"/>
      <c r="H1136" s="30"/>
    </row>
    <row r="1137" spans="1:8" s="1" customFormat="1" ht="16.899999999999999" customHeight="1">
      <c r="A1137" s="29"/>
      <c r="B1137" s="30"/>
      <c r="C1137" s="210" t="s">
        <v>978</v>
      </c>
      <c r="D1137" s="210" t="s">
        <v>979</v>
      </c>
      <c r="E1137" s="17" t="s">
        <v>2345</v>
      </c>
      <c r="F1137" s="211">
        <v>222</v>
      </c>
      <c r="G1137" s="29"/>
      <c r="H1137" s="30"/>
    </row>
    <row r="1138" spans="1:8" s="1" customFormat="1" ht="16.899999999999999" customHeight="1">
      <c r="A1138" s="29"/>
      <c r="B1138" s="30"/>
      <c r="C1138" s="206" t="s">
        <v>2498</v>
      </c>
      <c r="D1138" s="207" t="s">
        <v>2499</v>
      </c>
      <c r="E1138" s="208" t="s">
        <v>2357</v>
      </c>
      <c r="F1138" s="209">
        <v>13</v>
      </c>
      <c r="G1138" s="29"/>
      <c r="H1138" s="30"/>
    </row>
    <row r="1139" spans="1:8" s="1" customFormat="1" ht="16.899999999999999" customHeight="1">
      <c r="A1139" s="29"/>
      <c r="B1139" s="30"/>
      <c r="C1139" s="210" t="s">
        <v>2156</v>
      </c>
      <c r="D1139" s="210" t="s">
        <v>2721</v>
      </c>
      <c r="E1139" s="17" t="s">
        <v>2156</v>
      </c>
      <c r="F1139" s="211">
        <v>0</v>
      </c>
      <c r="G1139" s="29"/>
      <c r="H1139" s="30"/>
    </row>
    <row r="1140" spans="1:8" s="1" customFormat="1" ht="16.899999999999999" customHeight="1">
      <c r="A1140" s="29"/>
      <c r="B1140" s="30"/>
      <c r="C1140" s="210" t="s">
        <v>2156</v>
      </c>
      <c r="D1140" s="210" t="s">
        <v>2797</v>
      </c>
      <c r="E1140" s="17" t="s">
        <v>2156</v>
      </c>
      <c r="F1140" s="211">
        <v>11</v>
      </c>
      <c r="G1140" s="29"/>
      <c r="H1140" s="30"/>
    </row>
    <row r="1141" spans="1:8" s="1" customFormat="1" ht="16.899999999999999" customHeight="1">
      <c r="A1141" s="29"/>
      <c r="B1141" s="30"/>
      <c r="C1141" s="210" t="s">
        <v>2156</v>
      </c>
      <c r="D1141" s="210" t="s">
        <v>2798</v>
      </c>
      <c r="E1141" s="17" t="s">
        <v>2156</v>
      </c>
      <c r="F1141" s="211">
        <v>2</v>
      </c>
      <c r="G1141" s="29"/>
      <c r="H1141" s="30"/>
    </row>
    <row r="1142" spans="1:8" s="1" customFormat="1" ht="16.899999999999999" customHeight="1">
      <c r="A1142" s="29"/>
      <c r="B1142" s="30"/>
      <c r="C1142" s="210" t="s">
        <v>2498</v>
      </c>
      <c r="D1142" s="210" t="s">
        <v>2638</v>
      </c>
      <c r="E1142" s="17" t="s">
        <v>2156</v>
      </c>
      <c r="F1142" s="211">
        <v>13</v>
      </c>
      <c r="G1142" s="29"/>
      <c r="H1142" s="30"/>
    </row>
    <row r="1143" spans="1:8" s="1" customFormat="1" ht="16.899999999999999" customHeight="1">
      <c r="A1143" s="29"/>
      <c r="B1143" s="30"/>
      <c r="C1143" s="212" t="s">
        <v>561</v>
      </c>
      <c r="D1143" s="29"/>
      <c r="E1143" s="29"/>
      <c r="F1143" s="29"/>
      <c r="G1143" s="29"/>
      <c r="H1143" s="30"/>
    </row>
    <row r="1144" spans="1:8" s="1" customFormat="1" ht="16.899999999999999" customHeight="1">
      <c r="A1144" s="29"/>
      <c r="B1144" s="30"/>
      <c r="C1144" s="210" t="s">
        <v>2776</v>
      </c>
      <c r="D1144" s="210" t="s">
        <v>2777</v>
      </c>
      <c r="E1144" s="17" t="s">
        <v>2248</v>
      </c>
      <c r="F1144" s="211">
        <v>217.744</v>
      </c>
      <c r="G1144" s="29"/>
      <c r="H1144" s="30"/>
    </row>
    <row r="1145" spans="1:8" s="1" customFormat="1" ht="16.899999999999999" customHeight="1">
      <c r="A1145" s="29"/>
      <c r="B1145" s="30"/>
      <c r="C1145" s="210" t="s">
        <v>2666</v>
      </c>
      <c r="D1145" s="210" t="s">
        <v>2667</v>
      </c>
      <c r="E1145" s="17" t="s">
        <v>2297</v>
      </c>
      <c r="F1145" s="211">
        <v>330.25</v>
      </c>
      <c r="G1145" s="29"/>
      <c r="H1145" s="30"/>
    </row>
    <row r="1146" spans="1:8" s="1" customFormat="1" ht="16.899999999999999" customHeight="1">
      <c r="A1146" s="29"/>
      <c r="B1146" s="30"/>
      <c r="C1146" s="210" t="s">
        <v>2704</v>
      </c>
      <c r="D1146" s="210" t="s">
        <v>2705</v>
      </c>
      <c r="E1146" s="17" t="s">
        <v>2297</v>
      </c>
      <c r="F1146" s="211">
        <v>70.25</v>
      </c>
      <c r="G1146" s="29"/>
      <c r="H1146" s="30"/>
    </row>
    <row r="1147" spans="1:8" s="1" customFormat="1" ht="16.899999999999999" customHeight="1">
      <c r="A1147" s="29"/>
      <c r="B1147" s="30"/>
      <c r="C1147" s="210" t="s">
        <v>2870</v>
      </c>
      <c r="D1147" s="210" t="s">
        <v>2871</v>
      </c>
      <c r="E1147" s="17" t="s">
        <v>2297</v>
      </c>
      <c r="F1147" s="211">
        <v>971.2</v>
      </c>
      <c r="G1147" s="29"/>
      <c r="H1147" s="30"/>
    </row>
    <row r="1148" spans="1:8" s="1" customFormat="1" ht="16.899999999999999" customHeight="1">
      <c r="A1148" s="29"/>
      <c r="B1148" s="30"/>
      <c r="C1148" s="210" t="s">
        <v>2921</v>
      </c>
      <c r="D1148" s="210" t="s">
        <v>2922</v>
      </c>
      <c r="E1148" s="17" t="s">
        <v>2248</v>
      </c>
      <c r="F1148" s="211">
        <v>124.911</v>
      </c>
      <c r="G1148" s="29"/>
      <c r="H1148" s="30"/>
    </row>
    <row r="1149" spans="1:8" s="1" customFormat="1" ht="16.899999999999999" customHeight="1">
      <c r="A1149" s="29"/>
      <c r="B1149" s="30"/>
      <c r="C1149" s="210" t="s">
        <v>3050</v>
      </c>
      <c r="D1149" s="210" t="s">
        <v>3051</v>
      </c>
      <c r="E1149" s="17" t="s">
        <v>2248</v>
      </c>
      <c r="F1149" s="211">
        <v>32.5</v>
      </c>
      <c r="G1149" s="29"/>
      <c r="H1149" s="30"/>
    </row>
    <row r="1150" spans="1:8" s="1" customFormat="1" ht="16.899999999999999" customHeight="1">
      <c r="A1150" s="29"/>
      <c r="B1150" s="30"/>
      <c r="C1150" s="210" t="s">
        <v>3436</v>
      </c>
      <c r="D1150" s="210" t="s">
        <v>3437</v>
      </c>
      <c r="E1150" s="17" t="s">
        <v>2345</v>
      </c>
      <c r="F1150" s="211">
        <v>813.75</v>
      </c>
      <c r="G1150" s="29"/>
      <c r="H1150" s="30"/>
    </row>
    <row r="1151" spans="1:8" s="1" customFormat="1" ht="16.899999999999999" customHeight="1">
      <c r="A1151" s="29"/>
      <c r="B1151" s="30"/>
      <c r="C1151" s="210" t="s">
        <v>978</v>
      </c>
      <c r="D1151" s="210" t="s">
        <v>979</v>
      </c>
      <c r="E1151" s="17" t="s">
        <v>2345</v>
      </c>
      <c r="F1151" s="211">
        <v>222</v>
      </c>
      <c r="G1151" s="29"/>
      <c r="H1151" s="30"/>
    </row>
    <row r="1152" spans="1:8" s="1" customFormat="1" ht="16.899999999999999" customHeight="1">
      <c r="A1152" s="29"/>
      <c r="B1152" s="30"/>
      <c r="C1152" s="206" t="s">
        <v>2503</v>
      </c>
      <c r="D1152" s="207" t="s">
        <v>2504</v>
      </c>
      <c r="E1152" s="208" t="s">
        <v>2357</v>
      </c>
      <c r="F1152" s="209">
        <v>28</v>
      </c>
      <c r="G1152" s="29"/>
      <c r="H1152" s="30"/>
    </row>
    <row r="1153" spans="1:8" s="1" customFormat="1" ht="16.899999999999999" customHeight="1">
      <c r="A1153" s="29"/>
      <c r="B1153" s="30"/>
      <c r="C1153" s="210" t="s">
        <v>2156</v>
      </c>
      <c r="D1153" s="210" t="s">
        <v>2799</v>
      </c>
      <c r="E1153" s="17" t="s">
        <v>2156</v>
      </c>
      <c r="F1153" s="211">
        <v>0</v>
      </c>
      <c r="G1153" s="29"/>
      <c r="H1153" s="30"/>
    </row>
    <row r="1154" spans="1:8" s="1" customFormat="1" ht="16.899999999999999" customHeight="1">
      <c r="A1154" s="29"/>
      <c r="B1154" s="30"/>
      <c r="C1154" s="210" t="s">
        <v>2156</v>
      </c>
      <c r="D1154" s="210" t="s">
        <v>2800</v>
      </c>
      <c r="E1154" s="17" t="s">
        <v>2156</v>
      </c>
      <c r="F1154" s="211">
        <v>25</v>
      </c>
      <c r="G1154" s="29"/>
      <c r="H1154" s="30"/>
    </row>
    <row r="1155" spans="1:8" s="1" customFormat="1" ht="16.899999999999999" customHeight="1">
      <c r="A1155" s="29"/>
      <c r="B1155" s="30"/>
      <c r="C1155" s="210" t="s">
        <v>2156</v>
      </c>
      <c r="D1155" s="210" t="s">
        <v>2801</v>
      </c>
      <c r="E1155" s="17" t="s">
        <v>2156</v>
      </c>
      <c r="F1155" s="211">
        <v>2</v>
      </c>
      <c r="G1155" s="29"/>
      <c r="H1155" s="30"/>
    </row>
    <row r="1156" spans="1:8" s="1" customFormat="1" ht="16.899999999999999" customHeight="1">
      <c r="A1156" s="29"/>
      <c r="B1156" s="30"/>
      <c r="C1156" s="210" t="s">
        <v>2156</v>
      </c>
      <c r="D1156" s="210" t="s">
        <v>2802</v>
      </c>
      <c r="E1156" s="17" t="s">
        <v>2156</v>
      </c>
      <c r="F1156" s="211">
        <v>1</v>
      </c>
      <c r="G1156" s="29"/>
      <c r="H1156" s="30"/>
    </row>
    <row r="1157" spans="1:8" s="1" customFormat="1" ht="16.899999999999999" customHeight="1">
      <c r="A1157" s="29"/>
      <c r="B1157" s="30"/>
      <c r="C1157" s="210" t="s">
        <v>2503</v>
      </c>
      <c r="D1157" s="210" t="s">
        <v>2638</v>
      </c>
      <c r="E1157" s="17" t="s">
        <v>2156</v>
      </c>
      <c r="F1157" s="211">
        <v>28</v>
      </c>
      <c r="G1157" s="29"/>
      <c r="H1157" s="30"/>
    </row>
    <row r="1158" spans="1:8" s="1" customFormat="1" ht="16.899999999999999" customHeight="1">
      <c r="A1158" s="29"/>
      <c r="B1158" s="30"/>
      <c r="C1158" s="212" t="s">
        <v>561</v>
      </c>
      <c r="D1158" s="29"/>
      <c r="E1158" s="29"/>
      <c r="F1158" s="29"/>
      <c r="G1158" s="29"/>
      <c r="H1158" s="30"/>
    </row>
    <row r="1159" spans="1:8" s="1" customFormat="1" ht="16.899999999999999" customHeight="1">
      <c r="A1159" s="29"/>
      <c r="B1159" s="30"/>
      <c r="C1159" s="210" t="s">
        <v>2776</v>
      </c>
      <c r="D1159" s="210" t="s">
        <v>2777</v>
      </c>
      <c r="E1159" s="17" t="s">
        <v>2248</v>
      </c>
      <c r="F1159" s="211">
        <v>217.744</v>
      </c>
      <c r="G1159" s="29"/>
      <c r="H1159" s="30"/>
    </row>
    <row r="1160" spans="1:8" s="1" customFormat="1" ht="16.899999999999999" customHeight="1">
      <c r="A1160" s="29"/>
      <c r="B1160" s="30"/>
      <c r="C1160" s="210" t="s">
        <v>2666</v>
      </c>
      <c r="D1160" s="210" t="s">
        <v>2667</v>
      </c>
      <c r="E1160" s="17" t="s">
        <v>2297</v>
      </c>
      <c r="F1160" s="211">
        <v>330.25</v>
      </c>
      <c r="G1160" s="29"/>
      <c r="H1160" s="30"/>
    </row>
    <row r="1161" spans="1:8" s="1" customFormat="1" ht="16.899999999999999" customHeight="1">
      <c r="A1161" s="29"/>
      <c r="B1161" s="30"/>
      <c r="C1161" s="210" t="s">
        <v>2695</v>
      </c>
      <c r="D1161" s="210" t="s">
        <v>2696</v>
      </c>
      <c r="E1161" s="17" t="s">
        <v>2297</v>
      </c>
      <c r="F1161" s="211">
        <v>143.5</v>
      </c>
      <c r="G1161" s="29"/>
      <c r="H1161" s="30"/>
    </row>
    <row r="1162" spans="1:8" s="1" customFormat="1" ht="16.899999999999999" customHeight="1">
      <c r="A1162" s="29"/>
      <c r="B1162" s="30"/>
      <c r="C1162" s="210" t="s">
        <v>2870</v>
      </c>
      <c r="D1162" s="210" t="s">
        <v>2871</v>
      </c>
      <c r="E1162" s="17" t="s">
        <v>2297</v>
      </c>
      <c r="F1162" s="211">
        <v>971.2</v>
      </c>
      <c r="G1162" s="29"/>
      <c r="H1162" s="30"/>
    </row>
    <row r="1163" spans="1:8" s="1" customFormat="1" ht="16.899999999999999" customHeight="1">
      <c r="A1163" s="29"/>
      <c r="B1163" s="30"/>
      <c r="C1163" s="210" t="s">
        <v>2921</v>
      </c>
      <c r="D1163" s="210" t="s">
        <v>2922</v>
      </c>
      <c r="E1163" s="17" t="s">
        <v>2248</v>
      </c>
      <c r="F1163" s="211">
        <v>124.911</v>
      </c>
      <c r="G1163" s="29"/>
      <c r="H1163" s="30"/>
    </row>
    <row r="1164" spans="1:8" s="1" customFormat="1" ht="16.899999999999999" customHeight="1">
      <c r="A1164" s="29"/>
      <c r="B1164" s="30"/>
      <c r="C1164" s="210" t="s">
        <v>3050</v>
      </c>
      <c r="D1164" s="210" t="s">
        <v>3051</v>
      </c>
      <c r="E1164" s="17" t="s">
        <v>2248</v>
      </c>
      <c r="F1164" s="211">
        <v>32.5</v>
      </c>
      <c r="G1164" s="29"/>
      <c r="H1164" s="30"/>
    </row>
    <row r="1165" spans="1:8" s="1" customFormat="1" ht="16.899999999999999" customHeight="1">
      <c r="A1165" s="29"/>
      <c r="B1165" s="30"/>
      <c r="C1165" s="210" t="s">
        <v>3436</v>
      </c>
      <c r="D1165" s="210" t="s">
        <v>3437</v>
      </c>
      <c r="E1165" s="17" t="s">
        <v>2345</v>
      </c>
      <c r="F1165" s="211">
        <v>813.75</v>
      </c>
      <c r="G1165" s="29"/>
      <c r="H1165" s="30"/>
    </row>
    <row r="1166" spans="1:8" s="1" customFormat="1" ht="16.899999999999999" customHeight="1">
      <c r="A1166" s="29"/>
      <c r="B1166" s="30"/>
      <c r="C1166" s="210" t="s">
        <v>970</v>
      </c>
      <c r="D1166" s="210" t="s">
        <v>971</v>
      </c>
      <c r="E1166" s="17" t="s">
        <v>2345</v>
      </c>
      <c r="F1166" s="211">
        <v>385</v>
      </c>
      <c r="G1166" s="29"/>
      <c r="H1166" s="30"/>
    </row>
    <row r="1167" spans="1:8" s="1" customFormat="1" ht="16.899999999999999" customHeight="1">
      <c r="A1167" s="29"/>
      <c r="B1167" s="30"/>
      <c r="C1167" s="206" t="s">
        <v>2506</v>
      </c>
      <c r="D1167" s="207" t="s">
        <v>2507</v>
      </c>
      <c r="E1167" s="208" t="s">
        <v>2357</v>
      </c>
      <c r="F1167" s="209">
        <v>3</v>
      </c>
      <c r="G1167" s="29"/>
      <c r="H1167" s="30"/>
    </row>
    <row r="1168" spans="1:8" s="1" customFormat="1" ht="16.899999999999999" customHeight="1">
      <c r="A1168" s="29"/>
      <c r="B1168" s="30"/>
      <c r="C1168" s="210" t="s">
        <v>2156</v>
      </c>
      <c r="D1168" s="210" t="s">
        <v>2625</v>
      </c>
      <c r="E1168" s="17" t="s">
        <v>2156</v>
      </c>
      <c r="F1168" s="211">
        <v>0</v>
      </c>
      <c r="G1168" s="29"/>
      <c r="H1168" s="30"/>
    </row>
    <row r="1169" spans="1:8" s="1" customFormat="1" ht="16.899999999999999" customHeight="1">
      <c r="A1169" s="29"/>
      <c r="B1169" s="30"/>
      <c r="C1169" s="210" t="s">
        <v>2156</v>
      </c>
      <c r="D1169" s="210" t="s">
        <v>2803</v>
      </c>
      <c r="E1169" s="17" t="s">
        <v>2156</v>
      </c>
      <c r="F1169" s="211">
        <v>3</v>
      </c>
      <c r="G1169" s="29"/>
      <c r="H1169" s="30"/>
    </row>
    <row r="1170" spans="1:8" s="1" customFormat="1" ht="16.899999999999999" customHeight="1">
      <c r="A1170" s="29"/>
      <c r="B1170" s="30"/>
      <c r="C1170" s="210" t="s">
        <v>2506</v>
      </c>
      <c r="D1170" s="210" t="s">
        <v>2638</v>
      </c>
      <c r="E1170" s="17" t="s">
        <v>2156</v>
      </c>
      <c r="F1170" s="211">
        <v>3</v>
      </c>
      <c r="G1170" s="29"/>
      <c r="H1170" s="30"/>
    </row>
    <row r="1171" spans="1:8" s="1" customFormat="1" ht="16.899999999999999" customHeight="1">
      <c r="A1171" s="29"/>
      <c r="B1171" s="30"/>
      <c r="C1171" s="212" t="s">
        <v>561</v>
      </c>
      <c r="D1171" s="29"/>
      <c r="E1171" s="29"/>
      <c r="F1171" s="29"/>
      <c r="G1171" s="29"/>
      <c r="H1171" s="30"/>
    </row>
    <row r="1172" spans="1:8" s="1" customFormat="1" ht="16.899999999999999" customHeight="1">
      <c r="A1172" s="29"/>
      <c r="B1172" s="30"/>
      <c r="C1172" s="210" t="s">
        <v>2776</v>
      </c>
      <c r="D1172" s="210" t="s">
        <v>2777</v>
      </c>
      <c r="E1172" s="17" t="s">
        <v>2248</v>
      </c>
      <c r="F1172" s="211">
        <v>217.744</v>
      </c>
      <c r="G1172" s="29"/>
      <c r="H1172" s="30"/>
    </row>
    <row r="1173" spans="1:8" s="1" customFormat="1" ht="16.899999999999999" customHeight="1">
      <c r="A1173" s="29"/>
      <c r="B1173" s="30"/>
      <c r="C1173" s="210" t="s">
        <v>2619</v>
      </c>
      <c r="D1173" s="210" t="s">
        <v>2620</v>
      </c>
      <c r="E1173" s="17" t="s">
        <v>2297</v>
      </c>
      <c r="F1173" s="211">
        <v>39.75</v>
      </c>
      <c r="G1173" s="29"/>
      <c r="H1173" s="30"/>
    </row>
    <row r="1174" spans="1:8" s="1" customFormat="1" ht="16.899999999999999" customHeight="1">
      <c r="A1174" s="29"/>
      <c r="B1174" s="30"/>
      <c r="C1174" s="210" t="s">
        <v>2645</v>
      </c>
      <c r="D1174" s="210" t="s">
        <v>2646</v>
      </c>
      <c r="E1174" s="17" t="s">
        <v>2297</v>
      </c>
      <c r="F1174" s="211">
        <v>145</v>
      </c>
      <c r="G1174" s="29"/>
      <c r="H1174" s="30"/>
    </row>
    <row r="1175" spans="1:8" s="1" customFormat="1" ht="16.899999999999999" customHeight="1">
      <c r="A1175" s="29"/>
      <c r="B1175" s="30"/>
      <c r="C1175" s="210" t="s">
        <v>2870</v>
      </c>
      <c r="D1175" s="210" t="s">
        <v>2871</v>
      </c>
      <c r="E1175" s="17" t="s">
        <v>2297</v>
      </c>
      <c r="F1175" s="211">
        <v>971.2</v>
      </c>
      <c r="G1175" s="29"/>
      <c r="H1175" s="30"/>
    </row>
    <row r="1176" spans="1:8" s="1" customFormat="1" ht="16.899999999999999" customHeight="1">
      <c r="A1176" s="29"/>
      <c r="B1176" s="30"/>
      <c r="C1176" s="210" t="s">
        <v>2921</v>
      </c>
      <c r="D1176" s="210" t="s">
        <v>2922</v>
      </c>
      <c r="E1176" s="17" t="s">
        <v>2248</v>
      </c>
      <c r="F1176" s="211">
        <v>124.911</v>
      </c>
      <c r="G1176" s="29"/>
      <c r="H1176" s="30"/>
    </row>
    <row r="1177" spans="1:8" s="1" customFormat="1" ht="16.899999999999999" customHeight="1">
      <c r="A1177" s="29"/>
      <c r="B1177" s="30"/>
      <c r="C1177" s="210" t="s">
        <v>3050</v>
      </c>
      <c r="D1177" s="210" t="s">
        <v>3051</v>
      </c>
      <c r="E1177" s="17" t="s">
        <v>2248</v>
      </c>
      <c r="F1177" s="211">
        <v>32.5</v>
      </c>
      <c r="G1177" s="29"/>
      <c r="H1177" s="30"/>
    </row>
    <row r="1178" spans="1:8" s="1" customFormat="1" ht="16.899999999999999" customHeight="1">
      <c r="A1178" s="29"/>
      <c r="B1178" s="30"/>
      <c r="C1178" s="206" t="s">
        <v>2510</v>
      </c>
      <c r="D1178" s="207" t="s">
        <v>2511</v>
      </c>
      <c r="E1178" s="208" t="s">
        <v>2357</v>
      </c>
      <c r="F1178" s="209">
        <v>16</v>
      </c>
      <c r="G1178" s="29"/>
      <c r="H1178" s="30"/>
    </row>
    <row r="1179" spans="1:8" s="1" customFormat="1" ht="16.899999999999999" customHeight="1">
      <c r="A1179" s="29"/>
      <c r="B1179" s="30"/>
      <c r="C1179" s="210" t="s">
        <v>2156</v>
      </c>
      <c r="D1179" s="210" t="s">
        <v>2804</v>
      </c>
      <c r="E1179" s="17" t="s">
        <v>2156</v>
      </c>
      <c r="F1179" s="211">
        <v>0</v>
      </c>
      <c r="G1179" s="29"/>
      <c r="H1179" s="30"/>
    </row>
    <row r="1180" spans="1:8" s="1" customFormat="1" ht="16.899999999999999" customHeight="1">
      <c r="A1180" s="29"/>
      <c r="B1180" s="30"/>
      <c r="C1180" s="210" t="s">
        <v>2156</v>
      </c>
      <c r="D1180" s="210" t="s">
        <v>2805</v>
      </c>
      <c r="E1180" s="17" t="s">
        <v>2156</v>
      </c>
      <c r="F1180" s="211">
        <v>10</v>
      </c>
      <c r="G1180" s="29"/>
      <c r="H1180" s="30"/>
    </row>
    <row r="1181" spans="1:8" s="1" customFormat="1" ht="16.899999999999999" customHeight="1">
      <c r="A1181" s="29"/>
      <c r="B1181" s="30"/>
      <c r="C1181" s="210" t="s">
        <v>2156</v>
      </c>
      <c r="D1181" s="210" t="s">
        <v>2806</v>
      </c>
      <c r="E1181" s="17" t="s">
        <v>2156</v>
      </c>
      <c r="F1181" s="211">
        <v>4</v>
      </c>
      <c r="G1181" s="29"/>
      <c r="H1181" s="30"/>
    </row>
    <row r="1182" spans="1:8" s="1" customFormat="1" ht="16.899999999999999" customHeight="1">
      <c r="A1182" s="29"/>
      <c r="B1182" s="30"/>
      <c r="C1182" s="210" t="s">
        <v>2156</v>
      </c>
      <c r="D1182" s="210" t="s">
        <v>2807</v>
      </c>
      <c r="E1182" s="17" t="s">
        <v>2156</v>
      </c>
      <c r="F1182" s="211">
        <v>2</v>
      </c>
      <c r="G1182" s="29"/>
      <c r="H1182" s="30"/>
    </row>
    <row r="1183" spans="1:8" s="1" customFormat="1" ht="16.899999999999999" customHeight="1">
      <c r="A1183" s="29"/>
      <c r="B1183" s="30"/>
      <c r="C1183" s="210" t="s">
        <v>2510</v>
      </c>
      <c r="D1183" s="210" t="s">
        <v>2638</v>
      </c>
      <c r="E1183" s="17" t="s">
        <v>2156</v>
      </c>
      <c r="F1183" s="211">
        <v>16</v>
      </c>
      <c r="G1183" s="29"/>
      <c r="H1183" s="30"/>
    </row>
    <row r="1184" spans="1:8" s="1" customFormat="1" ht="16.899999999999999" customHeight="1">
      <c r="A1184" s="29"/>
      <c r="B1184" s="30"/>
      <c r="C1184" s="212" t="s">
        <v>561</v>
      </c>
      <c r="D1184" s="29"/>
      <c r="E1184" s="29"/>
      <c r="F1184" s="29"/>
      <c r="G1184" s="29"/>
      <c r="H1184" s="30"/>
    </row>
    <row r="1185" spans="1:8" s="1" customFormat="1" ht="16.899999999999999" customHeight="1">
      <c r="A1185" s="29"/>
      <c r="B1185" s="30"/>
      <c r="C1185" s="210" t="s">
        <v>2776</v>
      </c>
      <c r="D1185" s="210" t="s">
        <v>2777</v>
      </c>
      <c r="E1185" s="17" t="s">
        <v>2248</v>
      </c>
      <c r="F1185" s="211">
        <v>217.744</v>
      </c>
      <c r="G1185" s="29"/>
      <c r="H1185" s="30"/>
    </row>
    <row r="1186" spans="1:8" s="1" customFormat="1" ht="16.899999999999999" customHeight="1">
      <c r="A1186" s="29"/>
      <c r="B1186" s="30"/>
      <c r="C1186" s="210" t="s">
        <v>2645</v>
      </c>
      <c r="D1186" s="210" t="s">
        <v>2646</v>
      </c>
      <c r="E1186" s="17" t="s">
        <v>2297</v>
      </c>
      <c r="F1186" s="211">
        <v>145</v>
      </c>
      <c r="G1186" s="29"/>
      <c r="H1186" s="30"/>
    </row>
    <row r="1187" spans="1:8" s="1" customFormat="1" ht="16.899999999999999" customHeight="1">
      <c r="A1187" s="29"/>
      <c r="B1187" s="30"/>
      <c r="C1187" s="210" t="s">
        <v>2870</v>
      </c>
      <c r="D1187" s="210" t="s">
        <v>2871</v>
      </c>
      <c r="E1187" s="17" t="s">
        <v>2297</v>
      </c>
      <c r="F1187" s="211">
        <v>971.2</v>
      </c>
      <c r="G1187" s="29"/>
      <c r="H1187" s="30"/>
    </row>
    <row r="1188" spans="1:8" s="1" customFormat="1" ht="16.899999999999999" customHeight="1">
      <c r="A1188" s="29"/>
      <c r="B1188" s="30"/>
      <c r="C1188" s="210" t="s">
        <v>2921</v>
      </c>
      <c r="D1188" s="210" t="s">
        <v>2922</v>
      </c>
      <c r="E1188" s="17" t="s">
        <v>2248</v>
      </c>
      <c r="F1188" s="211">
        <v>124.911</v>
      </c>
      <c r="G1188" s="29"/>
      <c r="H1188" s="30"/>
    </row>
    <row r="1189" spans="1:8" s="1" customFormat="1" ht="16.899999999999999" customHeight="1">
      <c r="A1189" s="29"/>
      <c r="B1189" s="30"/>
      <c r="C1189" s="210" t="s">
        <v>3050</v>
      </c>
      <c r="D1189" s="210" t="s">
        <v>3051</v>
      </c>
      <c r="E1189" s="17" t="s">
        <v>2248</v>
      </c>
      <c r="F1189" s="211">
        <v>32.5</v>
      </c>
      <c r="G1189" s="29"/>
      <c r="H1189" s="30"/>
    </row>
    <row r="1190" spans="1:8" s="1" customFormat="1" ht="16.899999999999999" customHeight="1">
      <c r="A1190" s="29"/>
      <c r="B1190" s="30"/>
      <c r="C1190" s="206" t="s">
        <v>2514</v>
      </c>
      <c r="D1190" s="207" t="s">
        <v>2515</v>
      </c>
      <c r="E1190" s="208" t="s">
        <v>2357</v>
      </c>
      <c r="F1190" s="209">
        <v>1</v>
      </c>
      <c r="G1190" s="29"/>
      <c r="H1190" s="30"/>
    </row>
    <row r="1191" spans="1:8" s="1" customFormat="1" ht="16.899999999999999" customHeight="1">
      <c r="A1191" s="29"/>
      <c r="B1191" s="30"/>
      <c r="C1191" s="210" t="s">
        <v>2156</v>
      </c>
      <c r="D1191" s="210" t="s">
        <v>2808</v>
      </c>
      <c r="E1191" s="17" t="s">
        <v>2156</v>
      </c>
      <c r="F1191" s="211">
        <v>0</v>
      </c>
      <c r="G1191" s="29"/>
      <c r="H1191" s="30"/>
    </row>
    <row r="1192" spans="1:8" s="1" customFormat="1" ht="16.899999999999999" customHeight="1">
      <c r="A1192" s="29"/>
      <c r="B1192" s="30"/>
      <c r="C1192" s="210" t="s">
        <v>2156</v>
      </c>
      <c r="D1192" s="210" t="s">
        <v>2809</v>
      </c>
      <c r="E1192" s="17" t="s">
        <v>2156</v>
      </c>
      <c r="F1192" s="211">
        <v>1</v>
      </c>
      <c r="G1192" s="29"/>
      <c r="H1192" s="30"/>
    </row>
    <row r="1193" spans="1:8" s="1" customFormat="1" ht="16.899999999999999" customHeight="1">
      <c r="A1193" s="29"/>
      <c r="B1193" s="30"/>
      <c r="C1193" s="210" t="s">
        <v>2514</v>
      </c>
      <c r="D1193" s="210" t="s">
        <v>2638</v>
      </c>
      <c r="E1193" s="17" t="s">
        <v>2156</v>
      </c>
      <c r="F1193" s="211">
        <v>1</v>
      </c>
      <c r="G1193" s="29"/>
      <c r="H1193" s="30"/>
    </row>
    <row r="1194" spans="1:8" s="1" customFormat="1" ht="16.899999999999999" customHeight="1">
      <c r="A1194" s="29"/>
      <c r="B1194" s="30"/>
      <c r="C1194" s="212" t="s">
        <v>561</v>
      </c>
      <c r="D1194" s="29"/>
      <c r="E1194" s="29"/>
      <c r="F1194" s="29"/>
      <c r="G1194" s="29"/>
      <c r="H1194" s="30"/>
    </row>
    <row r="1195" spans="1:8" s="1" customFormat="1" ht="16.899999999999999" customHeight="1">
      <c r="A1195" s="29"/>
      <c r="B1195" s="30"/>
      <c r="C1195" s="210" t="s">
        <v>2776</v>
      </c>
      <c r="D1195" s="210" t="s">
        <v>2777</v>
      </c>
      <c r="E1195" s="17" t="s">
        <v>2248</v>
      </c>
      <c r="F1195" s="211">
        <v>217.744</v>
      </c>
      <c r="G1195" s="29"/>
      <c r="H1195" s="30"/>
    </row>
    <row r="1196" spans="1:8" s="1" customFormat="1" ht="16.899999999999999" customHeight="1">
      <c r="A1196" s="29"/>
      <c r="B1196" s="30"/>
      <c r="C1196" s="210" t="s">
        <v>2870</v>
      </c>
      <c r="D1196" s="210" t="s">
        <v>2871</v>
      </c>
      <c r="E1196" s="17" t="s">
        <v>2297</v>
      </c>
      <c r="F1196" s="211">
        <v>971.2</v>
      </c>
      <c r="G1196" s="29"/>
      <c r="H1196" s="30"/>
    </row>
    <row r="1197" spans="1:8" s="1" customFormat="1" ht="16.899999999999999" customHeight="1">
      <c r="A1197" s="29"/>
      <c r="B1197" s="30"/>
      <c r="C1197" s="210" t="s">
        <v>2921</v>
      </c>
      <c r="D1197" s="210" t="s">
        <v>2922</v>
      </c>
      <c r="E1197" s="17" t="s">
        <v>2248</v>
      </c>
      <c r="F1197" s="211">
        <v>124.911</v>
      </c>
      <c r="G1197" s="29"/>
      <c r="H1197" s="30"/>
    </row>
    <row r="1198" spans="1:8" s="1" customFormat="1" ht="16.899999999999999" customHeight="1">
      <c r="A1198" s="29"/>
      <c r="B1198" s="30"/>
      <c r="C1198" s="210" t="s">
        <v>3050</v>
      </c>
      <c r="D1198" s="210" t="s">
        <v>3051</v>
      </c>
      <c r="E1198" s="17" t="s">
        <v>2248</v>
      </c>
      <c r="F1198" s="211">
        <v>32.5</v>
      </c>
      <c r="G1198" s="29"/>
      <c r="H1198" s="30"/>
    </row>
    <row r="1199" spans="1:8" s="1" customFormat="1" ht="16.899999999999999" customHeight="1">
      <c r="A1199" s="29"/>
      <c r="B1199" s="30"/>
      <c r="C1199" s="206" t="s">
        <v>2517</v>
      </c>
      <c r="D1199" s="207" t="s">
        <v>2518</v>
      </c>
      <c r="E1199" s="208" t="s">
        <v>2357</v>
      </c>
      <c r="F1199" s="209">
        <v>2</v>
      </c>
      <c r="G1199" s="29"/>
      <c r="H1199" s="30"/>
    </row>
    <row r="1200" spans="1:8" s="1" customFormat="1" ht="16.899999999999999" customHeight="1">
      <c r="A1200" s="29"/>
      <c r="B1200" s="30"/>
      <c r="C1200" s="210" t="s">
        <v>2156</v>
      </c>
      <c r="D1200" s="210" t="s">
        <v>2810</v>
      </c>
      <c r="E1200" s="17" t="s">
        <v>2156</v>
      </c>
      <c r="F1200" s="211">
        <v>0</v>
      </c>
      <c r="G1200" s="29"/>
      <c r="H1200" s="30"/>
    </row>
    <row r="1201" spans="1:8" s="1" customFormat="1" ht="16.899999999999999" customHeight="1">
      <c r="A1201" s="29"/>
      <c r="B1201" s="30"/>
      <c r="C1201" s="210" t="s">
        <v>2156</v>
      </c>
      <c r="D1201" s="210" t="s">
        <v>2811</v>
      </c>
      <c r="E1201" s="17" t="s">
        <v>2156</v>
      </c>
      <c r="F1201" s="211">
        <v>2</v>
      </c>
      <c r="G1201" s="29"/>
      <c r="H1201" s="30"/>
    </row>
    <row r="1202" spans="1:8" s="1" customFormat="1" ht="16.899999999999999" customHeight="1">
      <c r="A1202" s="29"/>
      <c r="B1202" s="30"/>
      <c r="C1202" s="210" t="s">
        <v>2517</v>
      </c>
      <c r="D1202" s="210" t="s">
        <v>2638</v>
      </c>
      <c r="E1202" s="17" t="s">
        <v>2156</v>
      </c>
      <c r="F1202" s="211">
        <v>2</v>
      </c>
      <c r="G1202" s="29"/>
      <c r="H1202" s="30"/>
    </row>
    <row r="1203" spans="1:8" s="1" customFormat="1" ht="16.899999999999999" customHeight="1">
      <c r="A1203" s="29"/>
      <c r="B1203" s="30"/>
      <c r="C1203" s="212" t="s">
        <v>561</v>
      </c>
      <c r="D1203" s="29"/>
      <c r="E1203" s="29"/>
      <c r="F1203" s="29"/>
      <c r="G1203" s="29"/>
      <c r="H1203" s="30"/>
    </row>
    <row r="1204" spans="1:8" s="1" customFormat="1" ht="16.899999999999999" customHeight="1">
      <c r="A1204" s="29"/>
      <c r="B1204" s="30"/>
      <c r="C1204" s="210" t="s">
        <v>2776</v>
      </c>
      <c r="D1204" s="210" t="s">
        <v>2777</v>
      </c>
      <c r="E1204" s="17" t="s">
        <v>2248</v>
      </c>
      <c r="F1204" s="211">
        <v>217.744</v>
      </c>
      <c r="G1204" s="29"/>
      <c r="H1204" s="30"/>
    </row>
    <row r="1205" spans="1:8" s="1" customFormat="1" ht="16.899999999999999" customHeight="1">
      <c r="A1205" s="29"/>
      <c r="B1205" s="30"/>
      <c r="C1205" s="210" t="s">
        <v>2744</v>
      </c>
      <c r="D1205" s="210" t="s">
        <v>2745</v>
      </c>
      <c r="E1205" s="17" t="s">
        <v>2297</v>
      </c>
      <c r="F1205" s="211">
        <v>15.5</v>
      </c>
      <c r="G1205" s="29"/>
      <c r="H1205" s="30"/>
    </row>
    <row r="1206" spans="1:8" s="1" customFormat="1" ht="16.899999999999999" customHeight="1">
      <c r="A1206" s="29"/>
      <c r="B1206" s="30"/>
      <c r="C1206" s="210" t="s">
        <v>2870</v>
      </c>
      <c r="D1206" s="210" t="s">
        <v>2871</v>
      </c>
      <c r="E1206" s="17" t="s">
        <v>2297</v>
      </c>
      <c r="F1206" s="211">
        <v>971.2</v>
      </c>
      <c r="G1206" s="29"/>
      <c r="H1206" s="30"/>
    </row>
    <row r="1207" spans="1:8" s="1" customFormat="1" ht="16.899999999999999" customHeight="1">
      <c r="A1207" s="29"/>
      <c r="B1207" s="30"/>
      <c r="C1207" s="210" t="s">
        <v>2921</v>
      </c>
      <c r="D1207" s="210" t="s">
        <v>2922</v>
      </c>
      <c r="E1207" s="17" t="s">
        <v>2248</v>
      </c>
      <c r="F1207" s="211">
        <v>124.911</v>
      </c>
      <c r="G1207" s="29"/>
      <c r="H1207" s="30"/>
    </row>
    <row r="1208" spans="1:8" s="1" customFormat="1" ht="16.899999999999999" customHeight="1">
      <c r="A1208" s="29"/>
      <c r="B1208" s="30"/>
      <c r="C1208" s="210" t="s">
        <v>3050</v>
      </c>
      <c r="D1208" s="210" t="s">
        <v>3051</v>
      </c>
      <c r="E1208" s="17" t="s">
        <v>2248</v>
      </c>
      <c r="F1208" s="211">
        <v>32.5</v>
      </c>
      <c r="G1208" s="29"/>
      <c r="H1208" s="30"/>
    </row>
    <row r="1209" spans="1:8" s="1" customFormat="1" ht="16.899999999999999" customHeight="1">
      <c r="A1209" s="29"/>
      <c r="B1209" s="30"/>
      <c r="C1209" s="206" t="s">
        <v>2520</v>
      </c>
      <c r="D1209" s="207" t="s">
        <v>2521</v>
      </c>
      <c r="E1209" s="208" t="s">
        <v>2357</v>
      </c>
      <c r="F1209" s="209">
        <v>5</v>
      </c>
      <c r="G1209" s="29"/>
      <c r="H1209" s="30"/>
    </row>
    <row r="1210" spans="1:8" s="1" customFormat="1" ht="16.899999999999999" customHeight="1">
      <c r="A1210" s="29"/>
      <c r="B1210" s="30"/>
      <c r="C1210" s="210" t="s">
        <v>2156</v>
      </c>
      <c r="D1210" s="210" t="s">
        <v>2812</v>
      </c>
      <c r="E1210" s="17" t="s">
        <v>2156</v>
      </c>
      <c r="F1210" s="211">
        <v>0</v>
      </c>
      <c r="G1210" s="29"/>
      <c r="H1210" s="30"/>
    </row>
    <row r="1211" spans="1:8" s="1" customFormat="1" ht="16.899999999999999" customHeight="1">
      <c r="A1211" s="29"/>
      <c r="B1211" s="30"/>
      <c r="C1211" s="210" t="s">
        <v>2156</v>
      </c>
      <c r="D1211" s="210" t="s">
        <v>2813</v>
      </c>
      <c r="E1211" s="17" t="s">
        <v>2156</v>
      </c>
      <c r="F1211" s="211">
        <v>5</v>
      </c>
      <c r="G1211" s="29"/>
      <c r="H1211" s="30"/>
    </row>
    <row r="1212" spans="1:8" s="1" customFormat="1" ht="16.899999999999999" customHeight="1">
      <c r="A1212" s="29"/>
      <c r="B1212" s="30"/>
      <c r="C1212" s="210" t="s">
        <v>2520</v>
      </c>
      <c r="D1212" s="210" t="s">
        <v>2638</v>
      </c>
      <c r="E1212" s="17" t="s">
        <v>2156</v>
      </c>
      <c r="F1212" s="211">
        <v>5</v>
      </c>
      <c r="G1212" s="29"/>
      <c r="H1212" s="30"/>
    </row>
    <row r="1213" spans="1:8" s="1" customFormat="1" ht="16.899999999999999" customHeight="1">
      <c r="A1213" s="29"/>
      <c r="B1213" s="30"/>
      <c r="C1213" s="212" t="s">
        <v>561</v>
      </c>
      <c r="D1213" s="29"/>
      <c r="E1213" s="29"/>
      <c r="F1213" s="29"/>
      <c r="G1213" s="29"/>
      <c r="H1213" s="30"/>
    </row>
    <row r="1214" spans="1:8" s="1" customFormat="1" ht="16.899999999999999" customHeight="1">
      <c r="A1214" s="29"/>
      <c r="B1214" s="30"/>
      <c r="C1214" s="210" t="s">
        <v>2776</v>
      </c>
      <c r="D1214" s="210" t="s">
        <v>2777</v>
      </c>
      <c r="E1214" s="17" t="s">
        <v>2248</v>
      </c>
      <c r="F1214" s="211">
        <v>217.744</v>
      </c>
      <c r="G1214" s="29"/>
      <c r="H1214" s="30"/>
    </row>
    <row r="1215" spans="1:8" s="1" customFormat="1" ht="16.899999999999999" customHeight="1">
      <c r="A1215" s="29"/>
      <c r="B1215" s="30"/>
      <c r="C1215" s="210" t="s">
        <v>2752</v>
      </c>
      <c r="D1215" s="210" t="s">
        <v>2753</v>
      </c>
      <c r="E1215" s="17" t="s">
        <v>2297</v>
      </c>
      <c r="F1215" s="211">
        <v>31.25</v>
      </c>
      <c r="G1215" s="29"/>
      <c r="H1215" s="30"/>
    </row>
    <row r="1216" spans="1:8" s="1" customFormat="1" ht="16.899999999999999" customHeight="1">
      <c r="A1216" s="29"/>
      <c r="B1216" s="30"/>
      <c r="C1216" s="210" t="s">
        <v>2870</v>
      </c>
      <c r="D1216" s="210" t="s">
        <v>2871</v>
      </c>
      <c r="E1216" s="17" t="s">
        <v>2297</v>
      </c>
      <c r="F1216" s="211">
        <v>971.2</v>
      </c>
      <c r="G1216" s="29"/>
      <c r="H1216" s="30"/>
    </row>
    <row r="1217" spans="1:8" s="1" customFormat="1" ht="16.899999999999999" customHeight="1">
      <c r="A1217" s="29"/>
      <c r="B1217" s="30"/>
      <c r="C1217" s="210" t="s">
        <v>2921</v>
      </c>
      <c r="D1217" s="210" t="s">
        <v>2922</v>
      </c>
      <c r="E1217" s="17" t="s">
        <v>2248</v>
      </c>
      <c r="F1217" s="211">
        <v>124.911</v>
      </c>
      <c r="G1217" s="29"/>
      <c r="H1217" s="30"/>
    </row>
    <row r="1218" spans="1:8" s="1" customFormat="1" ht="16.899999999999999" customHeight="1">
      <c r="A1218" s="29"/>
      <c r="B1218" s="30"/>
      <c r="C1218" s="210" t="s">
        <v>3050</v>
      </c>
      <c r="D1218" s="210" t="s">
        <v>3051</v>
      </c>
      <c r="E1218" s="17" t="s">
        <v>2248</v>
      </c>
      <c r="F1218" s="211">
        <v>32.5</v>
      </c>
      <c r="G1218" s="29"/>
      <c r="H1218" s="30"/>
    </row>
    <row r="1219" spans="1:8" s="1" customFormat="1" ht="16.899999999999999" customHeight="1">
      <c r="A1219" s="29"/>
      <c r="B1219" s="30"/>
      <c r="C1219" s="206" t="s">
        <v>2523</v>
      </c>
      <c r="D1219" s="207" t="s">
        <v>2524</v>
      </c>
      <c r="E1219" s="208" t="s">
        <v>2357</v>
      </c>
      <c r="F1219" s="209">
        <v>0</v>
      </c>
      <c r="G1219" s="29"/>
      <c r="H1219" s="30"/>
    </row>
    <row r="1220" spans="1:8" s="1" customFormat="1" ht="16.899999999999999" customHeight="1">
      <c r="A1220" s="29"/>
      <c r="B1220" s="30"/>
      <c r="C1220" s="210" t="s">
        <v>2156</v>
      </c>
      <c r="D1220" s="210" t="s">
        <v>2156</v>
      </c>
      <c r="E1220" s="17" t="s">
        <v>2156</v>
      </c>
      <c r="F1220" s="211">
        <v>0</v>
      </c>
      <c r="G1220" s="29"/>
      <c r="H1220" s="30"/>
    </row>
    <row r="1221" spans="1:8" s="1" customFormat="1" ht="16.899999999999999" customHeight="1">
      <c r="A1221" s="29"/>
      <c r="B1221" s="30"/>
      <c r="C1221" s="210" t="s">
        <v>2156</v>
      </c>
      <c r="D1221" s="210" t="s">
        <v>2681</v>
      </c>
      <c r="E1221" s="17" t="s">
        <v>2156</v>
      </c>
      <c r="F1221" s="211">
        <v>0</v>
      </c>
      <c r="G1221" s="29"/>
      <c r="H1221" s="30"/>
    </row>
    <row r="1222" spans="1:8" s="1" customFormat="1" ht="16.899999999999999" customHeight="1">
      <c r="A1222" s="29"/>
      <c r="B1222" s="30"/>
      <c r="C1222" s="210" t="s">
        <v>2156</v>
      </c>
      <c r="D1222" s="210" t="s">
        <v>2721</v>
      </c>
      <c r="E1222" s="17" t="s">
        <v>2156</v>
      </c>
      <c r="F1222" s="211">
        <v>0</v>
      </c>
      <c r="G1222" s="29"/>
      <c r="H1222" s="30"/>
    </row>
    <row r="1223" spans="1:8" s="1" customFormat="1" ht="16.899999999999999" customHeight="1">
      <c r="A1223" s="29"/>
      <c r="B1223" s="30"/>
      <c r="C1223" s="210" t="s">
        <v>2523</v>
      </c>
      <c r="D1223" s="210" t="s">
        <v>2638</v>
      </c>
      <c r="E1223" s="17" t="s">
        <v>2156</v>
      </c>
      <c r="F1223" s="211">
        <v>0</v>
      </c>
      <c r="G1223" s="29"/>
      <c r="H1223" s="30"/>
    </row>
    <row r="1224" spans="1:8" s="1" customFormat="1" ht="16.899999999999999" customHeight="1">
      <c r="A1224" s="29"/>
      <c r="B1224" s="30"/>
      <c r="C1224" s="212" t="s">
        <v>561</v>
      </c>
      <c r="D1224" s="29"/>
      <c r="E1224" s="29"/>
      <c r="F1224" s="29"/>
      <c r="G1224" s="29"/>
      <c r="H1224" s="30"/>
    </row>
    <row r="1225" spans="1:8" s="1" customFormat="1" ht="16.899999999999999" customHeight="1">
      <c r="A1225" s="29"/>
      <c r="B1225" s="30"/>
      <c r="C1225" s="210" t="s">
        <v>2776</v>
      </c>
      <c r="D1225" s="210" t="s">
        <v>2777</v>
      </c>
      <c r="E1225" s="17" t="s">
        <v>2248</v>
      </c>
      <c r="F1225" s="211">
        <v>217.744</v>
      </c>
      <c r="G1225" s="29"/>
      <c r="H1225" s="30"/>
    </row>
    <row r="1226" spans="1:8" s="1" customFormat="1" ht="16.899999999999999" customHeight="1">
      <c r="A1226" s="29"/>
      <c r="B1226" s="30"/>
      <c r="C1226" s="210" t="s">
        <v>2666</v>
      </c>
      <c r="D1226" s="210" t="s">
        <v>2667</v>
      </c>
      <c r="E1226" s="17" t="s">
        <v>2297</v>
      </c>
      <c r="F1226" s="211">
        <v>330.25</v>
      </c>
      <c r="G1226" s="29"/>
      <c r="H1226" s="30"/>
    </row>
    <row r="1227" spans="1:8" s="1" customFormat="1" ht="16.899999999999999" customHeight="1">
      <c r="A1227" s="29"/>
      <c r="B1227" s="30"/>
      <c r="C1227" s="210" t="s">
        <v>2704</v>
      </c>
      <c r="D1227" s="210" t="s">
        <v>2705</v>
      </c>
      <c r="E1227" s="17" t="s">
        <v>2297</v>
      </c>
      <c r="F1227" s="211">
        <v>70.25</v>
      </c>
      <c r="G1227" s="29"/>
      <c r="H1227" s="30"/>
    </row>
    <row r="1228" spans="1:8" s="1" customFormat="1" ht="16.899999999999999" customHeight="1">
      <c r="A1228" s="29"/>
      <c r="B1228" s="30"/>
      <c r="C1228" s="210" t="s">
        <v>2870</v>
      </c>
      <c r="D1228" s="210" t="s">
        <v>2871</v>
      </c>
      <c r="E1228" s="17" t="s">
        <v>2297</v>
      </c>
      <c r="F1228" s="211">
        <v>971.2</v>
      </c>
      <c r="G1228" s="29"/>
      <c r="H1228" s="30"/>
    </row>
    <row r="1229" spans="1:8" s="1" customFormat="1" ht="16.899999999999999" customHeight="1">
      <c r="A1229" s="29"/>
      <c r="B1229" s="30"/>
      <c r="C1229" s="210" t="s">
        <v>2921</v>
      </c>
      <c r="D1229" s="210" t="s">
        <v>2922</v>
      </c>
      <c r="E1229" s="17" t="s">
        <v>2248</v>
      </c>
      <c r="F1229" s="211">
        <v>124.911</v>
      </c>
      <c r="G1229" s="29"/>
      <c r="H1229" s="30"/>
    </row>
    <row r="1230" spans="1:8" s="1" customFormat="1" ht="16.899999999999999" customHeight="1">
      <c r="A1230" s="29"/>
      <c r="B1230" s="30"/>
      <c r="C1230" s="210" t="s">
        <v>3026</v>
      </c>
      <c r="D1230" s="210" t="s">
        <v>3027</v>
      </c>
      <c r="E1230" s="17" t="s">
        <v>2248</v>
      </c>
      <c r="F1230" s="211">
        <v>4.8</v>
      </c>
      <c r="G1230" s="29"/>
      <c r="H1230" s="30"/>
    </row>
    <row r="1231" spans="1:8" s="1" customFormat="1" ht="16.899999999999999" customHeight="1">
      <c r="A1231" s="29"/>
      <c r="B1231" s="30"/>
      <c r="C1231" s="210" t="s">
        <v>3050</v>
      </c>
      <c r="D1231" s="210" t="s">
        <v>3051</v>
      </c>
      <c r="E1231" s="17" t="s">
        <v>2248</v>
      </c>
      <c r="F1231" s="211">
        <v>32.5</v>
      </c>
      <c r="G1231" s="29"/>
      <c r="H1231" s="30"/>
    </row>
    <row r="1232" spans="1:8" s="1" customFormat="1" ht="16.899999999999999" customHeight="1">
      <c r="A1232" s="29"/>
      <c r="B1232" s="30"/>
      <c r="C1232" s="210" t="s">
        <v>3144</v>
      </c>
      <c r="D1232" s="210" t="s">
        <v>3145</v>
      </c>
      <c r="E1232" s="17" t="s">
        <v>2297</v>
      </c>
      <c r="F1232" s="211">
        <v>18</v>
      </c>
      <c r="G1232" s="29"/>
      <c r="H1232" s="30"/>
    </row>
    <row r="1233" spans="1:8" s="1" customFormat="1" ht="16.899999999999999" customHeight="1">
      <c r="A1233" s="29"/>
      <c r="B1233" s="30"/>
      <c r="C1233" s="210" t="s">
        <v>900</v>
      </c>
      <c r="D1233" s="210" t="s">
        <v>901</v>
      </c>
      <c r="E1233" s="17" t="s">
        <v>2345</v>
      </c>
      <c r="F1233" s="211">
        <v>24</v>
      </c>
      <c r="G1233" s="29"/>
      <c r="H1233" s="30"/>
    </row>
    <row r="1234" spans="1:8" s="1" customFormat="1" ht="16.899999999999999" customHeight="1">
      <c r="A1234" s="29"/>
      <c r="B1234" s="30"/>
      <c r="C1234" s="210" t="s">
        <v>3436</v>
      </c>
      <c r="D1234" s="210" t="s">
        <v>3437</v>
      </c>
      <c r="E1234" s="17" t="s">
        <v>2345</v>
      </c>
      <c r="F1234" s="211">
        <v>813.75</v>
      </c>
      <c r="G1234" s="29"/>
      <c r="H1234" s="30"/>
    </row>
    <row r="1235" spans="1:8" s="1" customFormat="1" ht="16.899999999999999" customHeight="1">
      <c r="A1235" s="29"/>
      <c r="B1235" s="30"/>
      <c r="C1235" s="210" t="s">
        <v>978</v>
      </c>
      <c r="D1235" s="210" t="s">
        <v>979</v>
      </c>
      <c r="E1235" s="17" t="s">
        <v>2345</v>
      </c>
      <c r="F1235" s="211">
        <v>222</v>
      </c>
      <c r="G1235" s="29"/>
      <c r="H1235" s="30"/>
    </row>
    <row r="1236" spans="1:8" s="1" customFormat="1" ht="16.899999999999999" customHeight="1">
      <c r="A1236" s="29"/>
      <c r="B1236" s="30"/>
      <c r="C1236" s="210" t="s">
        <v>2961</v>
      </c>
      <c r="D1236" s="210" t="s">
        <v>2962</v>
      </c>
      <c r="E1236" s="17" t="s">
        <v>2485</v>
      </c>
      <c r="F1236" s="211">
        <v>375.017</v>
      </c>
      <c r="G1236" s="29"/>
      <c r="H1236" s="30"/>
    </row>
    <row r="1237" spans="1:8" s="1" customFormat="1" ht="16.899999999999999" customHeight="1">
      <c r="A1237" s="29"/>
      <c r="B1237" s="30"/>
      <c r="C1237" s="206" t="s">
        <v>2526</v>
      </c>
      <c r="D1237" s="207" t="s">
        <v>2527</v>
      </c>
      <c r="E1237" s="208" t="s">
        <v>2357</v>
      </c>
      <c r="F1237" s="209">
        <v>3</v>
      </c>
      <c r="G1237" s="29"/>
      <c r="H1237" s="30"/>
    </row>
    <row r="1238" spans="1:8" s="1" customFormat="1" ht="16.899999999999999" customHeight="1">
      <c r="A1238" s="29"/>
      <c r="B1238" s="30"/>
      <c r="C1238" s="210" t="s">
        <v>2156</v>
      </c>
      <c r="D1238" s="210" t="s">
        <v>2799</v>
      </c>
      <c r="E1238" s="17" t="s">
        <v>2156</v>
      </c>
      <c r="F1238" s="211">
        <v>0</v>
      </c>
      <c r="G1238" s="29"/>
      <c r="H1238" s="30"/>
    </row>
    <row r="1239" spans="1:8" s="1" customFormat="1" ht="16.899999999999999" customHeight="1">
      <c r="A1239" s="29"/>
      <c r="B1239" s="30"/>
      <c r="C1239" s="210" t="s">
        <v>2156</v>
      </c>
      <c r="D1239" s="210" t="s">
        <v>2814</v>
      </c>
      <c r="E1239" s="17" t="s">
        <v>2156</v>
      </c>
      <c r="F1239" s="211">
        <v>1</v>
      </c>
      <c r="G1239" s="29"/>
      <c r="H1239" s="30"/>
    </row>
    <row r="1240" spans="1:8" s="1" customFormat="1" ht="16.899999999999999" customHeight="1">
      <c r="A1240" s="29"/>
      <c r="B1240" s="30"/>
      <c r="C1240" s="210" t="s">
        <v>2156</v>
      </c>
      <c r="D1240" s="210" t="s">
        <v>2815</v>
      </c>
      <c r="E1240" s="17" t="s">
        <v>2156</v>
      </c>
      <c r="F1240" s="211">
        <v>1</v>
      </c>
      <c r="G1240" s="29"/>
      <c r="H1240" s="30"/>
    </row>
    <row r="1241" spans="1:8" s="1" customFormat="1" ht="16.899999999999999" customHeight="1">
      <c r="A1241" s="29"/>
      <c r="B1241" s="30"/>
      <c r="C1241" s="210" t="s">
        <v>2156</v>
      </c>
      <c r="D1241" s="210" t="s">
        <v>2802</v>
      </c>
      <c r="E1241" s="17" t="s">
        <v>2156</v>
      </c>
      <c r="F1241" s="211">
        <v>1</v>
      </c>
      <c r="G1241" s="29"/>
      <c r="H1241" s="30"/>
    </row>
    <row r="1242" spans="1:8" s="1" customFormat="1" ht="16.899999999999999" customHeight="1">
      <c r="A1242" s="29"/>
      <c r="B1242" s="30"/>
      <c r="C1242" s="210" t="s">
        <v>2526</v>
      </c>
      <c r="D1242" s="210" t="s">
        <v>2638</v>
      </c>
      <c r="E1242" s="17" t="s">
        <v>2156</v>
      </c>
      <c r="F1242" s="211">
        <v>3</v>
      </c>
      <c r="G1242" s="29"/>
      <c r="H1242" s="30"/>
    </row>
    <row r="1243" spans="1:8" s="1" customFormat="1" ht="16.899999999999999" customHeight="1">
      <c r="A1243" s="29"/>
      <c r="B1243" s="30"/>
      <c r="C1243" s="212" t="s">
        <v>561</v>
      </c>
      <c r="D1243" s="29"/>
      <c r="E1243" s="29"/>
      <c r="F1243" s="29"/>
      <c r="G1243" s="29"/>
      <c r="H1243" s="30"/>
    </row>
    <row r="1244" spans="1:8" s="1" customFormat="1" ht="16.899999999999999" customHeight="1">
      <c r="A1244" s="29"/>
      <c r="B1244" s="30"/>
      <c r="C1244" s="210" t="s">
        <v>2776</v>
      </c>
      <c r="D1244" s="210" t="s">
        <v>2777</v>
      </c>
      <c r="E1244" s="17" t="s">
        <v>2248</v>
      </c>
      <c r="F1244" s="211">
        <v>217.744</v>
      </c>
      <c r="G1244" s="29"/>
      <c r="H1244" s="30"/>
    </row>
    <row r="1245" spans="1:8" s="1" customFormat="1" ht="16.899999999999999" customHeight="1">
      <c r="A1245" s="29"/>
      <c r="B1245" s="30"/>
      <c r="C1245" s="210" t="s">
        <v>2666</v>
      </c>
      <c r="D1245" s="210" t="s">
        <v>2667</v>
      </c>
      <c r="E1245" s="17" t="s">
        <v>2297</v>
      </c>
      <c r="F1245" s="211">
        <v>330.25</v>
      </c>
      <c r="G1245" s="29"/>
      <c r="H1245" s="30"/>
    </row>
    <row r="1246" spans="1:8" s="1" customFormat="1" ht="16.899999999999999" customHeight="1">
      <c r="A1246" s="29"/>
      <c r="B1246" s="30"/>
      <c r="C1246" s="210" t="s">
        <v>2695</v>
      </c>
      <c r="D1246" s="210" t="s">
        <v>2696</v>
      </c>
      <c r="E1246" s="17" t="s">
        <v>2297</v>
      </c>
      <c r="F1246" s="211">
        <v>143.5</v>
      </c>
      <c r="G1246" s="29"/>
      <c r="H1246" s="30"/>
    </row>
    <row r="1247" spans="1:8" s="1" customFormat="1" ht="16.899999999999999" customHeight="1">
      <c r="A1247" s="29"/>
      <c r="B1247" s="30"/>
      <c r="C1247" s="210" t="s">
        <v>2870</v>
      </c>
      <c r="D1247" s="210" t="s">
        <v>2871</v>
      </c>
      <c r="E1247" s="17" t="s">
        <v>2297</v>
      </c>
      <c r="F1247" s="211">
        <v>971.2</v>
      </c>
      <c r="G1247" s="29"/>
      <c r="H1247" s="30"/>
    </row>
    <row r="1248" spans="1:8" s="1" customFormat="1" ht="16.899999999999999" customHeight="1">
      <c r="A1248" s="29"/>
      <c r="B1248" s="30"/>
      <c r="C1248" s="210" t="s">
        <v>2921</v>
      </c>
      <c r="D1248" s="210" t="s">
        <v>2922</v>
      </c>
      <c r="E1248" s="17" t="s">
        <v>2248</v>
      </c>
      <c r="F1248" s="211">
        <v>124.911</v>
      </c>
      <c r="G1248" s="29"/>
      <c r="H1248" s="30"/>
    </row>
    <row r="1249" spans="1:8" s="1" customFormat="1" ht="16.899999999999999" customHeight="1">
      <c r="A1249" s="29"/>
      <c r="B1249" s="30"/>
      <c r="C1249" s="210" t="s">
        <v>3026</v>
      </c>
      <c r="D1249" s="210" t="s">
        <v>3027</v>
      </c>
      <c r="E1249" s="17" t="s">
        <v>2248</v>
      </c>
      <c r="F1249" s="211">
        <v>4.8</v>
      </c>
      <c r="G1249" s="29"/>
      <c r="H1249" s="30"/>
    </row>
    <row r="1250" spans="1:8" s="1" customFormat="1" ht="16.899999999999999" customHeight="1">
      <c r="A1250" s="29"/>
      <c r="B1250" s="30"/>
      <c r="C1250" s="210" t="s">
        <v>3050</v>
      </c>
      <c r="D1250" s="210" t="s">
        <v>3051</v>
      </c>
      <c r="E1250" s="17" t="s">
        <v>2248</v>
      </c>
      <c r="F1250" s="211">
        <v>32.5</v>
      </c>
      <c r="G1250" s="29"/>
      <c r="H1250" s="30"/>
    </row>
    <row r="1251" spans="1:8" s="1" customFormat="1" ht="16.899999999999999" customHeight="1">
      <c r="A1251" s="29"/>
      <c r="B1251" s="30"/>
      <c r="C1251" s="210" t="s">
        <v>3144</v>
      </c>
      <c r="D1251" s="210" t="s">
        <v>3145</v>
      </c>
      <c r="E1251" s="17" t="s">
        <v>2297</v>
      </c>
      <c r="F1251" s="211">
        <v>18</v>
      </c>
      <c r="G1251" s="29"/>
      <c r="H1251" s="30"/>
    </row>
    <row r="1252" spans="1:8" s="1" customFormat="1" ht="16.899999999999999" customHeight="1">
      <c r="A1252" s="29"/>
      <c r="B1252" s="30"/>
      <c r="C1252" s="210" t="s">
        <v>900</v>
      </c>
      <c r="D1252" s="210" t="s">
        <v>901</v>
      </c>
      <c r="E1252" s="17" t="s">
        <v>2345</v>
      </c>
      <c r="F1252" s="211">
        <v>24</v>
      </c>
      <c r="G1252" s="29"/>
      <c r="H1252" s="30"/>
    </row>
    <row r="1253" spans="1:8" s="1" customFormat="1" ht="16.899999999999999" customHeight="1">
      <c r="A1253" s="29"/>
      <c r="B1253" s="30"/>
      <c r="C1253" s="210" t="s">
        <v>3436</v>
      </c>
      <c r="D1253" s="210" t="s">
        <v>3437</v>
      </c>
      <c r="E1253" s="17" t="s">
        <v>2345</v>
      </c>
      <c r="F1253" s="211">
        <v>813.75</v>
      </c>
      <c r="G1253" s="29"/>
      <c r="H1253" s="30"/>
    </row>
    <row r="1254" spans="1:8" s="1" customFormat="1" ht="16.899999999999999" customHeight="1">
      <c r="A1254" s="29"/>
      <c r="B1254" s="30"/>
      <c r="C1254" s="210" t="s">
        <v>970</v>
      </c>
      <c r="D1254" s="210" t="s">
        <v>971</v>
      </c>
      <c r="E1254" s="17" t="s">
        <v>2345</v>
      </c>
      <c r="F1254" s="211">
        <v>385</v>
      </c>
      <c r="G1254" s="29"/>
      <c r="H1254" s="30"/>
    </row>
    <row r="1255" spans="1:8" s="1" customFormat="1" ht="16.899999999999999" customHeight="1">
      <c r="A1255" s="29"/>
      <c r="B1255" s="30"/>
      <c r="C1255" s="210" t="s">
        <v>2961</v>
      </c>
      <c r="D1255" s="210" t="s">
        <v>2962</v>
      </c>
      <c r="E1255" s="17" t="s">
        <v>2485</v>
      </c>
      <c r="F1255" s="211">
        <v>375.017</v>
      </c>
      <c r="G1255" s="29"/>
      <c r="H1255" s="30"/>
    </row>
    <row r="1256" spans="1:8" s="1" customFormat="1" ht="16.899999999999999" customHeight="1">
      <c r="A1256" s="29"/>
      <c r="B1256" s="30"/>
      <c r="C1256" s="206" t="s">
        <v>2529</v>
      </c>
      <c r="D1256" s="207" t="s">
        <v>2530</v>
      </c>
      <c r="E1256" s="208" t="s">
        <v>2357</v>
      </c>
      <c r="F1256" s="209">
        <v>0</v>
      </c>
      <c r="G1256" s="29"/>
      <c r="H1256" s="30"/>
    </row>
    <row r="1257" spans="1:8" s="1" customFormat="1" ht="16.899999999999999" customHeight="1">
      <c r="A1257" s="29"/>
      <c r="B1257" s="30"/>
      <c r="C1257" s="210" t="s">
        <v>2156</v>
      </c>
      <c r="D1257" s="210" t="s">
        <v>2810</v>
      </c>
      <c r="E1257" s="17" t="s">
        <v>2156</v>
      </c>
      <c r="F1257" s="211">
        <v>0</v>
      </c>
      <c r="G1257" s="29"/>
      <c r="H1257" s="30"/>
    </row>
    <row r="1258" spans="1:8" s="1" customFormat="1" ht="16.899999999999999" customHeight="1">
      <c r="A1258" s="29"/>
      <c r="B1258" s="30"/>
      <c r="C1258" s="210" t="s">
        <v>2529</v>
      </c>
      <c r="D1258" s="210" t="s">
        <v>2638</v>
      </c>
      <c r="E1258" s="17" t="s">
        <v>2156</v>
      </c>
      <c r="F1258" s="211">
        <v>0</v>
      </c>
      <c r="G1258" s="29"/>
      <c r="H1258" s="30"/>
    </row>
    <row r="1259" spans="1:8" s="1" customFormat="1" ht="16.899999999999999" customHeight="1">
      <c r="A1259" s="29"/>
      <c r="B1259" s="30"/>
      <c r="C1259" s="212" t="s">
        <v>561</v>
      </c>
      <c r="D1259" s="29"/>
      <c r="E1259" s="29"/>
      <c r="F1259" s="29"/>
      <c r="G1259" s="29"/>
      <c r="H1259" s="30"/>
    </row>
    <row r="1260" spans="1:8" s="1" customFormat="1" ht="16.899999999999999" customHeight="1">
      <c r="A1260" s="29"/>
      <c r="B1260" s="30"/>
      <c r="C1260" s="210" t="s">
        <v>2776</v>
      </c>
      <c r="D1260" s="210" t="s">
        <v>2777</v>
      </c>
      <c r="E1260" s="17" t="s">
        <v>2248</v>
      </c>
      <c r="F1260" s="211">
        <v>217.744</v>
      </c>
      <c r="G1260" s="29"/>
      <c r="H1260" s="30"/>
    </row>
    <row r="1261" spans="1:8" s="1" customFormat="1" ht="16.899999999999999" customHeight="1">
      <c r="A1261" s="29"/>
      <c r="B1261" s="30"/>
      <c r="C1261" s="210" t="s">
        <v>2744</v>
      </c>
      <c r="D1261" s="210" t="s">
        <v>2745</v>
      </c>
      <c r="E1261" s="17" t="s">
        <v>2297</v>
      </c>
      <c r="F1261" s="211">
        <v>15.5</v>
      </c>
      <c r="G1261" s="29"/>
      <c r="H1261" s="30"/>
    </row>
    <row r="1262" spans="1:8" s="1" customFormat="1" ht="16.899999999999999" customHeight="1">
      <c r="A1262" s="29"/>
      <c r="B1262" s="30"/>
      <c r="C1262" s="210" t="s">
        <v>2870</v>
      </c>
      <c r="D1262" s="210" t="s">
        <v>2871</v>
      </c>
      <c r="E1262" s="17" t="s">
        <v>2297</v>
      </c>
      <c r="F1262" s="211">
        <v>971.2</v>
      </c>
      <c r="G1262" s="29"/>
      <c r="H1262" s="30"/>
    </row>
    <row r="1263" spans="1:8" s="1" customFormat="1" ht="16.899999999999999" customHeight="1">
      <c r="A1263" s="29"/>
      <c r="B1263" s="30"/>
      <c r="C1263" s="210" t="s">
        <v>2921</v>
      </c>
      <c r="D1263" s="210" t="s">
        <v>2922</v>
      </c>
      <c r="E1263" s="17" t="s">
        <v>2248</v>
      </c>
      <c r="F1263" s="211">
        <v>124.911</v>
      </c>
      <c r="G1263" s="29"/>
      <c r="H1263" s="30"/>
    </row>
    <row r="1264" spans="1:8" s="1" customFormat="1" ht="16.899999999999999" customHeight="1">
      <c r="A1264" s="29"/>
      <c r="B1264" s="30"/>
      <c r="C1264" s="210" t="s">
        <v>3026</v>
      </c>
      <c r="D1264" s="210" t="s">
        <v>3027</v>
      </c>
      <c r="E1264" s="17" t="s">
        <v>2248</v>
      </c>
      <c r="F1264" s="211">
        <v>4.8</v>
      </c>
      <c r="G1264" s="29"/>
      <c r="H1264" s="30"/>
    </row>
    <row r="1265" spans="1:8" s="1" customFormat="1" ht="16.899999999999999" customHeight="1">
      <c r="A1265" s="29"/>
      <c r="B1265" s="30"/>
      <c r="C1265" s="210" t="s">
        <v>3050</v>
      </c>
      <c r="D1265" s="210" t="s">
        <v>3051</v>
      </c>
      <c r="E1265" s="17" t="s">
        <v>2248</v>
      </c>
      <c r="F1265" s="211">
        <v>32.5</v>
      </c>
      <c r="G1265" s="29"/>
      <c r="H1265" s="30"/>
    </row>
    <row r="1266" spans="1:8" s="1" customFormat="1" ht="16.899999999999999" customHeight="1">
      <c r="A1266" s="29"/>
      <c r="B1266" s="30"/>
      <c r="C1266" s="210" t="s">
        <v>3144</v>
      </c>
      <c r="D1266" s="210" t="s">
        <v>3145</v>
      </c>
      <c r="E1266" s="17" t="s">
        <v>2297</v>
      </c>
      <c r="F1266" s="211">
        <v>18</v>
      </c>
      <c r="G1266" s="29"/>
      <c r="H1266" s="30"/>
    </row>
    <row r="1267" spans="1:8" s="1" customFormat="1" ht="16.899999999999999" customHeight="1">
      <c r="A1267" s="29"/>
      <c r="B1267" s="30"/>
      <c r="C1267" s="210" t="s">
        <v>900</v>
      </c>
      <c r="D1267" s="210" t="s">
        <v>901</v>
      </c>
      <c r="E1267" s="17" t="s">
        <v>2345</v>
      </c>
      <c r="F1267" s="211">
        <v>24</v>
      </c>
      <c r="G1267" s="29"/>
      <c r="H1267" s="30"/>
    </row>
    <row r="1268" spans="1:8" s="1" customFormat="1" ht="16.899999999999999" customHeight="1">
      <c r="A1268" s="29"/>
      <c r="B1268" s="30"/>
      <c r="C1268" s="206" t="s">
        <v>2532</v>
      </c>
      <c r="D1268" s="207" t="s">
        <v>2533</v>
      </c>
      <c r="E1268" s="208" t="s">
        <v>2357</v>
      </c>
      <c r="F1268" s="209">
        <v>1</v>
      </c>
      <c r="G1268" s="29"/>
      <c r="H1268" s="30"/>
    </row>
    <row r="1269" spans="1:8" s="1" customFormat="1" ht="16.899999999999999" customHeight="1">
      <c r="A1269" s="29"/>
      <c r="B1269" s="30"/>
      <c r="C1269" s="210" t="s">
        <v>2156</v>
      </c>
      <c r="D1269" s="210" t="s">
        <v>2812</v>
      </c>
      <c r="E1269" s="17" t="s">
        <v>2156</v>
      </c>
      <c r="F1269" s="211">
        <v>0</v>
      </c>
      <c r="G1269" s="29"/>
      <c r="H1269" s="30"/>
    </row>
    <row r="1270" spans="1:8" s="1" customFormat="1" ht="16.899999999999999" customHeight="1">
      <c r="A1270" s="29"/>
      <c r="B1270" s="30"/>
      <c r="C1270" s="210" t="s">
        <v>2156</v>
      </c>
      <c r="D1270" s="210" t="s">
        <v>2814</v>
      </c>
      <c r="E1270" s="17" t="s">
        <v>2156</v>
      </c>
      <c r="F1270" s="211">
        <v>1</v>
      </c>
      <c r="G1270" s="29"/>
      <c r="H1270" s="30"/>
    </row>
    <row r="1271" spans="1:8" s="1" customFormat="1" ht="16.899999999999999" customHeight="1">
      <c r="A1271" s="29"/>
      <c r="B1271" s="30"/>
      <c r="C1271" s="210" t="s">
        <v>2532</v>
      </c>
      <c r="D1271" s="210" t="s">
        <v>2638</v>
      </c>
      <c r="E1271" s="17" t="s">
        <v>2156</v>
      </c>
      <c r="F1271" s="211">
        <v>1</v>
      </c>
      <c r="G1271" s="29"/>
      <c r="H1271" s="30"/>
    </row>
    <row r="1272" spans="1:8" s="1" customFormat="1" ht="16.899999999999999" customHeight="1">
      <c r="A1272" s="29"/>
      <c r="B1272" s="30"/>
      <c r="C1272" s="212" t="s">
        <v>561</v>
      </c>
      <c r="D1272" s="29"/>
      <c r="E1272" s="29"/>
      <c r="F1272" s="29"/>
      <c r="G1272" s="29"/>
      <c r="H1272" s="30"/>
    </row>
    <row r="1273" spans="1:8" s="1" customFormat="1" ht="16.899999999999999" customHeight="1">
      <c r="A1273" s="29"/>
      <c r="B1273" s="30"/>
      <c r="C1273" s="210" t="s">
        <v>2776</v>
      </c>
      <c r="D1273" s="210" t="s">
        <v>2777</v>
      </c>
      <c r="E1273" s="17" t="s">
        <v>2248</v>
      </c>
      <c r="F1273" s="211">
        <v>217.744</v>
      </c>
      <c r="G1273" s="29"/>
      <c r="H1273" s="30"/>
    </row>
    <row r="1274" spans="1:8" s="1" customFormat="1" ht="16.899999999999999" customHeight="1">
      <c r="A1274" s="29"/>
      <c r="B1274" s="30"/>
      <c r="C1274" s="210" t="s">
        <v>2752</v>
      </c>
      <c r="D1274" s="210" t="s">
        <v>2753</v>
      </c>
      <c r="E1274" s="17" t="s">
        <v>2297</v>
      </c>
      <c r="F1274" s="211">
        <v>31.25</v>
      </c>
      <c r="G1274" s="29"/>
      <c r="H1274" s="30"/>
    </row>
    <row r="1275" spans="1:8" s="1" customFormat="1" ht="16.899999999999999" customHeight="1">
      <c r="A1275" s="29"/>
      <c r="B1275" s="30"/>
      <c r="C1275" s="210" t="s">
        <v>2870</v>
      </c>
      <c r="D1275" s="210" t="s">
        <v>2871</v>
      </c>
      <c r="E1275" s="17" t="s">
        <v>2297</v>
      </c>
      <c r="F1275" s="211">
        <v>971.2</v>
      </c>
      <c r="G1275" s="29"/>
      <c r="H1275" s="30"/>
    </row>
    <row r="1276" spans="1:8" s="1" customFormat="1" ht="16.899999999999999" customHeight="1">
      <c r="A1276" s="29"/>
      <c r="B1276" s="30"/>
      <c r="C1276" s="210" t="s">
        <v>2921</v>
      </c>
      <c r="D1276" s="210" t="s">
        <v>2922</v>
      </c>
      <c r="E1276" s="17" t="s">
        <v>2248</v>
      </c>
      <c r="F1276" s="211">
        <v>124.911</v>
      </c>
      <c r="G1276" s="29"/>
      <c r="H1276" s="30"/>
    </row>
    <row r="1277" spans="1:8" s="1" customFormat="1" ht="16.899999999999999" customHeight="1">
      <c r="A1277" s="29"/>
      <c r="B1277" s="30"/>
      <c r="C1277" s="210" t="s">
        <v>3026</v>
      </c>
      <c r="D1277" s="210" t="s">
        <v>3027</v>
      </c>
      <c r="E1277" s="17" t="s">
        <v>2248</v>
      </c>
      <c r="F1277" s="211">
        <v>4.8</v>
      </c>
      <c r="G1277" s="29"/>
      <c r="H1277" s="30"/>
    </row>
    <row r="1278" spans="1:8" s="1" customFormat="1" ht="16.899999999999999" customHeight="1">
      <c r="A1278" s="29"/>
      <c r="B1278" s="30"/>
      <c r="C1278" s="210" t="s">
        <v>3050</v>
      </c>
      <c r="D1278" s="210" t="s">
        <v>3051</v>
      </c>
      <c r="E1278" s="17" t="s">
        <v>2248</v>
      </c>
      <c r="F1278" s="211">
        <v>32.5</v>
      </c>
      <c r="G1278" s="29"/>
      <c r="H1278" s="30"/>
    </row>
    <row r="1279" spans="1:8" s="1" customFormat="1" ht="16.899999999999999" customHeight="1">
      <c r="A1279" s="29"/>
      <c r="B1279" s="30"/>
      <c r="C1279" s="210" t="s">
        <v>3144</v>
      </c>
      <c r="D1279" s="210" t="s">
        <v>3145</v>
      </c>
      <c r="E1279" s="17" t="s">
        <v>2297</v>
      </c>
      <c r="F1279" s="211">
        <v>18</v>
      </c>
      <c r="G1279" s="29"/>
      <c r="H1279" s="30"/>
    </row>
    <row r="1280" spans="1:8" s="1" customFormat="1" ht="16.899999999999999" customHeight="1">
      <c r="A1280" s="29"/>
      <c r="B1280" s="30"/>
      <c r="C1280" s="210" t="s">
        <v>900</v>
      </c>
      <c r="D1280" s="210" t="s">
        <v>901</v>
      </c>
      <c r="E1280" s="17" t="s">
        <v>2345</v>
      </c>
      <c r="F1280" s="211">
        <v>24</v>
      </c>
      <c r="G1280" s="29"/>
      <c r="H1280" s="30"/>
    </row>
    <row r="1281" spans="1:8" s="1" customFormat="1" ht="16.899999999999999" customHeight="1">
      <c r="A1281" s="29"/>
      <c r="B1281" s="30"/>
      <c r="C1281" s="206" t="s">
        <v>2535</v>
      </c>
      <c r="D1281" s="207" t="s">
        <v>2536</v>
      </c>
      <c r="E1281" s="208" t="s">
        <v>2357</v>
      </c>
      <c r="F1281" s="209">
        <v>13</v>
      </c>
      <c r="G1281" s="29"/>
      <c r="H1281" s="30"/>
    </row>
    <row r="1282" spans="1:8" s="1" customFormat="1" ht="16.899999999999999" customHeight="1">
      <c r="A1282" s="29"/>
      <c r="B1282" s="30"/>
      <c r="C1282" s="210" t="s">
        <v>2156</v>
      </c>
      <c r="D1282" s="210" t="s">
        <v>3036</v>
      </c>
      <c r="E1282" s="17" t="s">
        <v>2156</v>
      </c>
      <c r="F1282" s="211">
        <v>0</v>
      </c>
      <c r="G1282" s="29"/>
      <c r="H1282" s="30"/>
    </row>
    <row r="1283" spans="1:8" s="1" customFormat="1" ht="16.899999999999999" customHeight="1">
      <c r="A1283" s="29"/>
      <c r="B1283" s="30"/>
      <c r="C1283" s="210" t="s">
        <v>2156</v>
      </c>
      <c r="D1283" s="210" t="s">
        <v>3037</v>
      </c>
      <c r="E1283" s="17" t="s">
        <v>2156</v>
      </c>
      <c r="F1283" s="211">
        <v>3</v>
      </c>
      <c r="G1283" s="29"/>
      <c r="H1283" s="30"/>
    </row>
    <row r="1284" spans="1:8" s="1" customFormat="1" ht="16.899999999999999" customHeight="1">
      <c r="A1284" s="29"/>
      <c r="B1284" s="30"/>
      <c r="C1284" s="210" t="s">
        <v>2156</v>
      </c>
      <c r="D1284" s="210" t="s">
        <v>3038</v>
      </c>
      <c r="E1284" s="17" t="s">
        <v>2156</v>
      </c>
      <c r="F1284" s="211">
        <v>2</v>
      </c>
      <c r="G1284" s="29"/>
      <c r="H1284" s="30"/>
    </row>
    <row r="1285" spans="1:8" s="1" customFormat="1" ht="16.899999999999999" customHeight="1">
      <c r="A1285" s="29"/>
      <c r="B1285" s="30"/>
      <c r="C1285" s="210" t="s">
        <v>2156</v>
      </c>
      <c r="D1285" s="210" t="s">
        <v>3039</v>
      </c>
      <c r="E1285" s="17" t="s">
        <v>2156</v>
      </c>
      <c r="F1285" s="211">
        <v>6</v>
      </c>
      <c r="G1285" s="29"/>
      <c r="H1285" s="30"/>
    </row>
    <row r="1286" spans="1:8" s="1" customFormat="1" ht="16.899999999999999" customHeight="1">
      <c r="A1286" s="29"/>
      <c r="B1286" s="30"/>
      <c r="C1286" s="210" t="s">
        <v>2156</v>
      </c>
      <c r="D1286" s="210" t="s">
        <v>3040</v>
      </c>
      <c r="E1286" s="17" t="s">
        <v>2156</v>
      </c>
      <c r="F1286" s="211">
        <v>0</v>
      </c>
      <c r="G1286" s="29"/>
      <c r="H1286" s="30"/>
    </row>
    <row r="1287" spans="1:8" s="1" customFormat="1" ht="16.899999999999999" customHeight="1">
      <c r="A1287" s="29"/>
      <c r="B1287" s="30"/>
      <c r="C1287" s="210" t="s">
        <v>2156</v>
      </c>
      <c r="D1287" s="210" t="s">
        <v>2217</v>
      </c>
      <c r="E1287" s="17" t="s">
        <v>2156</v>
      </c>
      <c r="F1287" s="211">
        <v>2</v>
      </c>
      <c r="G1287" s="29"/>
      <c r="H1287" s="30"/>
    </row>
    <row r="1288" spans="1:8" s="1" customFormat="1" ht="16.899999999999999" customHeight="1">
      <c r="A1288" s="29"/>
      <c r="B1288" s="30"/>
      <c r="C1288" s="210" t="s">
        <v>2535</v>
      </c>
      <c r="D1288" s="210" t="s">
        <v>2641</v>
      </c>
      <c r="E1288" s="17" t="s">
        <v>2156</v>
      </c>
      <c r="F1288" s="211">
        <v>13</v>
      </c>
      <c r="G1288" s="29"/>
      <c r="H1288" s="30"/>
    </row>
    <row r="1289" spans="1:8" s="1" customFormat="1" ht="16.899999999999999" customHeight="1">
      <c r="A1289" s="29"/>
      <c r="B1289" s="30"/>
      <c r="C1289" s="212" t="s">
        <v>561</v>
      </c>
      <c r="D1289" s="29"/>
      <c r="E1289" s="29"/>
      <c r="F1289" s="29"/>
      <c r="G1289" s="29"/>
      <c r="H1289" s="30"/>
    </row>
    <row r="1290" spans="1:8" s="1" customFormat="1" ht="16.899999999999999" customHeight="1">
      <c r="A1290" s="29"/>
      <c r="B1290" s="30"/>
      <c r="C1290" s="210" t="s">
        <v>3032</v>
      </c>
      <c r="D1290" s="210" t="s">
        <v>3033</v>
      </c>
      <c r="E1290" s="17" t="s">
        <v>3034</v>
      </c>
      <c r="F1290" s="211">
        <v>13</v>
      </c>
      <c r="G1290" s="29"/>
      <c r="H1290" s="30"/>
    </row>
    <row r="1291" spans="1:8" s="1" customFormat="1" ht="16.899999999999999" customHeight="1">
      <c r="A1291" s="29"/>
      <c r="B1291" s="30"/>
      <c r="C1291" s="210" t="s">
        <v>3341</v>
      </c>
      <c r="D1291" s="210" t="s">
        <v>3342</v>
      </c>
      <c r="E1291" s="17" t="s">
        <v>3034</v>
      </c>
      <c r="F1291" s="211">
        <v>13</v>
      </c>
      <c r="G1291" s="29"/>
      <c r="H1291" s="30"/>
    </row>
    <row r="1292" spans="1:8" s="1" customFormat="1" ht="16.899999999999999" customHeight="1">
      <c r="A1292" s="29"/>
      <c r="B1292" s="30"/>
      <c r="C1292" s="210" t="s">
        <v>3042</v>
      </c>
      <c r="D1292" s="210" t="s">
        <v>3043</v>
      </c>
      <c r="E1292" s="17" t="s">
        <v>3034</v>
      </c>
      <c r="F1292" s="211">
        <v>13</v>
      </c>
      <c r="G1292" s="29"/>
      <c r="H1292" s="30"/>
    </row>
    <row r="1293" spans="1:8" s="1" customFormat="1" ht="16.899999999999999" customHeight="1">
      <c r="A1293" s="29"/>
      <c r="B1293" s="30"/>
      <c r="C1293" s="210" t="s">
        <v>3345</v>
      </c>
      <c r="D1293" s="210" t="s">
        <v>3346</v>
      </c>
      <c r="E1293" s="17" t="s">
        <v>3034</v>
      </c>
      <c r="F1293" s="211">
        <v>13</v>
      </c>
      <c r="G1293" s="29"/>
      <c r="H1293" s="30"/>
    </row>
    <row r="1294" spans="1:8" s="1" customFormat="1" ht="16.899999999999999" customHeight="1">
      <c r="A1294" s="29"/>
      <c r="B1294" s="30"/>
      <c r="C1294" s="206" t="s">
        <v>2538</v>
      </c>
      <c r="D1294" s="207" t="s">
        <v>2539</v>
      </c>
      <c r="E1294" s="208" t="s">
        <v>2357</v>
      </c>
      <c r="F1294" s="209">
        <v>0</v>
      </c>
      <c r="G1294" s="29"/>
      <c r="H1294" s="30"/>
    </row>
    <row r="1295" spans="1:8" s="1" customFormat="1" ht="16.899999999999999" customHeight="1">
      <c r="A1295" s="29"/>
      <c r="B1295" s="30"/>
      <c r="C1295" s="210" t="s">
        <v>2156</v>
      </c>
      <c r="D1295" s="210" t="s">
        <v>2156</v>
      </c>
      <c r="E1295" s="17" t="s">
        <v>2156</v>
      </c>
      <c r="F1295" s="211">
        <v>0</v>
      </c>
      <c r="G1295" s="29"/>
      <c r="H1295" s="30"/>
    </row>
    <row r="1296" spans="1:8" s="1" customFormat="1" ht="16.899999999999999" customHeight="1">
      <c r="A1296" s="29"/>
      <c r="B1296" s="30"/>
      <c r="C1296" s="210" t="s">
        <v>2156</v>
      </c>
      <c r="D1296" s="210" t="s">
        <v>2639</v>
      </c>
      <c r="E1296" s="17" t="s">
        <v>2156</v>
      </c>
      <c r="F1296" s="211">
        <v>0</v>
      </c>
      <c r="G1296" s="29"/>
      <c r="H1296" s="30"/>
    </row>
    <row r="1297" spans="1:8" s="1" customFormat="1" ht="16.899999999999999" customHeight="1">
      <c r="A1297" s="29"/>
      <c r="B1297" s="30"/>
      <c r="C1297" s="210" t="s">
        <v>2156</v>
      </c>
      <c r="D1297" s="210" t="s">
        <v>2796</v>
      </c>
      <c r="E1297" s="17" t="s">
        <v>2156</v>
      </c>
      <c r="F1297" s="211">
        <v>0</v>
      </c>
      <c r="G1297" s="29"/>
      <c r="H1297" s="30"/>
    </row>
    <row r="1298" spans="1:8" s="1" customFormat="1" ht="16.899999999999999" customHeight="1">
      <c r="A1298" s="29"/>
      <c r="B1298" s="30"/>
      <c r="C1298" s="210" t="s">
        <v>2538</v>
      </c>
      <c r="D1298" s="210" t="s">
        <v>2638</v>
      </c>
      <c r="E1298" s="17" t="s">
        <v>2156</v>
      </c>
      <c r="F1298" s="211">
        <v>0</v>
      </c>
      <c r="G1298" s="29"/>
      <c r="H1298" s="30"/>
    </row>
    <row r="1299" spans="1:8" s="1" customFormat="1" ht="16.899999999999999" customHeight="1">
      <c r="A1299" s="29"/>
      <c r="B1299" s="30"/>
      <c r="C1299" s="212" t="s">
        <v>561</v>
      </c>
      <c r="D1299" s="29"/>
      <c r="E1299" s="29"/>
      <c r="F1299" s="29"/>
      <c r="G1299" s="29"/>
      <c r="H1299" s="30"/>
    </row>
    <row r="1300" spans="1:8" s="1" customFormat="1" ht="16.899999999999999" customHeight="1">
      <c r="A1300" s="29"/>
      <c r="B1300" s="30"/>
      <c r="C1300" s="210" t="s">
        <v>2776</v>
      </c>
      <c r="D1300" s="210" t="s">
        <v>2777</v>
      </c>
      <c r="E1300" s="17" t="s">
        <v>2248</v>
      </c>
      <c r="F1300" s="211">
        <v>217.744</v>
      </c>
      <c r="G1300" s="29"/>
      <c r="H1300" s="30"/>
    </row>
    <row r="1301" spans="1:8" s="1" customFormat="1" ht="16.899999999999999" customHeight="1">
      <c r="A1301" s="29"/>
      <c r="B1301" s="30"/>
      <c r="C1301" s="210" t="s">
        <v>2666</v>
      </c>
      <c r="D1301" s="210" t="s">
        <v>2667</v>
      </c>
      <c r="E1301" s="17" t="s">
        <v>2297</v>
      </c>
      <c r="F1301" s="211">
        <v>330.25</v>
      </c>
      <c r="G1301" s="29"/>
      <c r="H1301" s="30"/>
    </row>
    <row r="1302" spans="1:8" s="1" customFormat="1" ht="16.899999999999999" customHeight="1">
      <c r="A1302" s="29"/>
      <c r="B1302" s="30"/>
      <c r="C1302" s="210" t="s">
        <v>2704</v>
      </c>
      <c r="D1302" s="210" t="s">
        <v>2705</v>
      </c>
      <c r="E1302" s="17" t="s">
        <v>2297</v>
      </c>
      <c r="F1302" s="211">
        <v>70.25</v>
      </c>
      <c r="G1302" s="29"/>
      <c r="H1302" s="30"/>
    </row>
    <row r="1303" spans="1:8" s="1" customFormat="1" ht="16.899999999999999" customHeight="1">
      <c r="A1303" s="29"/>
      <c r="B1303" s="30"/>
      <c r="C1303" s="210" t="s">
        <v>2760</v>
      </c>
      <c r="D1303" s="210" t="s">
        <v>2761</v>
      </c>
      <c r="E1303" s="17" t="s">
        <v>2248</v>
      </c>
      <c r="F1303" s="211">
        <v>10.863</v>
      </c>
      <c r="G1303" s="29"/>
      <c r="H1303" s="30"/>
    </row>
    <row r="1304" spans="1:8" s="1" customFormat="1" ht="16.899999999999999" customHeight="1">
      <c r="A1304" s="29"/>
      <c r="B1304" s="30"/>
      <c r="C1304" s="210" t="s">
        <v>2870</v>
      </c>
      <c r="D1304" s="210" t="s">
        <v>2871</v>
      </c>
      <c r="E1304" s="17" t="s">
        <v>2297</v>
      </c>
      <c r="F1304" s="211">
        <v>971.2</v>
      </c>
      <c r="G1304" s="29"/>
      <c r="H1304" s="30"/>
    </row>
    <row r="1305" spans="1:8" s="1" customFormat="1" ht="16.899999999999999" customHeight="1">
      <c r="A1305" s="29"/>
      <c r="B1305" s="30"/>
      <c r="C1305" s="210" t="s">
        <v>2921</v>
      </c>
      <c r="D1305" s="210" t="s">
        <v>2922</v>
      </c>
      <c r="E1305" s="17" t="s">
        <v>2248</v>
      </c>
      <c r="F1305" s="211">
        <v>124.911</v>
      </c>
      <c r="G1305" s="29"/>
      <c r="H1305" s="30"/>
    </row>
    <row r="1306" spans="1:8" s="1" customFormat="1" ht="16.899999999999999" customHeight="1">
      <c r="A1306" s="29"/>
      <c r="B1306" s="30"/>
      <c r="C1306" s="210" t="s">
        <v>3050</v>
      </c>
      <c r="D1306" s="210" t="s">
        <v>3051</v>
      </c>
      <c r="E1306" s="17" t="s">
        <v>2248</v>
      </c>
      <c r="F1306" s="211">
        <v>32.5</v>
      </c>
      <c r="G1306" s="29"/>
      <c r="H1306" s="30"/>
    </row>
    <row r="1307" spans="1:8" s="1" customFormat="1" ht="16.899999999999999" customHeight="1">
      <c r="A1307" s="29"/>
      <c r="B1307" s="30"/>
      <c r="C1307" s="210" t="s">
        <v>3436</v>
      </c>
      <c r="D1307" s="210" t="s">
        <v>3437</v>
      </c>
      <c r="E1307" s="17" t="s">
        <v>2345</v>
      </c>
      <c r="F1307" s="211">
        <v>813.75</v>
      </c>
      <c r="G1307" s="29"/>
      <c r="H1307" s="30"/>
    </row>
    <row r="1308" spans="1:8" s="1" customFormat="1" ht="16.899999999999999" customHeight="1">
      <c r="A1308" s="29"/>
      <c r="B1308" s="30"/>
      <c r="C1308" s="210" t="s">
        <v>978</v>
      </c>
      <c r="D1308" s="210" t="s">
        <v>979</v>
      </c>
      <c r="E1308" s="17" t="s">
        <v>2345</v>
      </c>
      <c r="F1308" s="211">
        <v>222</v>
      </c>
      <c r="G1308" s="29"/>
      <c r="H1308" s="30"/>
    </row>
    <row r="1309" spans="1:8" s="1" customFormat="1" ht="16.899999999999999" customHeight="1">
      <c r="A1309" s="29"/>
      <c r="B1309" s="30"/>
      <c r="C1309" s="210" t="s">
        <v>2961</v>
      </c>
      <c r="D1309" s="210" t="s">
        <v>2962</v>
      </c>
      <c r="E1309" s="17" t="s">
        <v>2485</v>
      </c>
      <c r="F1309" s="211">
        <v>375.017</v>
      </c>
      <c r="G1309" s="29"/>
      <c r="H1309" s="30"/>
    </row>
    <row r="1310" spans="1:8" s="1" customFormat="1" ht="16.899999999999999" customHeight="1">
      <c r="A1310" s="29"/>
      <c r="B1310" s="30"/>
      <c r="C1310" s="206" t="s">
        <v>2541</v>
      </c>
      <c r="D1310" s="207" t="s">
        <v>2542</v>
      </c>
      <c r="E1310" s="208" t="s">
        <v>2357</v>
      </c>
      <c r="F1310" s="209">
        <v>6</v>
      </c>
      <c r="G1310" s="29"/>
      <c r="H1310" s="30"/>
    </row>
    <row r="1311" spans="1:8" s="1" customFormat="1" ht="16.899999999999999" customHeight="1">
      <c r="A1311" s="29"/>
      <c r="B1311" s="30"/>
      <c r="C1311" s="210" t="s">
        <v>2156</v>
      </c>
      <c r="D1311" s="210" t="s">
        <v>2721</v>
      </c>
      <c r="E1311" s="17" t="s">
        <v>2156</v>
      </c>
      <c r="F1311" s="211">
        <v>0</v>
      </c>
      <c r="G1311" s="29"/>
      <c r="H1311" s="30"/>
    </row>
    <row r="1312" spans="1:8" s="1" customFormat="1" ht="16.899999999999999" customHeight="1">
      <c r="A1312" s="29"/>
      <c r="B1312" s="30"/>
      <c r="C1312" s="210" t="s">
        <v>2156</v>
      </c>
      <c r="D1312" s="210" t="s">
        <v>2314</v>
      </c>
      <c r="E1312" s="17" t="s">
        <v>2156</v>
      </c>
      <c r="F1312" s="211">
        <v>6</v>
      </c>
      <c r="G1312" s="29"/>
      <c r="H1312" s="30"/>
    </row>
    <row r="1313" spans="1:8" s="1" customFormat="1" ht="16.899999999999999" customHeight="1">
      <c r="A1313" s="29"/>
      <c r="B1313" s="30"/>
      <c r="C1313" s="210" t="s">
        <v>2541</v>
      </c>
      <c r="D1313" s="210" t="s">
        <v>2638</v>
      </c>
      <c r="E1313" s="17" t="s">
        <v>2156</v>
      </c>
      <c r="F1313" s="211">
        <v>6</v>
      </c>
      <c r="G1313" s="29"/>
      <c r="H1313" s="30"/>
    </row>
    <row r="1314" spans="1:8" s="1" customFormat="1" ht="16.899999999999999" customHeight="1">
      <c r="A1314" s="29"/>
      <c r="B1314" s="30"/>
      <c r="C1314" s="212" t="s">
        <v>561</v>
      </c>
      <c r="D1314" s="29"/>
      <c r="E1314" s="29"/>
      <c r="F1314" s="29"/>
      <c r="G1314" s="29"/>
      <c r="H1314" s="30"/>
    </row>
    <row r="1315" spans="1:8" s="1" customFormat="1" ht="16.899999999999999" customHeight="1">
      <c r="A1315" s="29"/>
      <c r="B1315" s="30"/>
      <c r="C1315" s="210" t="s">
        <v>2776</v>
      </c>
      <c r="D1315" s="210" t="s">
        <v>2777</v>
      </c>
      <c r="E1315" s="17" t="s">
        <v>2248</v>
      </c>
      <c r="F1315" s="211">
        <v>217.744</v>
      </c>
      <c r="G1315" s="29"/>
      <c r="H1315" s="30"/>
    </row>
    <row r="1316" spans="1:8" s="1" customFormat="1" ht="16.899999999999999" customHeight="1">
      <c r="A1316" s="29"/>
      <c r="B1316" s="30"/>
      <c r="C1316" s="210" t="s">
        <v>2666</v>
      </c>
      <c r="D1316" s="210" t="s">
        <v>2667</v>
      </c>
      <c r="E1316" s="17" t="s">
        <v>2297</v>
      </c>
      <c r="F1316" s="211">
        <v>330.25</v>
      </c>
      <c r="G1316" s="29"/>
      <c r="H1316" s="30"/>
    </row>
    <row r="1317" spans="1:8" s="1" customFormat="1" ht="16.899999999999999" customHeight="1">
      <c r="A1317" s="29"/>
      <c r="B1317" s="30"/>
      <c r="C1317" s="210" t="s">
        <v>2704</v>
      </c>
      <c r="D1317" s="210" t="s">
        <v>2705</v>
      </c>
      <c r="E1317" s="17" t="s">
        <v>2297</v>
      </c>
      <c r="F1317" s="211">
        <v>70.25</v>
      </c>
      <c r="G1317" s="29"/>
      <c r="H1317" s="30"/>
    </row>
    <row r="1318" spans="1:8" s="1" customFormat="1" ht="16.899999999999999" customHeight="1">
      <c r="A1318" s="29"/>
      <c r="B1318" s="30"/>
      <c r="C1318" s="210" t="s">
        <v>2760</v>
      </c>
      <c r="D1318" s="210" t="s">
        <v>2761</v>
      </c>
      <c r="E1318" s="17" t="s">
        <v>2248</v>
      </c>
      <c r="F1318" s="211">
        <v>10.863</v>
      </c>
      <c r="G1318" s="29"/>
      <c r="H1318" s="30"/>
    </row>
    <row r="1319" spans="1:8" s="1" customFormat="1" ht="16.899999999999999" customHeight="1">
      <c r="A1319" s="29"/>
      <c r="B1319" s="30"/>
      <c r="C1319" s="210" t="s">
        <v>2870</v>
      </c>
      <c r="D1319" s="210" t="s">
        <v>2871</v>
      </c>
      <c r="E1319" s="17" t="s">
        <v>2297</v>
      </c>
      <c r="F1319" s="211">
        <v>971.2</v>
      </c>
      <c r="G1319" s="29"/>
      <c r="H1319" s="30"/>
    </row>
    <row r="1320" spans="1:8" s="1" customFormat="1" ht="16.899999999999999" customHeight="1">
      <c r="A1320" s="29"/>
      <c r="B1320" s="30"/>
      <c r="C1320" s="210" t="s">
        <v>2921</v>
      </c>
      <c r="D1320" s="210" t="s">
        <v>2922</v>
      </c>
      <c r="E1320" s="17" t="s">
        <v>2248</v>
      </c>
      <c r="F1320" s="211">
        <v>124.911</v>
      </c>
      <c r="G1320" s="29"/>
      <c r="H1320" s="30"/>
    </row>
    <row r="1321" spans="1:8" s="1" customFormat="1" ht="16.899999999999999" customHeight="1">
      <c r="A1321" s="29"/>
      <c r="B1321" s="30"/>
      <c r="C1321" s="210" t="s">
        <v>3050</v>
      </c>
      <c r="D1321" s="210" t="s">
        <v>3051</v>
      </c>
      <c r="E1321" s="17" t="s">
        <v>2248</v>
      </c>
      <c r="F1321" s="211">
        <v>32.5</v>
      </c>
      <c r="G1321" s="29"/>
      <c r="H1321" s="30"/>
    </row>
    <row r="1322" spans="1:8" s="1" customFormat="1" ht="16.899999999999999" customHeight="1">
      <c r="A1322" s="29"/>
      <c r="B1322" s="30"/>
      <c r="C1322" s="210" t="s">
        <v>3436</v>
      </c>
      <c r="D1322" s="210" t="s">
        <v>3437</v>
      </c>
      <c r="E1322" s="17" t="s">
        <v>2345</v>
      </c>
      <c r="F1322" s="211">
        <v>813.75</v>
      </c>
      <c r="G1322" s="29"/>
      <c r="H1322" s="30"/>
    </row>
    <row r="1323" spans="1:8" s="1" customFormat="1" ht="16.899999999999999" customHeight="1">
      <c r="A1323" s="29"/>
      <c r="B1323" s="30"/>
      <c r="C1323" s="210" t="s">
        <v>978</v>
      </c>
      <c r="D1323" s="210" t="s">
        <v>979</v>
      </c>
      <c r="E1323" s="17" t="s">
        <v>2345</v>
      </c>
      <c r="F1323" s="211">
        <v>222</v>
      </c>
      <c r="G1323" s="29"/>
      <c r="H1323" s="30"/>
    </row>
    <row r="1324" spans="1:8" s="1" customFormat="1" ht="16.899999999999999" customHeight="1">
      <c r="A1324" s="29"/>
      <c r="B1324" s="30"/>
      <c r="C1324" s="210" t="s">
        <v>2961</v>
      </c>
      <c r="D1324" s="210" t="s">
        <v>2962</v>
      </c>
      <c r="E1324" s="17" t="s">
        <v>2485</v>
      </c>
      <c r="F1324" s="211">
        <v>375.017</v>
      </c>
      <c r="G1324" s="29"/>
      <c r="H1324" s="30"/>
    </row>
    <row r="1325" spans="1:8" s="1" customFormat="1" ht="16.899999999999999" customHeight="1">
      <c r="A1325" s="29"/>
      <c r="B1325" s="30"/>
      <c r="C1325" s="206" t="s">
        <v>2544</v>
      </c>
      <c r="D1325" s="207" t="s">
        <v>2545</v>
      </c>
      <c r="E1325" s="208" t="s">
        <v>2357</v>
      </c>
      <c r="F1325" s="209">
        <v>3</v>
      </c>
      <c r="G1325" s="29"/>
      <c r="H1325" s="30"/>
    </row>
    <row r="1326" spans="1:8" s="1" customFormat="1" ht="16.899999999999999" customHeight="1">
      <c r="A1326" s="29"/>
      <c r="B1326" s="30"/>
      <c r="C1326" s="210" t="s">
        <v>2156</v>
      </c>
      <c r="D1326" s="210" t="s">
        <v>2799</v>
      </c>
      <c r="E1326" s="17" t="s">
        <v>2156</v>
      </c>
      <c r="F1326" s="211">
        <v>0</v>
      </c>
      <c r="G1326" s="29"/>
      <c r="H1326" s="30"/>
    </row>
    <row r="1327" spans="1:8" s="1" customFormat="1" ht="16.899999999999999" customHeight="1">
      <c r="A1327" s="29"/>
      <c r="B1327" s="30"/>
      <c r="C1327" s="210" t="s">
        <v>2156</v>
      </c>
      <c r="D1327" s="210" t="s">
        <v>2329</v>
      </c>
      <c r="E1327" s="17" t="s">
        <v>2156</v>
      </c>
      <c r="F1327" s="211">
        <v>3</v>
      </c>
      <c r="G1327" s="29"/>
      <c r="H1327" s="30"/>
    </row>
    <row r="1328" spans="1:8" s="1" customFormat="1" ht="16.899999999999999" customHeight="1">
      <c r="A1328" s="29"/>
      <c r="B1328" s="30"/>
      <c r="C1328" s="210" t="s">
        <v>2544</v>
      </c>
      <c r="D1328" s="210" t="s">
        <v>2638</v>
      </c>
      <c r="E1328" s="17" t="s">
        <v>2156</v>
      </c>
      <c r="F1328" s="211">
        <v>3</v>
      </c>
      <c r="G1328" s="29"/>
      <c r="H1328" s="30"/>
    </row>
    <row r="1329" spans="1:8" s="1" customFormat="1" ht="16.899999999999999" customHeight="1">
      <c r="A1329" s="29"/>
      <c r="B1329" s="30"/>
      <c r="C1329" s="212" t="s">
        <v>561</v>
      </c>
      <c r="D1329" s="29"/>
      <c r="E1329" s="29"/>
      <c r="F1329" s="29"/>
      <c r="G1329" s="29"/>
      <c r="H1329" s="30"/>
    </row>
    <row r="1330" spans="1:8" s="1" customFormat="1" ht="16.899999999999999" customHeight="1">
      <c r="A1330" s="29"/>
      <c r="B1330" s="30"/>
      <c r="C1330" s="210" t="s">
        <v>2776</v>
      </c>
      <c r="D1330" s="210" t="s">
        <v>2777</v>
      </c>
      <c r="E1330" s="17" t="s">
        <v>2248</v>
      </c>
      <c r="F1330" s="211">
        <v>217.744</v>
      </c>
      <c r="G1330" s="29"/>
      <c r="H1330" s="30"/>
    </row>
    <row r="1331" spans="1:8" s="1" customFormat="1" ht="16.899999999999999" customHeight="1">
      <c r="A1331" s="29"/>
      <c r="B1331" s="30"/>
      <c r="C1331" s="210" t="s">
        <v>2666</v>
      </c>
      <c r="D1331" s="210" t="s">
        <v>2667</v>
      </c>
      <c r="E1331" s="17" t="s">
        <v>2297</v>
      </c>
      <c r="F1331" s="211">
        <v>330.25</v>
      </c>
      <c r="G1331" s="29"/>
      <c r="H1331" s="30"/>
    </row>
    <row r="1332" spans="1:8" s="1" customFormat="1" ht="16.899999999999999" customHeight="1">
      <c r="A1332" s="29"/>
      <c r="B1332" s="30"/>
      <c r="C1332" s="210" t="s">
        <v>2695</v>
      </c>
      <c r="D1332" s="210" t="s">
        <v>2696</v>
      </c>
      <c r="E1332" s="17" t="s">
        <v>2297</v>
      </c>
      <c r="F1332" s="211">
        <v>143.5</v>
      </c>
      <c r="G1332" s="29"/>
      <c r="H1332" s="30"/>
    </row>
    <row r="1333" spans="1:8" s="1" customFormat="1" ht="16.899999999999999" customHeight="1">
      <c r="A1333" s="29"/>
      <c r="B1333" s="30"/>
      <c r="C1333" s="210" t="s">
        <v>2760</v>
      </c>
      <c r="D1333" s="210" t="s">
        <v>2761</v>
      </c>
      <c r="E1333" s="17" t="s">
        <v>2248</v>
      </c>
      <c r="F1333" s="211">
        <v>10.863</v>
      </c>
      <c r="G1333" s="29"/>
      <c r="H1333" s="30"/>
    </row>
    <row r="1334" spans="1:8" s="1" customFormat="1" ht="16.899999999999999" customHeight="1">
      <c r="A1334" s="29"/>
      <c r="B1334" s="30"/>
      <c r="C1334" s="210" t="s">
        <v>2870</v>
      </c>
      <c r="D1334" s="210" t="s">
        <v>2871</v>
      </c>
      <c r="E1334" s="17" t="s">
        <v>2297</v>
      </c>
      <c r="F1334" s="211">
        <v>971.2</v>
      </c>
      <c r="G1334" s="29"/>
      <c r="H1334" s="30"/>
    </row>
    <row r="1335" spans="1:8" s="1" customFormat="1" ht="16.899999999999999" customHeight="1">
      <c r="A1335" s="29"/>
      <c r="B1335" s="30"/>
      <c r="C1335" s="210" t="s">
        <v>2921</v>
      </c>
      <c r="D1335" s="210" t="s">
        <v>2922</v>
      </c>
      <c r="E1335" s="17" t="s">
        <v>2248</v>
      </c>
      <c r="F1335" s="211">
        <v>124.911</v>
      </c>
      <c r="G1335" s="29"/>
      <c r="H1335" s="30"/>
    </row>
    <row r="1336" spans="1:8" s="1" customFormat="1" ht="16.899999999999999" customHeight="1">
      <c r="A1336" s="29"/>
      <c r="B1336" s="30"/>
      <c r="C1336" s="210" t="s">
        <v>3050</v>
      </c>
      <c r="D1336" s="210" t="s">
        <v>3051</v>
      </c>
      <c r="E1336" s="17" t="s">
        <v>2248</v>
      </c>
      <c r="F1336" s="211">
        <v>32.5</v>
      </c>
      <c r="G1336" s="29"/>
      <c r="H1336" s="30"/>
    </row>
    <row r="1337" spans="1:8" s="1" customFormat="1" ht="16.899999999999999" customHeight="1">
      <c r="A1337" s="29"/>
      <c r="B1337" s="30"/>
      <c r="C1337" s="210" t="s">
        <v>3436</v>
      </c>
      <c r="D1337" s="210" t="s">
        <v>3437</v>
      </c>
      <c r="E1337" s="17" t="s">
        <v>2345</v>
      </c>
      <c r="F1337" s="211">
        <v>813.75</v>
      </c>
      <c r="G1337" s="29"/>
      <c r="H1337" s="30"/>
    </row>
    <row r="1338" spans="1:8" s="1" customFormat="1" ht="16.899999999999999" customHeight="1">
      <c r="A1338" s="29"/>
      <c r="B1338" s="30"/>
      <c r="C1338" s="210" t="s">
        <v>970</v>
      </c>
      <c r="D1338" s="210" t="s">
        <v>971</v>
      </c>
      <c r="E1338" s="17" t="s">
        <v>2345</v>
      </c>
      <c r="F1338" s="211">
        <v>385</v>
      </c>
      <c r="G1338" s="29"/>
      <c r="H1338" s="30"/>
    </row>
    <row r="1339" spans="1:8" s="1" customFormat="1" ht="16.899999999999999" customHeight="1">
      <c r="A1339" s="29"/>
      <c r="B1339" s="30"/>
      <c r="C1339" s="210" t="s">
        <v>2961</v>
      </c>
      <c r="D1339" s="210" t="s">
        <v>2962</v>
      </c>
      <c r="E1339" s="17" t="s">
        <v>2485</v>
      </c>
      <c r="F1339" s="211">
        <v>375.017</v>
      </c>
      <c r="G1339" s="29"/>
      <c r="H1339" s="30"/>
    </row>
    <row r="1340" spans="1:8" s="1" customFormat="1" ht="16.899999999999999" customHeight="1">
      <c r="A1340" s="29"/>
      <c r="B1340" s="30"/>
      <c r="C1340" s="206" t="s">
        <v>2547</v>
      </c>
      <c r="D1340" s="207" t="s">
        <v>2548</v>
      </c>
      <c r="E1340" s="208" t="s">
        <v>2357</v>
      </c>
      <c r="F1340" s="209">
        <v>1</v>
      </c>
      <c r="G1340" s="29"/>
      <c r="H1340" s="30"/>
    </row>
    <row r="1341" spans="1:8" s="1" customFormat="1" ht="16.899999999999999" customHeight="1">
      <c r="A1341" s="29"/>
      <c r="B1341" s="30"/>
      <c r="C1341" s="210" t="s">
        <v>2156</v>
      </c>
      <c r="D1341" s="210" t="s">
        <v>2625</v>
      </c>
      <c r="E1341" s="17" t="s">
        <v>2156</v>
      </c>
      <c r="F1341" s="211">
        <v>0</v>
      </c>
      <c r="G1341" s="29"/>
      <c r="H1341" s="30"/>
    </row>
    <row r="1342" spans="1:8" s="1" customFormat="1" ht="16.899999999999999" customHeight="1">
      <c r="A1342" s="29"/>
      <c r="B1342" s="30"/>
      <c r="C1342" s="210" t="s">
        <v>2156</v>
      </c>
      <c r="D1342" s="210" t="s">
        <v>2215</v>
      </c>
      <c r="E1342" s="17" t="s">
        <v>2156</v>
      </c>
      <c r="F1342" s="211">
        <v>1</v>
      </c>
      <c r="G1342" s="29"/>
      <c r="H1342" s="30"/>
    </row>
    <row r="1343" spans="1:8" s="1" customFormat="1" ht="16.899999999999999" customHeight="1">
      <c r="A1343" s="29"/>
      <c r="B1343" s="30"/>
      <c r="C1343" s="210" t="s">
        <v>2547</v>
      </c>
      <c r="D1343" s="210" t="s">
        <v>2638</v>
      </c>
      <c r="E1343" s="17" t="s">
        <v>2156</v>
      </c>
      <c r="F1343" s="211">
        <v>1</v>
      </c>
      <c r="G1343" s="29"/>
      <c r="H1343" s="30"/>
    </row>
    <row r="1344" spans="1:8" s="1" customFormat="1" ht="16.899999999999999" customHeight="1">
      <c r="A1344" s="29"/>
      <c r="B1344" s="30"/>
      <c r="C1344" s="212" t="s">
        <v>561</v>
      </c>
      <c r="D1344" s="29"/>
      <c r="E1344" s="29"/>
      <c r="F1344" s="29"/>
      <c r="G1344" s="29"/>
      <c r="H1344" s="30"/>
    </row>
    <row r="1345" spans="1:8" s="1" customFormat="1" ht="16.899999999999999" customHeight="1">
      <c r="A1345" s="29"/>
      <c r="B1345" s="30"/>
      <c r="C1345" s="210" t="s">
        <v>2776</v>
      </c>
      <c r="D1345" s="210" t="s">
        <v>2777</v>
      </c>
      <c r="E1345" s="17" t="s">
        <v>2248</v>
      </c>
      <c r="F1345" s="211">
        <v>217.744</v>
      </c>
      <c r="G1345" s="29"/>
      <c r="H1345" s="30"/>
    </row>
    <row r="1346" spans="1:8" s="1" customFormat="1" ht="16.899999999999999" customHeight="1">
      <c r="A1346" s="29"/>
      <c r="B1346" s="30"/>
      <c r="C1346" s="210" t="s">
        <v>2619</v>
      </c>
      <c r="D1346" s="210" t="s">
        <v>2620</v>
      </c>
      <c r="E1346" s="17" t="s">
        <v>2297</v>
      </c>
      <c r="F1346" s="211">
        <v>39.75</v>
      </c>
      <c r="G1346" s="29"/>
      <c r="H1346" s="30"/>
    </row>
    <row r="1347" spans="1:8" s="1" customFormat="1" ht="16.899999999999999" customHeight="1">
      <c r="A1347" s="29"/>
      <c r="B1347" s="30"/>
      <c r="C1347" s="210" t="s">
        <v>2645</v>
      </c>
      <c r="D1347" s="210" t="s">
        <v>2646</v>
      </c>
      <c r="E1347" s="17" t="s">
        <v>2297</v>
      </c>
      <c r="F1347" s="211">
        <v>145</v>
      </c>
      <c r="G1347" s="29"/>
      <c r="H1347" s="30"/>
    </row>
    <row r="1348" spans="1:8" s="1" customFormat="1" ht="16.899999999999999" customHeight="1">
      <c r="A1348" s="29"/>
      <c r="B1348" s="30"/>
      <c r="C1348" s="210" t="s">
        <v>2760</v>
      </c>
      <c r="D1348" s="210" t="s">
        <v>2761</v>
      </c>
      <c r="E1348" s="17" t="s">
        <v>2248</v>
      </c>
      <c r="F1348" s="211">
        <v>10.863</v>
      </c>
      <c r="G1348" s="29"/>
      <c r="H1348" s="30"/>
    </row>
    <row r="1349" spans="1:8" s="1" customFormat="1" ht="16.899999999999999" customHeight="1">
      <c r="A1349" s="29"/>
      <c r="B1349" s="30"/>
      <c r="C1349" s="210" t="s">
        <v>2870</v>
      </c>
      <c r="D1349" s="210" t="s">
        <v>2871</v>
      </c>
      <c r="E1349" s="17" t="s">
        <v>2297</v>
      </c>
      <c r="F1349" s="211">
        <v>971.2</v>
      </c>
      <c r="G1349" s="29"/>
      <c r="H1349" s="30"/>
    </row>
    <row r="1350" spans="1:8" s="1" customFormat="1" ht="16.899999999999999" customHeight="1">
      <c r="A1350" s="29"/>
      <c r="B1350" s="30"/>
      <c r="C1350" s="210" t="s">
        <v>2921</v>
      </c>
      <c r="D1350" s="210" t="s">
        <v>2922</v>
      </c>
      <c r="E1350" s="17" t="s">
        <v>2248</v>
      </c>
      <c r="F1350" s="211">
        <v>124.911</v>
      </c>
      <c r="G1350" s="29"/>
      <c r="H1350" s="30"/>
    </row>
    <row r="1351" spans="1:8" s="1" customFormat="1" ht="16.899999999999999" customHeight="1">
      <c r="A1351" s="29"/>
      <c r="B1351" s="30"/>
      <c r="C1351" s="210" t="s">
        <v>3050</v>
      </c>
      <c r="D1351" s="210" t="s">
        <v>3051</v>
      </c>
      <c r="E1351" s="17" t="s">
        <v>2248</v>
      </c>
      <c r="F1351" s="211">
        <v>32.5</v>
      </c>
      <c r="G1351" s="29"/>
      <c r="H1351" s="30"/>
    </row>
    <row r="1352" spans="1:8" s="1" customFormat="1" ht="16.899999999999999" customHeight="1">
      <c r="A1352" s="29"/>
      <c r="B1352" s="30"/>
      <c r="C1352" s="210" t="s">
        <v>2961</v>
      </c>
      <c r="D1352" s="210" t="s">
        <v>2962</v>
      </c>
      <c r="E1352" s="17" t="s">
        <v>2485</v>
      </c>
      <c r="F1352" s="211">
        <v>375.017</v>
      </c>
      <c r="G1352" s="29"/>
      <c r="H1352" s="30"/>
    </row>
    <row r="1353" spans="1:8" s="1" customFormat="1" ht="16.899999999999999" customHeight="1">
      <c r="A1353" s="29"/>
      <c r="B1353" s="30"/>
      <c r="C1353" s="206" t="s">
        <v>2550</v>
      </c>
      <c r="D1353" s="207" t="s">
        <v>2551</v>
      </c>
      <c r="E1353" s="208" t="s">
        <v>2357</v>
      </c>
      <c r="F1353" s="209">
        <v>3</v>
      </c>
      <c r="G1353" s="29"/>
      <c r="H1353" s="30"/>
    </row>
    <row r="1354" spans="1:8" s="1" customFormat="1" ht="16.899999999999999" customHeight="1">
      <c r="A1354" s="29"/>
      <c r="B1354" s="30"/>
      <c r="C1354" s="210" t="s">
        <v>2156</v>
      </c>
      <c r="D1354" s="210" t="s">
        <v>2804</v>
      </c>
      <c r="E1354" s="17" t="s">
        <v>2156</v>
      </c>
      <c r="F1354" s="211">
        <v>0</v>
      </c>
      <c r="G1354" s="29"/>
      <c r="H1354" s="30"/>
    </row>
    <row r="1355" spans="1:8" s="1" customFormat="1" ht="16.899999999999999" customHeight="1">
      <c r="A1355" s="29"/>
      <c r="B1355" s="30"/>
      <c r="C1355" s="210" t="s">
        <v>2156</v>
      </c>
      <c r="D1355" s="210" t="s">
        <v>2329</v>
      </c>
      <c r="E1355" s="17" t="s">
        <v>2156</v>
      </c>
      <c r="F1355" s="211">
        <v>3</v>
      </c>
      <c r="G1355" s="29"/>
      <c r="H1355" s="30"/>
    </row>
    <row r="1356" spans="1:8" s="1" customFormat="1" ht="16.899999999999999" customHeight="1">
      <c r="A1356" s="29"/>
      <c r="B1356" s="30"/>
      <c r="C1356" s="210" t="s">
        <v>2550</v>
      </c>
      <c r="D1356" s="210" t="s">
        <v>2638</v>
      </c>
      <c r="E1356" s="17" t="s">
        <v>2156</v>
      </c>
      <c r="F1356" s="211">
        <v>3</v>
      </c>
      <c r="G1356" s="29"/>
      <c r="H1356" s="30"/>
    </row>
    <row r="1357" spans="1:8" s="1" customFormat="1" ht="16.899999999999999" customHeight="1">
      <c r="A1357" s="29"/>
      <c r="B1357" s="30"/>
      <c r="C1357" s="212" t="s">
        <v>561</v>
      </c>
      <c r="D1357" s="29"/>
      <c r="E1357" s="29"/>
      <c r="F1357" s="29"/>
      <c r="G1357" s="29"/>
      <c r="H1357" s="30"/>
    </row>
    <row r="1358" spans="1:8" s="1" customFormat="1" ht="16.899999999999999" customHeight="1">
      <c r="A1358" s="29"/>
      <c r="B1358" s="30"/>
      <c r="C1358" s="210" t="s">
        <v>2776</v>
      </c>
      <c r="D1358" s="210" t="s">
        <v>2777</v>
      </c>
      <c r="E1358" s="17" t="s">
        <v>2248</v>
      </c>
      <c r="F1358" s="211">
        <v>217.744</v>
      </c>
      <c r="G1358" s="29"/>
      <c r="H1358" s="30"/>
    </row>
    <row r="1359" spans="1:8" s="1" customFormat="1" ht="16.899999999999999" customHeight="1">
      <c r="A1359" s="29"/>
      <c r="B1359" s="30"/>
      <c r="C1359" s="210" t="s">
        <v>2645</v>
      </c>
      <c r="D1359" s="210" t="s">
        <v>2646</v>
      </c>
      <c r="E1359" s="17" t="s">
        <v>2297</v>
      </c>
      <c r="F1359" s="211">
        <v>145</v>
      </c>
      <c r="G1359" s="29"/>
      <c r="H1359" s="30"/>
    </row>
    <row r="1360" spans="1:8" s="1" customFormat="1" ht="16.899999999999999" customHeight="1">
      <c r="A1360" s="29"/>
      <c r="B1360" s="30"/>
      <c r="C1360" s="210" t="s">
        <v>2760</v>
      </c>
      <c r="D1360" s="210" t="s">
        <v>2761</v>
      </c>
      <c r="E1360" s="17" t="s">
        <v>2248</v>
      </c>
      <c r="F1360" s="211">
        <v>10.863</v>
      </c>
      <c r="G1360" s="29"/>
      <c r="H1360" s="30"/>
    </row>
    <row r="1361" spans="1:8" s="1" customFormat="1" ht="16.899999999999999" customHeight="1">
      <c r="A1361" s="29"/>
      <c r="B1361" s="30"/>
      <c r="C1361" s="210" t="s">
        <v>2870</v>
      </c>
      <c r="D1361" s="210" t="s">
        <v>2871</v>
      </c>
      <c r="E1361" s="17" t="s">
        <v>2297</v>
      </c>
      <c r="F1361" s="211">
        <v>971.2</v>
      </c>
      <c r="G1361" s="29"/>
      <c r="H1361" s="30"/>
    </row>
    <row r="1362" spans="1:8" s="1" customFormat="1" ht="16.899999999999999" customHeight="1">
      <c r="A1362" s="29"/>
      <c r="B1362" s="30"/>
      <c r="C1362" s="210" t="s">
        <v>2921</v>
      </c>
      <c r="D1362" s="210" t="s">
        <v>2922</v>
      </c>
      <c r="E1362" s="17" t="s">
        <v>2248</v>
      </c>
      <c r="F1362" s="211">
        <v>124.911</v>
      </c>
      <c r="G1362" s="29"/>
      <c r="H1362" s="30"/>
    </row>
    <row r="1363" spans="1:8" s="1" customFormat="1" ht="16.899999999999999" customHeight="1">
      <c r="A1363" s="29"/>
      <c r="B1363" s="30"/>
      <c r="C1363" s="210" t="s">
        <v>3050</v>
      </c>
      <c r="D1363" s="210" t="s">
        <v>3051</v>
      </c>
      <c r="E1363" s="17" t="s">
        <v>2248</v>
      </c>
      <c r="F1363" s="211">
        <v>32.5</v>
      </c>
      <c r="G1363" s="29"/>
      <c r="H1363" s="30"/>
    </row>
    <row r="1364" spans="1:8" s="1" customFormat="1" ht="16.899999999999999" customHeight="1">
      <c r="A1364" s="29"/>
      <c r="B1364" s="30"/>
      <c r="C1364" s="210" t="s">
        <v>2961</v>
      </c>
      <c r="D1364" s="210" t="s">
        <v>2962</v>
      </c>
      <c r="E1364" s="17" t="s">
        <v>2485</v>
      </c>
      <c r="F1364" s="211">
        <v>375.017</v>
      </c>
      <c r="G1364" s="29"/>
      <c r="H1364" s="30"/>
    </row>
    <row r="1365" spans="1:8" s="1" customFormat="1" ht="16.899999999999999" customHeight="1">
      <c r="A1365" s="29"/>
      <c r="B1365" s="30"/>
      <c r="C1365" s="206" t="s">
        <v>2552</v>
      </c>
      <c r="D1365" s="207" t="s">
        <v>2553</v>
      </c>
      <c r="E1365" s="208" t="s">
        <v>2357</v>
      </c>
      <c r="F1365" s="209">
        <v>0</v>
      </c>
      <c r="G1365" s="29"/>
      <c r="H1365" s="30"/>
    </row>
    <row r="1366" spans="1:8" s="1" customFormat="1" ht="16.899999999999999" customHeight="1">
      <c r="A1366" s="29"/>
      <c r="B1366" s="30"/>
      <c r="C1366" s="210" t="s">
        <v>2156</v>
      </c>
      <c r="D1366" s="210" t="s">
        <v>2808</v>
      </c>
      <c r="E1366" s="17" t="s">
        <v>2156</v>
      </c>
      <c r="F1366" s="211">
        <v>0</v>
      </c>
      <c r="G1366" s="29"/>
      <c r="H1366" s="30"/>
    </row>
    <row r="1367" spans="1:8" s="1" customFormat="1" ht="16.899999999999999" customHeight="1">
      <c r="A1367" s="29"/>
      <c r="B1367" s="30"/>
      <c r="C1367" s="210" t="s">
        <v>2552</v>
      </c>
      <c r="D1367" s="210" t="s">
        <v>2638</v>
      </c>
      <c r="E1367" s="17" t="s">
        <v>2156</v>
      </c>
      <c r="F1367" s="211">
        <v>0</v>
      </c>
      <c r="G1367" s="29"/>
      <c r="H1367" s="30"/>
    </row>
    <row r="1368" spans="1:8" s="1" customFormat="1" ht="16.899999999999999" customHeight="1">
      <c r="A1368" s="29"/>
      <c r="B1368" s="30"/>
      <c r="C1368" s="212" t="s">
        <v>561</v>
      </c>
      <c r="D1368" s="29"/>
      <c r="E1368" s="29"/>
      <c r="F1368" s="29"/>
      <c r="G1368" s="29"/>
      <c r="H1368" s="30"/>
    </row>
    <row r="1369" spans="1:8" s="1" customFormat="1" ht="16.899999999999999" customHeight="1">
      <c r="A1369" s="29"/>
      <c r="B1369" s="30"/>
      <c r="C1369" s="210" t="s">
        <v>2776</v>
      </c>
      <c r="D1369" s="210" t="s">
        <v>2777</v>
      </c>
      <c r="E1369" s="17" t="s">
        <v>2248</v>
      </c>
      <c r="F1369" s="211">
        <v>217.744</v>
      </c>
      <c r="G1369" s="29"/>
      <c r="H1369" s="30"/>
    </row>
    <row r="1370" spans="1:8" s="1" customFormat="1" ht="16.899999999999999" customHeight="1">
      <c r="A1370" s="29"/>
      <c r="B1370" s="30"/>
      <c r="C1370" s="210" t="s">
        <v>2760</v>
      </c>
      <c r="D1370" s="210" t="s">
        <v>2761</v>
      </c>
      <c r="E1370" s="17" t="s">
        <v>2248</v>
      </c>
      <c r="F1370" s="211">
        <v>10.863</v>
      </c>
      <c r="G1370" s="29"/>
      <c r="H1370" s="30"/>
    </row>
    <row r="1371" spans="1:8" s="1" customFormat="1" ht="16.899999999999999" customHeight="1">
      <c r="A1371" s="29"/>
      <c r="B1371" s="30"/>
      <c r="C1371" s="210" t="s">
        <v>2870</v>
      </c>
      <c r="D1371" s="210" t="s">
        <v>2871</v>
      </c>
      <c r="E1371" s="17" t="s">
        <v>2297</v>
      </c>
      <c r="F1371" s="211">
        <v>971.2</v>
      </c>
      <c r="G1371" s="29"/>
      <c r="H1371" s="30"/>
    </row>
    <row r="1372" spans="1:8" s="1" customFormat="1" ht="16.899999999999999" customHeight="1">
      <c r="A1372" s="29"/>
      <c r="B1372" s="30"/>
      <c r="C1372" s="210" t="s">
        <v>2921</v>
      </c>
      <c r="D1372" s="210" t="s">
        <v>2922</v>
      </c>
      <c r="E1372" s="17" t="s">
        <v>2248</v>
      </c>
      <c r="F1372" s="211">
        <v>124.911</v>
      </c>
      <c r="G1372" s="29"/>
      <c r="H1372" s="30"/>
    </row>
    <row r="1373" spans="1:8" s="1" customFormat="1" ht="16.899999999999999" customHeight="1">
      <c r="A1373" s="29"/>
      <c r="B1373" s="30"/>
      <c r="C1373" s="210" t="s">
        <v>3050</v>
      </c>
      <c r="D1373" s="210" t="s">
        <v>3051</v>
      </c>
      <c r="E1373" s="17" t="s">
        <v>2248</v>
      </c>
      <c r="F1373" s="211">
        <v>32.5</v>
      </c>
      <c r="G1373" s="29"/>
      <c r="H1373" s="30"/>
    </row>
    <row r="1374" spans="1:8" s="1" customFormat="1" ht="16.899999999999999" customHeight="1">
      <c r="A1374" s="29"/>
      <c r="B1374" s="30"/>
      <c r="C1374" s="206" t="s">
        <v>2554</v>
      </c>
      <c r="D1374" s="207" t="s">
        <v>2555</v>
      </c>
      <c r="E1374" s="208" t="s">
        <v>2357</v>
      </c>
      <c r="F1374" s="209">
        <v>3</v>
      </c>
      <c r="G1374" s="29"/>
      <c r="H1374" s="30"/>
    </row>
    <row r="1375" spans="1:8" s="1" customFormat="1" ht="16.899999999999999" customHeight="1">
      <c r="A1375" s="29"/>
      <c r="B1375" s="30"/>
      <c r="C1375" s="210" t="s">
        <v>2156</v>
      </c>
      <c r="D1375" s="210" t="s">
        <v>2810</v>
      </c>
      <c r="E1375" s="17" t="s">
        <v>2156</v>
      </c>
      <c r="F1375" s="211">
        <v>0</v>
      </c>
      <c r="G1375" s="29"/>
      <c r="H1375" s="30"/>
    </row>
    <row r="1376" spans="1:8" s="1" customFormat="1" ht="16.899999999999999" customHeight="1">
      <c r="A1376" s="29"/>
      <c r="B1376" s="30"/>
      <c r="C1376" s="210" t="s">
        <v>2156</v>
      </c>
      <c r="D1376" s="210" t="s">
        <v>2329</v>
      </c>
      <c r="E1376" s="17" t="s">
        <v>2156</v>
      </c>
      <c r="F1376" s="211">
        <v>3</v>
      </c>
      <c r="G1376" s="29"/>
      <c r="H1376" s="30"/>
    </row>
    <row r="1377" spans="1:8" s="1" customFormat="1" ht="16.899999999999999" customHeight="1">
      <c r="A1377" s="29"/>
      <c r="B1377" s="30"/>
      <c r="C1377" s="210" t="s">
        <v>2554</v>
      </c>
      <c r="D1377" s="210" t="s">
        <v>2638</v>
      </c>
      <c r="E1377" s="17" t="s">
        <v>2156</v>
      </c>
      <c r="F1377" s="211">
        <v>3</v>
      </c>
      <c r="G1377" s="29"/>
      <c r="H1377" s="30"/>
    </row>
    <row r="1378" spans="1:8" s="1" customFormat="1" ht="16.899999999999999" customHeight="1">
      <c r="A1378" s="29"/>
      <c r="B1378" s="30"/>
      <c r="C1378" s="212" t="s">
        <v>561</v>
      </c>
      <c r="D1378" s="29"/>
      <c r="E1378" s="29"/>
      <c r="F1378" s="29"/>
      <c r="G1378" s="29"/>
      <c r="H1378" s="30"/>
    </row>
    <row r="1379" spans="1:8" s="1" customFormat="1" ht="16.899999999999999" customHeight="1">
      <c r="A1379" s="29"/>
      <c r="B1379" s="30"/>
      <c r="C1379" s="210" t="s">
        <v>2776</v>
      </c>
      <c r="D1379" s="210" t="s">
        <v>2777</v>
      </c>
      <c r="E1379" s="17" t="s">
        <v>2248</v>
      </c>
      <c r="F1379" s="211">
        <v>217.744</v>
      </c>
      <c r="G1379" s="29"/>
      <c r="H1379" s="30"/>
    </row>
    <row r="1380" spans="1:8" s="1" customFormat="1" ht="16.899999999999999" customHeight="1">
      <c r="A1380" s="29"/>
      <c r="B1380" s="30"/>
      <c r="C1380" s="210" t="s">
        <v>2744</v>
      </c>
      <c r="D1380" s="210" t="s">
        <v>2745</v>
      </c>
      <c r="E1380" s="17" t="s">
        <v>2297</v>
      </c>
      <c r="F1380" s="211">
        <v>15.5</v>
      </c>
      <c r="G1380" s="29"/>
      <c r="H1380" s="30"/>
    </row>
    <row r="1381" spans="1:8" s="1" customFormat="1" ht="16.899999999999999" customHeight="1">
      <c r="A1381" s="29"/>
      <c r="B1381" s="30"/>
      <c r="C1381" s="210" t="s">
        <v>2760</v>
      </c>
      <c r="D1381" s="210" t="s">
        <v>2761</v>
      </c>
      <c r="E1381" s="17" t="s">
        <v>2248</v>
      </c>
      <c r="F1381" s="211">
        <v>10.863</v>
      </c>
      <c r="G1381" s="29"/>
      <c r="H1381" s="30"/>
    </row>
    <row r="1382" spans="1:8" s="1" customFormat="1" ht="16.899999999999999" customHeight="1">
      <c r="A1382" s="29"/>
      <c r="B1382" s="30"/>
      <c r="C1382" s="210" t="s">
        <v>2870</v>
      </c>
      <c r="D1382" s="210" t="s">
        <v>2871</v>
      </c>
      <c r="E1382" s="17" t="s">
        <v>2297</v>
      </c>
      <c r="F1382" s="211">
        <v>971.2</v>
      </c>
      <c r="G1382" s="29"/>
      <c r="H1382" s="30"/>
    </row>
    <row r="1383" spans="1:8" s="1" customFormat="1" ht="16.899999999999999" customHeight="1">
      <c r="A1383" s="29"/>
      <c r="B1383" s="30"/>
      <c r="C1383" s="210" t="s">
        <v>2921</v>
      </c>
      <c r="D1383" s="210" t="s">
        <v>2922</v>
      </c>
      <c r="E1383" s="17" t="s">
        <v>2248</v>
      </c>
      <c r="F1383" s="211">
        <v>124.911</v>
      </c>
      <c r="G1383" s="29"/>
      <c r="H1383" s="30"/>
    </row>
    <row r="1384" spans="1:8" s="1" customFormat="1" ht="16.899999999999999" customHeight="1">
      <c r="A1384" s="29"/>
      <c r="B1384" s="30"/>
      <c r="C1384" s="210" t="s">
        <v>3050</v>
      </c>
      <c r="D1384" s="210" t="s">
        <v>3051</v>
      </c>
      <c r="E1384" s="17" t="s">
        <v>2248</v>
      </c>
      <c r="F1384" s="211">
        <v>32.5</v>
      </c>
      <c r="G1384" s="29"/>
      <c r="H1384" s="30"/>
    </row>
    <row r="1385" spans="1:8" s="1" customFormat="1" ht="16.899999999999999" customHeight="1">
      <c r="A1385" s="29"/>
      <c r="B1385" s="30"/>
      <c r="C1385" s="206" t="s">
        <v>2556</v>
      </c>
      <c r="D1385" s="207" t="s">
        <v>2557</v>
      </c>
      <c r="E1385" s="208" t="s">
        <v>2357</v>
      </c>
      <c r="F1385" s="209">
        <v>2</v>
      </c>
      <c r="G1385" s="29"/>
      <c r="H1385" s="30"/>
    </row>
    <row r="1386" spans="1:8" s="1" customFormat="1" ht="16.899999999999999" customHeight="1">
      <c r="A1386" s="29"/>
      <c r="B1386" s="30"/>
      <c r="C1386" s="210" t="s">
        <v>2156</v>
      </c>
      <c r="D1386" s="210" t="s">
        <v>2812</v>
      </c>
      <c r="E1386" s="17" t="s">
        <v>2156</v>
      </c>
      <c r="F1386" s="211">
        <v>0</v>
      </c>
      <c r="G1386" s="29"/>
      <c r="H1386" s="30"/>
    </row>
    <row r="1387" spans="1:8" s="1" customFormat="1" ht="16.899999999999999" customHeight="1">
      <c r="A1387" s="29"/>
      <c r="B1387" s="30"/>
      <c r="C1387" s="210" t="s">
        <v>2156</v>
      </c>
      <c r="D1387" s="210" t="s">
        <v>2217</v>
      </c>
      <c r="E1387" s="17" t="s">
        <v>2156</v>
      </c>
      <c r="F1387" s="211">
        <v>2</v>
      </c>
      <c r="G1387" s="29"/>
      <c r="H1387" s="30"/>
    </row>
    <row r="1388" spans="1:8" s="1" customFormat="1" ht="16.899999999999999" customHeight="1">
      <c r="A1388" s="29"/>
      <c r="B1388" s="30"/>
      <c r="C1388" s="210" t="s">
        <v>2556</v>
      </c>
      <c r="D1388" s="210" t="s">
        <v>2638</v>
      </c>
      <c r="E1388" s="17" t="s">
        <v>2156</v>
      </c>
      <c r="F1388" s="211">
        <v>2</v>
      </c>
      <c r="G1388" s="29"/>
      <c r="H1388" s="30"/>
    </row>
    <row r="1389" spans="1:8" s="1" customFormat="1" ht="16.899999999999999" customHeight="1">
      <c r="A1389" s="29"/>
      <c r="B1389" s="30"/>
      <c r="C1389" s="212" t="s">
        <v>561</v>
      </c>
      <c r="D1389" s="29"/>
      <c r="E1389" s="29"/>
      <c r="F1389" s="29"/>
      <c r="G1389" s="29"/>
      <c r="H1389" s="30"/>
    </row>
    <row r="1390" spans="1:8" s="1" customFormat="1" ht="16.899999999999999" customHeight="1">
      <c r="A1390" s="29"/>
      <c r="B1390" s="30"/>
      <c r="C1390" s="210" t="s">
        <v>2776</v>
      </c>
      <c r="D1390" s="210" t="s">
        <v>2777</v>
      </c>
      <c r="E1390" s="17" t="s">
        <v>2248</v>
      </c>
      <c r="F1390" s="211">
        <v>217.744</v>
      </c>
      <c r="G1390" s="29"/>
      <c r="H1390" s="30"/>
    </row>
    <row r="1391" spans="1:8" s="1" customFormat="1" ht="16.899999999999999" customHeight="1">
      <c r="A1391" s="29"/>
      <c r="B1391" s="30"/>
      <c r="C1391" s="210" t="s">
        <v>2752</v>
      </c>
      <c r="D1391" s="210" t="s">
        <v>2753</v>
      </c>
      <c r="E1391" s="17" t="s">
        <v>2297</v>
      </c>
      <c r="F1391" s="211">
        <v>31.25</v>
      </c>
      <c r="G1391" s="29"/>
      <c r="H1391" s="30"/>
    </row>
    <row r="1392" spans="1:8" s="1" customFormat="1" ht="16.899999999999999" customHeight="1">
      <c r="A1392" s="29"/>
      <c r="B1392" s="30"/>
      <c r="C1392" s="210" t="s">
        <v>2760</v>
      </c>
      <c r="D1392" s="210" t="s">
        <v>2761</v>
      </c>
      <c r="E1392" s="17" t="s">
        <v>2248</v>
      </c>
      <c r="F1392" s="211">
        <v>10.863</v>
      </c>
      <c r="G1392" s="29"/>
      <c r="H1392" s="30"/>
    </row>
    <row r="1393" spans="1:8" s="1" customFormat="1" ht="16.899999999999999" customHeight="1">
      <c r="A1393" s="29"/>
      <c r="B1393" s="30"/>
      <c r="C1393" s="210" t="s">
        <v>2921</v>
      </c>
      <c r="D1393" s="210" t="s">
        <v>2922</v>
      </c>
      <c r="E1393" s="17" t="s">
        <v>2248</v>
      </c>
      <c r="F1393" s="211">
        <v>124.911</v>
      </c>
      <c r="G1393" s="29"/>
      <c r="H1393" s="30"/>
    </row>
    <row r="1394" spans="1:8" s="1" customFormat="1" ht="16.899999999999999" customHeight="1">
      <c r="A1394" s="29"/>
      <c r="B1394" s="30"/>
      <c r="C1394" s="210" t="s">
        <v>3050</v>
      </c>
      <c r="D1394" s="210" t="s">
        <v>3051</v>
      </c>
      <c r="E1394" s="17" t="s">
        <v>2248</v>
      </c>
      <c r="F1394" s="211">
        <v>32.5</v>
      </c>
      <c r="G1394" s="29"/>
      <c r="H1394" s="30"/>
    </row>
    <row r="1395" spans="1:8" s="1" customFormat="1" ht="16.899999999999999" customHeight="1">
      <c r="A1395" s="29"/>
      <c r="B1395" s="30"/>
      <c r="C1395" s="206" t="s">
        <v>2558</v>
      </c>
      <c r="D1395" s="207" t="s">
        <v>2559</v>
      </c>
      <c r="E1395" s="208" t="s">
        <v>2345</v>
      </c>
      <c r="F1395" s="209">
        <v>2.75</v>
      </c>
      <c r="G1395" s="29"/>
      <c r="H1395" s="30"/>
    </row>
    <row r="1396" spans="1:8" s="1" customFormat="1" ht="16.899999999999999" customHeight="1">
      <c r="A1396" s="29"/>
      <c r="B1396" s="30"/>
      <c r="C1396" s="210" t="s">
        <v>2558</v>
      </c>
      <c r="D1396" s="210" t="s">
        <v>2794</v>
      </c>
      <c r="E1396" s="17" t="s">
        <v>2156</v>
      </c>
      <c r="F1396" s="211">
        <v>2.75</v>
      </c>
      <c r="G1396" s="29"/>
      <c r="H1396" s="30"/>
    </row>
    <row r="1397" spans="1:8" s="1" customFormat="1" ht="16.899999999999999" customHeight="1">
      <c r="A1397" s="29"/>
      <c r="B1397" s="30"/>
      <c r="C1397" s="212" t="s">
        <v>561</v>
      </c>
      <c r="D1397" s="29"/>
      <c r="E1397" s="29"/>
      <c r="F1397" s="29"/>
      <c r="G1397" s="29"/>
      <c r="H1397" s="30"/>
    </row>
    <row r="1398" spans="1:8" s="1" customFormat="1" ht="16.899999999999999" customHeight="1">
      <c r="A1398" s="29"/>
      <c r="B1398" s="30"/>
      <c r="C1398" s="210" t="s">
        <v>2776</v>
      </c>
      <c r="D1398" s="210" t="s">
        <v>2777</v>
      </c>
      <c r="E1398" s="17" t="s">
        <v>2248</v>
      </c>
      <c r="F1398" s="211">
        <v>217.744</v>
      </c>
      <c r="G1398" s="29"/>
      <c r="H1398" s="30"/>
    </row>
    <row r="1399" spans="1:8" s="1" customFormat="1" ht="16.899999999999999" customHeight="1">
      <c r="A1399" s="29"/>
      <c r="B1399" s="30"/>
      <c r="C1399" s="210" t="s">
        <v>2717</v>
      </c>
      <c r="D1399" s="210" t="s">
        <v>2718</v>
      </c>
      <c r="E1399" s="17" t="s">
        <v>2297</v>
      </c>
      <c r="F1399" s="211">
        <v>1091.846</v>
      </c>
      <c r="G1399" s="29"/>
      <c r="H1399" s="30"/>
    </row>
    <row r="1400" spans="1:8" s="1" customFormat="1" ht="16.899999999999999" customHeight="1">
      <c r="A1400" s="29"/>
      <c r="B1400" s="30"/>
      <c r="C1400" s="210" t="s">
        <v>3425</v>
      </c>
      <c r="D1400" s="210" t="s">
        <v>3426</v>
      </c>
      <c r="E1400" s="17" t="s">
        <v>2345</v>
      </c>
      <c r="F1400" s="211">
        <v>957.33</v>
      </c>
      <c r="G1400" s="29"/>
      <c r="H1400" s="30"/>
    </row>
    <row r="1401" spans="1:8" s="1" customFormat="1" ht="16.899999999999999" customHeight="1">
      <c r="A1401" s="29"/>
      <c r="B1401" s="30"/>
      <c r="C1401" s="206" t="s">
        <v>2561</v>
      </c>
      <c r="D1401" s="207" t="s">
        <v>2562</v>
      </c>
      <c r="E1401" s="208" t="s">
        <v>2357</v>
      </c>
      <c r="F1401" s="209">
        <v>36</v>
      </c>
      <c r="G1401" s="29"/>
      <c r="H1401" s="30"/>
    </row>
    <row r="1402" spans="1:8" s="1" customFormat="1" ht="16.899999999999999" customHeight="1">
      <c r="A1402" s="29"/>
      <c r="B1402" s="30"/>
      <c r="C1402" s="210" t="s">
        <v>2156</v>
      </c>
      <c r="D1402" s="210" t="s">
        <v>3206</v>
      </c>
      <c r="E1402" s="17" t="s">
        <v>2156</v>
      </c>
      <c r="F1402" s="211">
        <v>0</v>
      </c>
      <c r="G1402" s="29"/>
      <c r="H1402" s="30"/>
    </row>
    <row r="1403" spans="1:8" s="1" customFormat="1" ht="16.899999999999999" customHeight="1">
      <c r="A1403" s="29"/>
      <c r="B1403" s="30"/>
      <c r="C1403" s="210" t="s">
        <v>2156</v>
      </c>
      <c r="D1403" s="210" t="s">
        <v>3296</v>
      </c>
      <c r="E1403" s="17" t="s">
        <v>2156</v>
      </c>
      <c r="F1403" s="211">
        <v>10</v>
      </c>
      <c r="G1403" s="29"/>
      <c r="H1403" s="30"/>
    </row>
    <row r="1404" spans="1:8" s="1" customFormat="1" ht="16.899999999999999" customHeight="1">
      <c r="A1404" s="29"/>
      <c r="B1404" s="30"/>
      <c r="C1404" s="210" t="s">
        <v>2156</v>
      </c>
      <c r="D1404" s="210" t="s">
        <v>3297</v>
      </c>
      <c r="E1404" s="17" t="s">
        <v>2156</v>
      </c>
      <c r="F1404" s="211">
        <v>1</v>
      </c>
      <c r="G1404" s="29"/>
      <c r="H1404" s="30"/>
    </row>
    <row r="1405" spans="1:8" s="1" customFormat="1" ht="16.899999999999999" customHeight="1">
      <c r="A1405" s="29"/>
      <c r="B1405" s="30"/>
      <c r="C1405" s="210" t="s">
        <v>2156</v>
      </c>
      <c r="D1405" s="210" t="s">
        <v>3179</v>
      </c>
      <c r="E1405" s="17" t="s">
        <v>2156</v>
      </c>
      <c r="F1405" s="211">
        <v>5</v>
      </c>
      <c r="G1405" s="29"/>
      <c r="H1405" s="30"/>
    </row>
    <row r="1406" spans="1:8" s="1" customFormat="1" ht="16.899999999999999" customHeight="1">
      <c r="A1406" s="29"/>
      <c r="B1406" s="30"/>
      <c r="C1406" s="210" t="s">
        <v>2156</v>
      </c>
      <c r="D1406" s="210" t="s">
        <v>3264</v>
      </c>
      <c r="E1406" s="17" t="s">
        <v>2156</v>
      </c>
      <c r="F1406" s="211">
        <v>6</v>
      </c>
      <c r="G1406" s="29"/>
      <c r="H1406" s="30"/>
    </row>
    <row r="1407" spans="1:8" s="1" customFormat="1" ht="16.899999999999999" customHeight="1">
      <c r="A1407" s="29"/>
      <c r="B1407" s="30"/>
      <c r="C1407" s="210" t="s">
        <v>2156</v>
      </c>
      <c r="D1407" s="210" t="s">
        <v>3265</v>
      </c>
      <c r="E1407" s="17" t="s">
        <v>2156</v>
      </c>
      <c r="F1407" s="211">
        <v>4</v>
      </c>
      <c r="G1407" s="29"/>
      <c r="H1407" s="30"/>
    </row>
    <row r="1408" spans="1:8" s="1" customFormat="1" ht="16.899999999999999" customHeight="1">
      <c r="A1408" s="29"/>
      <c r="B1408" s="30"/>
      <c r="C1408" s="210" t="s">
        <v>2156</v>
      </c>
      <c r="D1408" s="210" t="s">
        <v>3266</v>
      </c>
      <c r="E1408" s="17" t="s">
        <v>2156</v>
      </c>
      <c r="F1408" s="211">
        <v>4</v>
      </c>
      <c r="G1408" s="29"/>
      <c r="H1408" s="30"/>
    </row>
    <row r="1409" spans="1:8" s="1" customFormat="1" ht="16.899999999999999" customHeight="1">
      <c r="A1409" s="29"/>
      <c r="B1409" s="30"/>
      <c r="C1409" s="210" t="s">
        <v>2156</v>
      </c>
      <c r="D1409" s="210" t="s">
        <v>3039</v>
      </c>
      <c r="E1409" s="17" t="s">
        <v>2156</v>
      </c>
      <c r="F1409" s="211">
        <v>6</v>
      </c>
      <c r="G1409" s="29"/>
      <c r="H1409" s="30"/>
    </row>
    <row r="1410" spans="1:8" s="1" customFormat="1" ht="16.899999999999999" customHeight="1">
      <c r="A1410" s="29"/>
      <c r="B1410" s="30"/>
      <c r="C1410" s="210" t="s">
        <v>2561</v>
      </c>
      <c r="D1410" s="210" t="s">
        <v>2641</v>
      </c>
      <c r="E1410" s="17" t="s">
        <v>2156</v>
      </c>
      <c r="F1410" s="211">
        <v>36</v>
      </c>
      <c r="G1410" s="29"/>
      <c r="H1410" s="30"/>
    </row>
    <row r="1411" spans="1:8" s="1" customFormat="1" ht="16.899999999999999" customHeight="1">
      <c r="A1411" s="29"/>
      <c r="B1411" s="30"/>
      <c r="C1411" s="212" t="s">
        <v>561</v>
      </c>
      <c r="D1411" s="29"/>
      <c r="E1411" s="29"/>
      <c r="F1411" s="29"/>
      <c r="G1411" s="29"/>
      <c r="H1411" s="30"/>
    </row>
    <row r="1412" spans="1:8" s="1" customFormat="1" ht="16.899999999999999" customHeight="1">
      <c r="A1412" s="29"/>
      <c r="B1412" s="30"/>
      <c r="C1412" s="210" t="s">
        <v>3293</v>
      </c>
      <c r="D1412" s="210" t="s">
        <v>3294</v>
      </c>
      <c r="E1412" s="17" t="s">
        <v>3034</v>
      </c>
      <c r="F1412" s="211">
        <v>36</v>
      </c>
      <c r="G1412" s="29"/>
      <c r="H1412" s="30"/>
    </row>
    <row r="1413" spans="1:8" s="1" customFormat="1" ht="16.899999999999999" customHeight="1">
      <c r="A1413" s="29"/>
      <c r="B1413" s="30"/>
      <c r="C1413" s="210" t="s">
        <v>3349</v>
      </c>
      <c r="D1413" s="210" t="s">
        <v>3350</v>
      </c>
      <c r="E1413" s="17" t="s">
        <v>3034</v>
      </c>
      <c r="F1413" s="211">
        <v>38</v>
      </c>
      <c r="G1413" s="29"/>
      <c r="H1413" s="30"/>
    </row>
    <row r="1414" spans="1:8" s="1" customFormat="1" ht="16.899999999999999" customHeight="1">
      <c r="A1414" s="29"/>
      <c r="B1414" s="30"/>
      <c r="C1414" s="210" t="s">
        <v>3389</v>
      </c>
      <c r="D1414" s="210" t="s">
        <v>3390</v>
      </c>
      <c r="E1414" s="17" t="s">
        <v>3034</v>
      </c>
      <c r="F1414" s="211">
        <v>35</v>
      </c>
      <c r="G1414" s="29"/>
      <c r="H1414" s="30"/>
    </row>
    <row r="1415" spans="1:8" s="1" customFormat="1" ht="16.899999999999999" customHeight="1">
      <c r="A1415" s="29"/>
      <c r="B1415" s="30"/>
      <c r="C1415" s="210" t="s">
        <v>893</v>
      </c>
      <c r="D1415" s="210" t="s">
        <v>894</v>
      </c>
      <c r="E1415" s="17" t="s">
        <v>2345</v>
      </c>
      <c r="F1415" s="211">
        <v>3593.36</v>
      </c>
      <c r="G1415" s="29"/>
      <c r="H1415" s="30"/>
    </row>
    <row r="1416" spans="1:8" s="1" customFormat="1" ht="16.899999999999999" customHeight="1">
      <c r="A1416" s="29"/>
      <c r="B1416" s="30"/>
      <c r="C1416" s="210" t="s">
        <v>3304</v>
      </c>
      <c r="D1416" s="210" t="s">
        <v>3305</v>
      </c>
      <c r="E1416" s="17" t="s">
        <v>3034</v>
      </c>
      <c r="F1416" s="211">
        <v>36</v>
      </c>
      <c r="G1416" s="29"/>
      <c r="H1416" s="30"/>
    </row>
    <row r="1417" spans="1:8" s="1" customFormat="1" ht="16.899999999999999" customHeight="1">
      <c r="A1417" s="29"/>
      <c r="B1417" s="30"/>
      <c r="C1417" s="210" t="s">
        <v>3312</v>
      </c>
      <c r="D1417" s="210" t="s">
        <v>3313</v>
      </c>
      <c r="E1417" s="17" t="s">
        <v>3034</v>
      </c>
      <c r="F1417" s="211">
        <v>36</v>
      </c>
      <c r="G1417" s="29"/>
      <c r="H1417" s="30"/>
    </row>
    <row r="1418" spans="1:8" s="1" customFormat="1" ht="16.899999999999999" customHeight="1">
      <c r="A1418" s="29"/>
      <c r="B1418" s="30"/>
      <c r="C1418" s="206" t="s">
        <v>2564</v>
      </c>
      <c r="D1418" s="207" t="s">
        <v>2565</v>
      </c>
      <c r="E1418" s="208" t="s">
        <v>2357</v>
      </c>
      <c r="F1418" s="209">
        <v>2</v>
      </c>
      <c r="G1418" s="29"/>
      <c r="H1418" s="30"/>
    </row>
    <row r="1419" spans="1:8" s="1" customFormat="1" ht="16.899999999999999" customHeight="1">
      <c r="A1419" s="29"/>
      <c r="B1419" s="30"/>
      <c r="C1419" s="210" t="s">
        <v>2156</v>
      </c>
      <c r="D1419" s="210" t="s">
        <v>3302</v>
      </c>
      <c r="E1419" s="17" t="s">
        <v>2156</v>
      </c>
      <c r="F1419" s="211">
        <v>2</v>
      </c>
      <c r="G1419" s="29"/>
      <c r="H1419" s="30"/>
    </row>
    <row r="1420" spans="1:8" s="1" customFormat="1" ht="16.899999999999999" customHeight="1">
      <c r="A1420" s="29"/>
      <c r="B1420" s="30"/>
      <c r="C1420" s="210" t="s">
        <v>2564</v>
      </c>
      <c r="D1420" s="210" t="s">
        <v>2641</v>
      </c>
      <c r="E1420" s="17" t="s">
        <v>2156</v>
      </c>
      <c r="F1420" s="211">
        <v>2</v>
      </c>
      <c r="G1420" s="29"/>
      <c r="H1420" s="30"/>
    </row>
    <row r="1421" spans="1:8" s="1" customFormat="1" ht="16.899999999999999" customHeight="1">
      <c r="A1421" s="29"/>
      <c r="B1421" s="30"/>
      <c r="C1421" s="212" t="s">
        <v>561</v>
      </c>
      <c r="D1421" s="29"/>
      <c r="E1421" s="29"/>
      <c r="F1421" s="29"/>
      <c r="G1421" s="29"/>
      <c r="H1421" s="30"/>
    </row>
    <row r="1422" spans="1:8" s="1" customFormat="1" ht="16.899999999999999" customHeight="1">
      <c r="A1422" s="29"/>
      <c r="B1422" s="30"/>
      <c r="C1422" s="210" t="s">
        <v>3299</v>
      </c>
      <c r="D1422" s="210" t="s">
        <v>3300</v>
      </c>
      <c r="E1422" s="17" t="s">
        <v>3034</v>
      </c>
      <c r="F1422" s="211">
        <v>2</v>
      </c>
      <c r="G1422" s="29"/>
      <c r="H1422" s="30"/>
    </row>
    <row r="1423" spans="1:8" s="1" customFormat="1" ht="16.899999999999999" customHeight="1">
      <c r="A1423" s="29"/>
      <c r="B1423" s="30"/>
      <c r="C1423" s="210" t="s">
        <v>3349</v>
      </c>
      <c r="D1423" s="210" t="s">
        <v>3350</v>
      </c>
      <c r="E1423" s="17" t="s">
        <v>3034</v>
      </c>
      <c r="F1423" s="211">
        <v>38</v>
      </c>
      <c r="G1423" s="29"/>
      <c r="H1423" s="30"/>
    </row>
    <row r="1424" spans="1:8" s="1" customFormat="1" ht="16.899999999999999" customHeight="1">
      <c r="A1424" s="29"/>
      <c r="B1424" s="30"/>
      <c r="C1424" s="210" t="s">
        <v>3389</v>
      </c>
      <c r="D1424" s="210" t="s">
        <v>3390</v>
      </c>
      <c r="E1424" s="17" t="s">
        <v>3034</v>
      </c>
      <c r="F1424" s="211">
        <v>35</v>
      </c>
      <c r="G1424" s="29"/>
      <c r="H1424" s="30"/>
    </row>
    <row r="1425" spans="1:8" s="1" customFormat="1" ht="16.899999999999999" customHeight="1">
      <c r="A1425" s="29"/>
      <c r="B1425" s="30"/>
      <c r="C1425" s="210" t="s">
        <v>893</v>
      </c>
      <c r="D1425" s="210" t="s">
        <v>894</v>
      </c>
      <c r="E1425" s="17" t="s">
        <v>2345</v>
      </c>
      <c r="F1425" s="211">
        <v>3593.36</v>
      </c>
      <c r="G1425" s="29"/>
      <c r="H1425" s="30"/>
    </row>
    <row r="1426" spans="1:8" s="1" customFormat="1" ht="16.899999999999999" customHeight="1">
      <c r="A1426" s="29"/>
      <c r="B1426" s="30"/>
      <c r="C1426" s="210" t="s">
        <v>3308</v>
      </c>
      <c r="D1426" s="210" t="s">
        <v>3309</v>
      </c>
      <c r="E1426" s="17" t="s">
        <v>3034</v>
      </c>
      <c r="F1426" s="211">
        <v>2</v>
      </c>
      <c r="G1426" s="29"/>
      <c r="H1426" s="30"/>
    </row>
    <row r="1427" spans="1:8" s="1" customFormat="1" ht="16.899999999999999" customHeight="1">
      <c r="A1427" s="29"/>
      <c r="B1427" s="30"/>
      <c r="C1427" s="210" t="s">
        <v>3316</v>
      </c>
      <c r="D1427" s="210" t="s">
        <v>3317</v>
      </c>
      <c r="E1427" s="17" t="s">
        <v>3034</v>
      </c>
      <c r="F1427" s="211">
        <v>2</v>
      </c>
      <c r="G1427" s="29"/>
      <c r="H1427" s="30"/>
    </row>
    <row r="1428" spans="1:8" s="1" customFormat="1" ht="16.899999999999999" customHeight="1">
      <c r="A1428" s="29"/>
      <c r="B1428" s="30"/>
      <c r="C1428" s="206" t="s">
        <v>2567</v>
      </c>
      <c r="D1428" s="207" t="s">
        <v>2568</v>
      </c>
      <c r="E1428" s="208" t="s">
        <v>2297</v>
      </c>
      <c r="F1428" s="209">
        <v>0</v>
      </c>
      <c r="G1428" s="29"/>
      <c r="H1428" s="30"/>
    </row>
    <row r="1429" spans="1:8" s="1" customFormat="1" ht="16.899999999999999" customHeight="1">
      <c r="A1429" s="29"/>
      <c r="B1429" s="30"/>
      <c r="C1429" s="210" t="s">
        <v>2156</v>
      </c>
      <c r="D1429" s="210" t="s">
        <v>2660</v>
      </c>
      <c r="E1429" s="17" t="s">
        <v>2156</v>
      </c>
      <c r="F1429" s="211">
        <v>0</v>
      </c>
      <c r="G1429" s="29"/>
      <c r="H1429" s="30"/>
    </row>
    <row r="1430" spans="1:8" s="1" customFormat="1" ht="16.899999999999999" customHeight="1">
      <c r="A1430" s="29"/>
      <c r="B1430" s="30"/>
      <c r="C1430" s="210" t="s">
        <v>2156</v>
      </c>
      <c r="D1430" s="210" t="s">
        <v>2661</v>
      </c>
      <c r="E1430" s="17" t="s">
        <v>2156</v>
      </c>
      <c r="F1430" s="211">
        <v>0</v>
      </c>
      <c r="G1430" s="29"/>
      <c r="H1430" s="30"/>
    </row>
    <row r="1431" spans="1:8" s="1" customFormat="1" ht="16.899999999999999" customHeight="1">
      <c r="A1431" s="29"/>
      <c r="B1431" s="30"/>
      <c r="C1431" s="210" t="s">
        <v>2156</v>
      </c>
      <c r="D1431" s="210" t="s">
        <v>2298</v>
      </c>
      <c r="E1431" s="17" t="s">
        <v>2156</v>
      </c>
      <c r="F1431" s="211">
        <v>0</v>
      </c>
      <c r="G1431" s="29"/>
      <c r="H1431" s="30"/>
    </row>
    <row r="1432" spans="1:8" s="1" customFormat="1" ht="16.899999999999999" customHeight="1">
      <c r="A1432" s="29"/>
      <c r="B1432" s="30"/>
      <c r="C1432" s="210" t="s">
        <v>2156</v>
      </c>
      <c r="D1432" s="210" t="s">
        <v>2662</v>
      </c>
      <c r="E1432" s="17" t="s">
        <v>2156</v>
      </c>
      <c r="F1432" s="211">
        <v>0</v>
      </c>
      <c r="G1432" s="29"/>
      <c r="H1432" s="30"/>
    </row>
    <row r="1433" spans="1:8" s="1" customFormat="1" ht="16.899999999999999" customHeight="1">
      <c r="A1433" s="29"/>
      <c r="B1433" s="30"/>
      <c r="C1433" s="210" t="s">
        <v>2156</v>
      </c>
      <c r="D1433" s="210" t="s">
        <v>2300</v>
      </c>
      <c r="E1433" s="17" t="s">
        <v>2156</v>
      </c>
      <c r="F1433" s="211">
        <v>0</v>
      </c>
      <c r="G1433" s="29"/>
      <c r="H1433" s="30"/>
    </row>
    <row r="1434" spans="1:8" s="1" customFormat="1" ht="16.899999999999999" customHeight="1">
      <c r="A1434" s="29"/>
      <c r="B1434" s="30"/>
      <c r="C1434" s="210" t="s">
        <v>2567</v>
      </c>
      <c r="D1434" s="210" t="s">
        <v>2638</v>
      </c>
      <c r="E1434" s="17" t="s">
        <v>2156</v>
      </c>
      <c r="F1434" s="211">
        <v>0</v>
      </c>
      <c r="G1434" s="29"/>
      <c r="H1434" s="30"/>
    </row>
    <row r="1435" spans="1:8" s="1" customFormat="1" ht="16.899999999999999" customHeight="1">
      <c r="A1435" s="29"/>
      <c r="B1435" s="30"/>
      <c r="C1435" s="212" t="s">
        <v>561</v>
      </c>
      <c r="D1435" s="29"/>
      <c r="E1435" s="29"/>
      <c r="F1435" s="29"/>
      <c r="G1435" s="29"/>
      <c r="H1435" s="30"/>
    </row>
    <row r="1436" spans="1:8" s="1" customFormat="1" ht="16.899999999999999" customHeight="1">
      <c r="A1436" s="29"/>
      <c r="B1436" s="30"/>
      <c r="C1436" s="210" t="s">
        <v>2657</v>
      </c>
      <c r="D1436" s="210" t="s">
        <v>2658</v>
      </c>
      <c r="E1436" s="17" t="s">
        <v>2297</v>
      </c>
      <c r="F1436" s="211">
        <v>213.75</v>
      </c>
      <c r="G1436" s="29"/>
      <c r="H1436" s="30"/>
    </row>
    <row r="1437" spans="1:8" s="1" customFormat="1" ht="16.899999999999999" customHeight="1">
      <c r="A1437" s="29"/>
      <c r="B1437" s="30"/>
      <c r="C1437" s="210" t="s">
        <v>2944</v>
      </c>
      <c r="D1437" s="210" t="s">
        <v>2945</v>
      </c>
      <c r="E1437" s="17" t="s">
        <v>2248</v>
      </c>
      <c r="F1437" s="211">
        <v>242.92699999999999</v>
      </c>
      <c r="G1437" s="29"/>
      <c r="H1437" s="30"/>
    </row>
    <row r="1438" spans="1:8" s="1" customFormat="1" ht="16.899999999999999" customHeight="1">
      <c r="A1438" s="29"/>
      <c r="B1438" s="30"/>
      <c r="C1438" s="210" t="s">
        <v>3018</v>
      </c>
      <c r="D1438" s="210" t="s">
        <v>3019</v>
      </c>
      <c r="E1438" s="17" t="s">
        <v>2297</v>
      </c>
      <c r="F1438" s="211">
        <v>288.5</v>
      </c>
      <c r="G1438" s="29"/>
      <c r="H1438" s="30"/>
    </row>
    <row r="1439" spans="1:8" s="1" customFormat="1" ht="16.899999999999999" customHeight="1">
      <c r="A1439" s="29"/>
      <c r="B1439" s="30"/>
      <c r="C1439" s="210" t="s">
        <v>3105</v>
      </c>
      <c r="D1439" s="210" t="s">
        <v>3106</v>
      </c>
      <c r="E1439" s="17" t="s">
        <v>2297</v>
      </c>
      <c r="F1439" s="211">
        <v>70.25</v>
      </c>
      <c r="G1439" s="29"/>
      <c r="H1439" s="30"/>
    </row>
    <row r="1440" spans="1:8" s="1" customFormat="1" ht="16.899999999999999" customHeight="1">
      <c r="A1440" s="29"/>
      <c r="B1440" s="30"/>
      <c r="C1440" s="210" t="s">
        <v>3109</v>
      </c>
      <c r="D1440" s="210" t="s">
        <v>3110</v>
      </c>
      <c r="E1440" s="17" t="s">
        <v>2297</v>
      </c>
      <c r="F1440" s="211">
        <v>213.75</v>
      </c>
      <c r="G1440" s="29"/>
      <c r="H1440" s="30"/>
    </row>
    <row r="1441" spans="1:8" s="1" customFormat="1" ht="16.899999999999999" customHeight="1">
      <c r="A1441" s="29"/>
      <c r="B1441" s="30"/>
      <c r="C1441" s="210" t="s">
        <v>1000</v>
      </c>
      <c r="D1441" s="210" t="s">
        <v>1001</v>
      </c>
      <c r="E1441" s="17" t="s">
        <v>2485</v>
      </c>
      <c r="F1441" s="211">
        <v>262.80700000000002</v>
      </c>
      <c r="G1441" s="29"/>
      <c r="H1441" s="30"/>
    </row>
    <row r="1442" spans="1:8" s="1" customFormat="1" ht="16.899999999999999" customHeight="1">
      <c r="A1442" s="29"/>
      <c r="B1442" s="30"/>
      <c r="C1442" s="210" t="s">
        <v>2961</v>
      </c>
      <c r="D1442" s="210" t="s">
        <v>2962</v>
      </c>
      <c r="E1442" s="17" t="s">
        <v>2485</v>
      </c>
      <c r="F1442" s="211">
        <v>375.017</v>
      </c>
      <c r="G1442" s="29"/>
      <c r="H1442" s="30"/>
    </row>
    <row r="1443" spans="1:8" s="1" customFormat="1" ht="16.899999999999999" customHeight="1">
      <c r="A1443" s="29"/>
      <c r="B1443" s="30"/>
      <c r="C1443" s="206" t="s">
        <v>2569</v>
      </c>
      <c r="D1443" s="207" t="s">
        <v>2570</v>
      </c>
      <c r="E1443" s="208" t="s">
        <v>2156</v>
      </c>
      <c r="F1443" s="209">
        <v>70.25</v>
      </c>
      <c r="G1443" s="29"/>
      <c r="H1443" s="30"/>
    </row>
    <row r="1444" spans="1:8" s="1" customFormat="1" ht="16.899999999999999" customHeight="1">
      <c r="A1444" s="29"/>
      <c r="B1444" s="30"/>
      <c r="C1444" s="210" t="s">
        <v>2156</v>
      </c>
      <c r="D1444" s="210" t="s">
        <v>2156</v>
      </c>
      <c r="E1444" s="17" t="s">
        <v>2156</v>
      </c>
      <c r="F1444" s="211">
        <v>0</v>
      </c>
      <c r="G1444" s="29"/>
      <c r="H1444" s="30"/>
    </row>
    <row r="1445" spans="1:8" s="1" customFormat="1" ht="16.899999999999999" customHeight="1">
      <c r="A1445" s="29"/>
      <c r="B1445" s="30"/>
      <c r="C1445" s="210" t="s">
        <v>2156</v>
      </c>
      <c r="D1445" s="210" t="s">
        <v>2663</v>
      </c>
      <c r="E1445" s="17" t="s">
        <v>2156</v>
      </c>
      <c r="F1445" s="211">
        <v>0</v>
      </c>
      <c r="G1445" s="29"/>
      <c r="H1445" s="30"/>
    </row>
    <row r="1446" spans="1:8" s="1" customFormat="1" ht="16.899999999999999" customHeight="1">
      <c r="A1446" s="29"/>
      <c r="B1446" s="30"/>
      <c r="C1446" s="210" t="s">
        <v>2156</v>
      </c>
      <c r="D1446" s="210" t="s">
        <v>2664</v>
      </c>
      <c r="E1446" s="17" t="s">
        <v>2156</v>
      </c>
      <c r="F1446" s="211">
        <v>0</v>
      </c>
      <c r="G1446" s="29"/>
      <c r="H1446" s="30"/>
    </row>
    <row r="1447" spans="1:8" s="1" customFormat="1" ht="16.899999999999999" customHeight="1">
      <c r="A1447" s="29"/>
      <c r="B1447" s="30"/>
      <c r="C1447" s="210" t="s">
        <v>2156</v>
      </c>
      <c r="D1447" s="210" t="s">
        <v>2309</v>
      </c>
      <c r="E1447" s="17" t="s">
        <v>2156</v>
      </c>
      <c r="F1447" s="211">
        <v>64.25</v>
      </c>
      <c r="G1447" s="29"/>
      <c r="H1447" s="30"/>
    </row>
    <row r="1448" spans="1:8" s="1" customFormat="1" ht="16.899999999999999" customHeight="1">
      <c r="A1448" s="29"/>
      <c r="B1448" s="30"/>
      <c r="C1448" s="210" t="s">
        <v>2156</v>
      </c>
      <c r="D1448" s="210" t="s">
        <v>2662</v>
      </c>
      <c r="E1448" s="17" t="s">
        <v>2156</v>
      </c>
      <c r="F1448" s="211">
        <v>0</v>
      </c>
      <c r="G1448" s="29"/>
      <c r="H1448" s="30"/>
    </row>
    <row r="1449" spans="1:8" s="1" customFormat="1" ht="16.899999999999999" customHeight="1">
      <c r="A1449" s="29"/>
      <c r="B1449" s="30"/>
      <c r="C1449" s="210" t="s">
        <v>2156</v>
      </c>
      <c r="D1449" s="210" t="s">
        <v>2312</v>
      </c>
      <c r="E1449" s="17" t="s">
        <v>2156</v>
      </c>
      <c r="F1449" s="211">
        <v>6</v>
      </c>
      <c r="G1449" s="29"/>
      <c r="H1449" s="30"/>
    </row>
    <row r="1450" spans="1:8" s="1" customFormat="1" ht="16.899999999999999" customHeight="1">
      <c r="A1450" s="29"/>
      <c r="B1450" s="30"/>
      <c r="C1450" s="210" t="s">
        <v>2569</v>
      </c>
      <c r="D1450" s="210" t="s">
        <v>2638</v>
      </c>
      <c r="E1450" s="17" t="s">
        <v>2156</v>
      </c>
      <c r="F1450" s="211">
        <v>70.25</v>
      </c>
      <c r="G1450" s="29"/>
      <c r="H1450" s="30"/>
    </row>
    <row r="1451" spans="1:8" s="1" customFormat="1" ht="16.899999999999999" customHeight="1">
      <c r="A1451" s="29"/>
      <c r="B1451" s="30"/>
      <c r="C1451" s="212" t="s">
        <v>561</v>
      </c>
      <c r="D1451" s="29"/>
      <c r="E1451" s="29"/>
      <c r="F1451" s="29"/>
      <c r="G1451" s="29"/>
      <c r="H1451" s="30"/>
    </row>
    <row r="1452" spans="1:8" s="1" customFormat="1" ht="16.899999999999999" customHeight="1">
      <c r="A1452" s="29"/>
      <c r="B1452" s="30"/>
      <c r="C1452" s="210" t="s">
        <v>2657</v>
      </c>
      <c r="D1452" s="210" t="s">
        <v>2658</v>
      </c>
      <c r="E1452" s="17" t="s">
        <v>2297</v>
      </c>
      <c r="F1452" s="211">
        <v>213.75</v>
      </c>
      <c r="G1452" s="29"/>
      <c r="H1452" s="30"/>
    </row>
    <row r="1453" spans="1:8" s="1" customFormat="1" ht="16.899999999999999" customHeight="1">
      <c r="A1453" s="29"/>
      <c r="B1453" s="30"/>
      <c r="C1453" s="210" t="s">
        <v>2944</v>
      </c>
      <c r="D1453" s="210" t="s">
        <v>2945</v>
      </c>
      <c r="E1453" s="17" t="s">
        <v>2248</v>
      </c>
      <c r="F1453" s="211">
        <v>242.92699999999999</v>
      </c>
      <c r="G1453" s="29"/>
      <c r="H1453" s="30"/>
    </row>
    <row r="1454" spans="1:8" s="1" customFormat="1" ht="16.899999999999999" customHeight="1">
      <c r="A1454" s="29"/>
      <c r="B1454" s="30"/>
      <c r="C1454" s="210" t="s">
        <v>3018</v>
      </c>
      <c r="D1454" s="210" t="s">
        <v>3019</v>
      </c>
      <c r="E1454" s="17" t="s">
        <v>2297</v>
      </c>
      <c r="F1454" s="211">
        <v>288.5</v>
      </c>
      <c r="G1454" s="29"/>
      <c r="H1454" s="30"/>
    </row>
    <row r="1455" spans="1:8" s="1" customFormat="1" ht="16.899999999999999" customHeight="1">
      <c r="A1455" s="29"/>
      <c r="B1455" s="30"/>
      <c r="C1455" s="210" t="s">
        <v>3105</v>
      </c>
      <c r="D1455" s="210" t="s">
        <v>3106</v>
      </c>
      <c r="E1455" s="17" t="s">
        <v>2297</v>
      </c>
      <c r="F1455" s="211">
        <v>70.25</v>
      </c>
      <c r="G1455" s="29"/>
      <c r="H1455" s="30"/>
    </row>
    <row r="1456" spans="1:8" s="1" customFormat="1" ht="16.899999999999999" customHeight="1">
      <c r="A1456" s="29"/>
      <c r="B1456" s="30"/>
      <c r="C1456" s="210" t="s">
        <v>3109</v>
      </c>
      <c r="D1456" s="210" t="s">
        <v>3110</v>
      </c>
      <c r="E1456" s="17" t="s">
        <v>2297</v>
      </c>
      <c r="F1456" s="211">
        <v>213.75</v>
      </c>
      <c r="G1456" s="29"/>
      <c r="H1456" s="30"/>
    </row>
    <row r="1457" spans="1:8" s="1" customFormat="1" ht="16.899999999999999" customHeight="1">
      <c r="A1457" s="29"/>
      <c r="B1457" s="30"/>
      <c r="C1457" s="210" t="s">
        <v>1000</v>
      </c>
      <c r="D1457" s="210" t="s">
        <v>1001</v>
      </c>
      <c r="E1457" s="17" t="s">
        <v>2485</v>
      </c>
      <c r="F1457" s="211">
        <v>262.80700000000002</v>
      </c>
      <c r="G1457" s="29"/>
      <c r="H1457" s="30"/>
    </row>
    <row r="1458" spans="1:8" s="1" customFormat="1" ht="16.899999999999999" customHeight="1">
      <c r="A1458" s="29"/>
      <c r="B1458" s="30"/>
      <c r="C1458" s="210" t="s">
        <v>2961</v>
      </c>
      <c r="D1458" s="210" t="s">
        <v>2962</v>
      </c>
      <c r="E1458" s="17" t="s">
        <v>2485</v>
      </c>
      <c r="F1458" s="211">
        <v>375.017</v>
      </c>
      <c r="G1458" s="29"/>
      <c r="H1458" s="30"/>
    </row>
    <row r="1459" spans="1:8" s="1" customFormat="1" ht="16.899999999999999" customHeight="1">
      <c r="A1459" s="29"/>
      <c r="B1459" s="30"/>
      <c r="C1459" s="206" t="s">
        <v>2571</v>
      </c>
      <c r="D1459" s="207" t="s">
        <v>2570</v>
      </c>
      <c r="E1459" s="208" t="s">
        <v>2297</v>
      </c>
      <c r="F1459" s="209">
        <v>143.5</v>
      </c>
      <c r="G1459" s="29"/>
      <c r="H1459" s="30"/>
    </row>
    <row r="1460" spans="1:8" s="1" customFormat="1" ht="16.899999999999999" customHeight="1">
      <c r="A1460" s="29"/>
      <c r="B1460" s="30"/>
      <c r="C1460" s="210" t="s">
        <v>2156</v>
      </c>
      <c r="D1460" s="210" t="s">
        <v>2156</v>
      </c>
      <c r="E1460" s="17" t="s">
        <v>2156</v>
      </c>
      <c r="F1460" s="211">
        <v>0</v>
      </c>
      <c r="G1460" s="29"/>
      <c r="H1460" s="30"/>
    </row>
    <row r="1461" spans="1:8" s="1" customFormat="1" ht="16.899999999999999" customHeight="1">
      <c r="A1461" s="29"/>
      <c r="B1461" s="30"/>
      <c r="C1461" s="210" t="s">
        <v>2156</v>
      </c>
      <c r="D1461" s="210" t="s">
        <v>2665</v>
      </c>
      <c r="E1461" s="17" t="s">
        <v>2156</v>
      </c>
      <c r="F1461" s="211">
        <v>0</v>
      </c>
      <c r="G1461" s="29"/>
      <c r="H1461" s="30"/>
    </row>
    <row r="1462" spans="1:8" s="1" customFormat="1" ht="16.899999999999999" customHeight="1">
      <c r="A1462" s="29"/>
      <c r="B1462" s="30"/>
      <c r="C1462" s="210" t="s">
        <v>2156</v>
      </c>
      <c r="D1462" s="210" t="s">
        <v>2664</v>
      </c>
      <c r="E1462" s="17" t="s">
        <v>2156</v>
      </c>
      <c r="F1462" s="211">
        <v>0</v>
      </c>
      <c r="G1462" s="29"/>
      <c r="H1462" s="30"/>
    </row>
    <row r="1463" spans="1:8" s="1" customFormat="1" ht="16.899999999999999" customHeight="1">
      <c r="A1463" s="29"/>
      <c r="B1463" s="30"/>
      <c r="C1463" s="210" t="s">
        <v>2156</v>
      </c>
      <c r="D1463" s="210" t="s">
        <v>2324</v>
      </c>
      <c r="E1463" s="17" t="s">
        <v>2156</v>
      </c>
      <c r="F1463" s="211">
        <v>140.5</v>
      </c>
      <c r="G1463" s="29"/>
      <c r="H1463" s="30"/>
    </row>
    <row r="1464" spans="1:8" s="1" customFormat="1" ht="16.899999999999999" customHeight="1">
      <c r="A1464" s="29"/>
      <c r="B1464" s="30"/>
      <c r="C1464" s="210" t="s">
        <v>2156</v>
      </c>
      <c r="D1464" s="210" t="s">
        <v>2662</v>
      </c>
      <c r="E1464" s="17" t="s">
        <v>2156</v>
      </c>
      <c r="F1464" s="211">
        <v>0</v>
      </c>
      <c r="G1464" s="29"/>
      <c r="H1464" s="30"/>
    </row>
    <row r="1465" spans="1:8" s="1" customFormat="1" ht="16.899999999999999" customHeight="1">
      <c r="A1465" s="29"/>
      <c r="B1465" s="30"/>
      <c r="C1465" s="210" t="s">
        <v>2156</v>
      </c>
      <c r="D1465" s="210" t="s">
        <v>2327</v>
      </c>
      <c r="E1465" s="17" t="s">
        <v>2156</v>
      </c>
      <c r="F1465" s="211">
        <v>3</v>
      </c>
      <c r="G1465" s="29"/>
      <c r="H1465" s="30"/>
    </row>
    <row r="1466" spans="1:8" s="1" customFormat="1" ht="16.899999999999999" customHeight="1">
      <c r="A1466" s="29"/>
      <c r="B1466" s="30"/>
      <c r="C1466" s="210" t="s">
        <v>2571</v>
      </c>
      <c r="D1466" s="210" t="s">
        <v>2638</v>
      </c>
      <c r="E1466" s="17" t="s">
        <v>2156</v>
      </c>
      <c r="F1466" s="211">
        <v>143.5</v>
      </c>
      <c r="G1466" s="29"/>
      <c r="H1466" s="30"/>
    </row>
    <row r="1467" spans="1:8" s="1" customFormat="1" ht="16.899999999999999" customHeight="1">
      <c r="A1467" s="29"/>
      <c r="B1467" s="30"/>
      <c r="C1467" s="212" t="s">
        <v>561</v>
      </c>
      <c r="D1467" s="29"/>
      <c r="E1467" s="29"/>
      <c r="F1467" s="29"/>
      <c r="G1467" s="29"/>
      <c r="H1467" s="30"/>
    </row>
    <row r="1468" spans="1:8" s="1" customFormat="1" ht="16.899999999999999" customHeight="1">
      <c r="A1468" s="29"/>
      <c r="B1468" s="30"/>
      <c r="C1468" s="210" t="s">
        <v>2657</v>
      </c>
      <c r="D1468" s="210" t="s">
        <v>2658</v>
      </c>
      <c r="E1468" s="17" t="s">
        <v>2297</v>
      </c>
      <c r="F1468" s="211">
        <v>213.75</v>
      </c>
      <c r="G1468" s="29"/>
      <c r="H1468" s="30"/>
    </row>
    <row r="1469" spans="1:8" s="1" customFormat="1" ht="16.899999999999999" customHeight="1">
      <c r="A1469" s="29"/>
      <c r="B1469" s="30"/>
      <c r="C1469" s="210" t="s">
        <v>2944</v>
      </c>
      <c r="D1469" s="210" t="s">
        <v>2945</v>
      </c>
      <c r="E1469" s="17" t="s">
        <v>2248</v>
      </c>
      <c r="F1469" s="211">
        <v>242.92699999999999</v>
      </c>
      <c r="G1469" s="29"/>
      <c r="H1469" s="30"/>
    </row>
    <row r="1470" spans="1:8" s="1" customFormat="1" ht="16.899999999999999" customHeight="1">
      <c r="A1470" s="29"/>
      <c r="B1470" s="30"/>
      <c r="C1470" s="210" t="s">
        <v>3018</v>
      </c>
      <c r="D1470" s="210" t="s">
        <v>3019</v>
      </c>
      <c r="E1470" s="17" t="s">
        <v>2297</v>
      </c>
      <c r="F1470" s="211">
        <v>288.5</v>
      </c>
      <c r="G1470" s="29"/>
      <c r="H1470" s="30"/>
    </row>
    <row r="1471" spans="1:8" s="1" customFormat="1" ht="16.899999999999999" customHeight="1">
      <c r="A1471" s="29"/>
      <c r="B1471" s="30"/>
      <c r="C1471" s="210" t="s">
        <v>3095</v>
      </c>
      <c r="D1471" s="210" t="s">
        <v>3096</v>
      </c>
      <c r="E1471" s="17" t="s">
        <v>2297</v>
      </c>
      <c r="F1471" s="211">
        <v>287</v>
      </c>
      <c r="G1471" s="29"/>
      <c r="H1471" s="30"/>
    </row>
    <row r="1472" spans="1:8" s="1" customFormat="1" ht="16.899999999999999" customHeight="1">
      <c r="A1472" s="29"/>
      <c r="B1472" s="30"/>
      <c r="C1472" s="210" t="s">
        <v>3109</v>
      </c>
      <c r="D1472" s="210" t="s">
        <v>3110</v>
      </c>
      <c r="E1472" s="17" t="s">
        <v>2297</v>
      </c>
      <c r="F1472" s="211">
        <v>213.75</v>
      </c>
      <c r="G1472" s="29"/>
      <c r="H1472" s="30"/>
    </row>
    <row r="1473" spans="1:8" s="1" customFormat="1" ht="16.899999999999999" customHeight="1">
      <c r="A1473" s="29"/>
      <c r="B1473" s="30"/>
      <c r="C1473" s="210" t="s">
        <v>3113</v>
      </c>
      <c r="D1473" s="210" t="s">
        <v>3114</v>
      </c>
      <c r="E1473" s="17" t="s">
        <v>2297</v>
      </c>
      <c r="F1473" s="211">
        <v>1779.346</v>
      </c>
      <c r="G1473" s="29"/>
      <c r="H1473" s="30"/>
    </row>
    <row r="1474" spans="1:8" s="1" customFormat="1" ht="16.899999999999999" customHeight="1">
      <c r="A1474" s="29"/>
      <c r="B1474" s="30"/>
      <c r="C1474" s="210" t="s">
        <v>1000</v>
      </c>
      <c r="D1474" s="210" t="s">
        <v>1001</v>
      </c>
      <c r="E1474" s="17" t="s">
        <v>2485</v>
      </c>
      <c r="F1474" s="211">
        <v>262.80700000000002</v>
      </c>
      <c r="G1474" s="29"/>
      <c r="H1474" s="30"/>
    </row>
    <row r="1475" spans="1:8" s="1" customFormat="1" ht="16.899999999999999" customHeight="1">
      <c r="A1475" s="29"/>
      <c r="B1475" s="30"/>
      <c r="C1475" s="210" t="s">
        <v>2961</v>
      </c>
      <c r="D1475" s="210" t="s">
        <v>2962</v>
      </c>
      <c r="E1475" s="17" t="s">
        <v>2485</v>
      </c>
      <c r="F1475" s="211">
        <v>375.017</v>
      </c>
      <c r="G1475" s="29"/>
      <c r="H1475" s="30"/>
    </row>
    <row r="1476" spans="1:8" s="1" customFormat="1" ht="16.899999999999999" customHeight="1">
      <c r="A1476" s="29"/>
      <c r="B1476" s="30"/>
      <c r="C1476" s="206" t="s">
        <v>2573</v>
      </c>
      <c r="D1476" s="207" t="s">
        <v>2574</v>
      </c>
      <c r="E1476" s="208" t="s">
        <v>2297</v>
      </c>
      <c r="F1476" s="209">
        <v>11.25</v>
      </c>
      <c r="G1476" s="29"/>
      <c r="H1476" s="30"/>
    </row>
    <row r="1477" spans="1:8" s="1" customFormat="1" ht="16.899999999999999" customHeight="1">
      <c r="A1477" s="29"/>
      <c r="B1477" s="30"/>
      <c r="C1477" s="210" t="s">
        <v>2156</v>
      </c>
      <c r="D1477" s="210" t="s">
        <v>2648</v>
      </c>
      <c r="E1477" s="17" t="s">
        <v>2156</v>
      </c>
      <c r="F1477" s="211">
        <v>0</v>
      </c>
      <c r="G1477" s="29"/>
      <c r="H1477" s="30"/>
    </row>
    <row r="1478" spans="1:8" s="1" customFormat="1" ht="16.899999999999999" customHeight="1">
      <c r="A1478" s="29"/>
      <c r="B1478" s="30"/>
      <c r="C1478" s="210" t="s">
        <v>2156</v>
      </c>
      <c r="D1478" s="210" t="s">
        <v>2628</v>
      </c>
      <c r="E1478" s="17" t="s">
        <v>2156</v>
      </c>
      <c r="F1478" s="211">
        <v>0</v>
      </c>
      <c r="G1478" s="29"/>
      <c r="H1478" s="30"/>
    </row>
    <row r="1479" spans="1:8" s="1" customFormat="1" ht="16.899999999999999" customHeight="1">
      <c r="A1479" s="29"/>
      <c r="B1479" s="30"/>
      <c r="C1479" s="210" t="s">
        <v>2156</v>
      </c>
      <c r="D1479" s="210" t="s">
        <v>2649</v>
      </c>
      <c r="E1479" s="17" t="s">
        <v>2156</v>
      </c>
      <c r="F1479" s="211">
        <v>9.75</v>
      </c>
      <c r="G1479" s="29"/>
      <c r="H1479" s="30"/>
    </row>
    <row r="1480" spans="1:8" s="1" customFormat="1" ht="16.899999999999999" customHeight="1">
      <c r="A1480" s="29"/>
      <c r="B1480" s="30"/>
      <c r="C1480" s="210" t="s">
        <v>2156</v>
      </c>
      <c r="D1480" s="210" t="s">
        <v>2634</v>
      </c>
      <c r="E1480" s="17" t="s">
        <v>2156</v>
      </c>
      <c r="F1480" s="211">
        <v>0</v>
      </c>
      <c r="G1480" s="29"/>
      <c r="H1480" s="30"/>
    </row>
    <row r="1481" spans="1:8" s="1" customFormat="1" ht="16.899999999999999" customHeight="1">
      <c r="A1481" s="29"/>
      <c r="B1481" s="30"/>
      <c r="C1481" s="210" t="s">
        <v>2156</v>
      </c>
      <c r="D1481" s="210" t="s">
        <v>2650</v>
      </c>
      <c r="E1481" s="17" t="s">
        <v>2156</v>
      </c>
      <c r="F1481" s="211">
        <v>1.5</v>
      </c>
      <c r="G1481" s="29"/>
      <c r="H1481" s="30"/>
    </row>
    <row r="1482" spans="1:8" s="1" customFormat="1" ht="16.899999999999999" customHeight="1">
      <c r="A1482" s="29"/>
      <c r="B1482" s="30"/>
      <c r="C1482" s="210" t="s">
        <v>2573</v>
      </c>
      <c r="D1482" s="210" t="s">
        <v>2638</v>
      </c>
      <c r="E1482" s="17" t="s">
        <v>2156</v>
      </c>
      <c r="F1482" s="211">
        <v>11.25</v>
      </c>
      <c r="G1482" s="29"/>
      <c r="H1482" s="30"/>
    </row>
    <row r="1483" spans="1:8" s="1" customFormat="1" ht="16.899999999999999" customHeight="1">
      <c r="A1483" s="29"/>
      <c r="B1483" s="30"/>
      <c r="C1483" s="212" t="s">
        <v>561</v>
      </c>
      <c r="D1483" s="29"/>
      <c r="E1483" s="29"/>
      <c r="F1483" s="29"/>
      <c r="G1483" s="29"/>
      <c r="H1483" s="30"/>
    </row>
    <row r="1484" spans="1:8" s="1" customFormat="1" ht="16.899999999999999" customHeight="1">
      <c r="A1484" s="29"/>
      <c r="B1484" s="30"/>
      <c r="C1484" s="210" t="s">
        <v>2645</v>
      </c>
      <c r="D1484" s="210" t="s">
        <v>2646</v>
      </c>
      <c r="E1484" s="17" t="s">
        <v>2297</v>
      </c>
      <c r="F1484" s="211">
        <v>145</v>
      </c>
      <c r="G1484" s="29"/>
      <c r="H1484" s="30"/>
    </row>
    <row r="1485" spans="1:8" s="1" customFormat="1" ht="16.899999999999999" customHeight="1">
      <c r="A1485" s="29"/>
      <c r="B1485" s="30"/>
      <c r="C1485" s="210" t="s">
        <v>2776</v>
      </c>
      <c r="D1485" s="210" t="s">
        <v>2777</v>
      </c>
      <c r="E1485" s="17" t="s">
        <v>2248</v>
      </c>
      <c r="F1485" s="211">
        <v>217.744</v>
      </c>
      <c r="G1485" s="29"/>
      <c r="H1485" s="30"/>
    </row>
    <row r="1486" spans="1:8" s="1" customFormat="1" ht="16.899999999999999" customHeight="1">
      <c r="A1486" s="29"/>
      <c r="B1486" s="30"/>
      <c r="C1486" s="210" t="s">
        <v>2944</v>
      </c>
      <c r="D1486" s="210" t="s">
        <v>2945</v>
      </c>
      <c r="E1486" s="17" t="s">
        <v>2248</v>
      </c>
      <c r="F1486" s="211">
        <v>242.92699999999999</v>
      </c>
      <c r="G1486" s="29"/>
      <c r="H1486" s="30"/>
    </row>
    <row r="1487" spans="1:8" s="1" customFormat="1" ht="16.899999999999999" customHeight="1">
      <c r="A1487" s="29"/>
      <c r="B1487" s="30"/>
      <c r="C1487" s="210" t="s">
        <v>3018</v>
      </c>
      <c r="D1487" s="210" t="s">
        <v>3019</v>
      </c>
      <c r="E1487" s="17" t="s">
        <v>2297</v>
      </c>
      <c r="F1487" s="211">
        <v>288.5</v>
      </c>
      <c r="G1487" s="29"/>
      <c r="H1487" s="30"/>
    </row>
    <row r="1488" spans="1:8" s="1" customFormat="1" ht="16.899999999999999" customHeight="1">
      <c r="A1488" s="29"/>
      <c r="B1488" s="30"/>
      <c r="C1488" s="210" t="s">
        <v>3101</v>
      </c>
      <c r="D1488" s="210" t="s">
        <v>3102</v>
      </c>
      <c r="E1488" s="17" t="s">
        <v>2297</v>
      </c>
      <c r="F1488" s="211">
        <v>74.75</v>
      </c>
      <c r="G1488" s="29"/>
      <c r="H1488" s="30"/>
    </row>
    <row r="1489" spans="1:8" s="1" customFormat="1" ht="16.899999999999999" customHeight="1">
      <c r="A1489" s="29"/>
      <c r="B1489" s="30"/>
      <c r="C1489" s="210" t="s">
        <v>1000</v>
      </c>
      <c r="D1489" s="210" t="s">
        <v>1001</v>
      </c>
      <c r="E1489" s="17" t="s">
        <v>2485</v>
      </c>
      <c r="F1489" s="211">
        <v>262.80700000000002</v>
      </c>
      <c r="G1489" s="29"/>
      <c r="H1489" s="30"/>
    </row>
    <row r="1490" spans="1:8" s="1" customFormat="1" ht="16.899999999999999" customHeight="1">
      <c r="A1490" s="29"/>
      <c r="B1490" s="30"/>
      <c r="C1490" s="210" t="s">
        <v>2961</v>
      </c>
      <c r="D1490" s="210" t="s">
        <v>2962</v>
      </c>
      <c r="E1490" s="17" t="s">
        <v>2485</v>
      </c>
      <c r="F1490" s="211">
        <v>375.017</v>
      </c>
      <c r="G1490" s="29"/>
      <c r="H1490" s="30"/>
    </row>
    <row r="1491" spans="1:8" s="1" customFormat="1" ht="16.899999999999999" customHeight="1">
      <c r="A1491" s="29"/>
      <c r="B1491" s="30"/>
      <c r="C1491" s="206" t="s">
        <v>2576</v>
      </c>
      <c r="D1491" s="207" t="s">
        <v>2577</v>
      </c>
      <c r="E1491" s="208" t="s">
        <v>2297</v>
      </c>
      <c r="F1491" s="209">
        <v>1</v>
      </c>
      <c r="G1491" s="29"/>
      <c r="H1491" s="30"/>
    </row>
    <row r="1492" spans="1:8" s="1" customFormat="1" ht="16.899999999999999" customHeight="1">
      <c r="A1492" s="29"/>
      <c r="B1492" s="30"/>
      <c r="C1492" s="210" t="s">
        <v>2156</v>
      </c>
      <c r="D1492" s="210" t="s">
        <v>2639</v>
      </c>
      <c r="E1492" s="17" t="s">
        <v>2156</v>
      </c>
      <c r="F1492" s="211">
        <v>0</v>
      </c>
      <c r="G1492" s="29"/>
      <c r="H1492" s="30"/>
    </row>
    <row r="1493" spans="1:8" s="1" customFormat="1" ht="16.899999999999999" customHeight="1">
      <c r="A1493" s="29"/>
      <c r="B1493" s="30"/>
      <c r="C1493" s="210" t="s">
        <v>2156</v>
      </c>
      <c r="D1493" s="210" t="s">
        <v>2651</v>
      </c>
      <c r="E1493" s="17" t="s">
        <v>2156</v>
      </c>
      <c r="F1493" s="211">
        <v>1</v>
      </c>
      <c r="G1493" s="29"/>
      <c r="H1493" s="30"/>
    </row>
    <row r="1494" spans="1:8" s="1" customFormat="1" ht="16.899999999999999" customHeight="1">
      <c r="A1494" s="29"/>
      <c r="B1494" s="30"/>
      <c r="C1494" s="210" t="s">
        <v>2576</v>
      </c>
      <c r="D1494" s="210" t="s">
        <v>2638</v>
      </c>
      <c r="E1494" s="17" t="s">
        <v>2156</v>
      </c>
      <c r="F1494" s="211">
        <v>1</v>
      </c>
      <c r="G1494" s="29"/>
      <c r="H1494" s="30"/>
    </row>
    <row r="1495" spans="1:8" s="1" customFormat="1" ht="16.899999999999999" customHeight="1">
      <c r="A1495" s="29"/>
      <c r="B1495" s="30"/>
      <c r="C1495" s="212" t="s">
        <v>561</v>
      </c>
      <c r="D1495" s="29"/>
      <c r="E1495" s="29"/>
      <c r="F1495" s="29"/>
      <c r="G1495" s="29"/>
      <c r="H1495" s="30"/>
    </row>
    <row r="1496" spans="1:8" s="1" customFormat="1" ht="16.899999999999999" customHeight="1">
      <c r="A1496" s="29"/>
      <c r="B1496" s="30"/>
      <c r="C1496" s="210" t="s">
        <v>2645</v>
      </c>
      <c r="D1496" s="210" t="s">
        <v>2646</v>
      </c>
      <c r="E1496" s="17" t="s">
        <v>2297</v>
      </c>
      <c r="F1496" s="211">
        <v>145</v>
      </c>
      <c r="G1496" s="29"/>
      <c r="H1496" s="30"/>
    </row>
    <row r="1497" spans="1:8" s="1" customFormat="1" ht="16.899999999999999" customHeight="1">
      <c r="A1497" s="29"/>
      <c r="B1497" s="30"/>
      <c r="C1497" s="210" t="s">
        <v>2760</v>
      </c>
      <c r="D1497" s="210" t="s">
        <v>2761</v>
      </c>
      <c r="E1497" s="17" t="s">
        <v>2248</v>
      </c>
      <c r="F1497" s="211">
        <v>10.863</v>
      </c>
      <c r="G1497" s="29"/>
      <c r="H1497" s="30"/>
    </row>
    <row r="1498" spans="1:8" s="1" customFormat="1" ht="16.899999999999999" customHeight="1">
      <c r="A1498" s="29"/>
      <c r="B1498" s="30"/>
      <c r="C1498" s="210" t="s">
        <v>2944</v>
      </c>
      <c r="D1498" s="210" t="s">
        <v>2945</v>
      </c>
      <c r="E1498" s="17" t="s">
        <v>2248</v>
      </c>
      <c r="F1498" s="211">
        <v>242.92699999999999</v>
      </c>
      <c r="G1498" s="29"/>
      <c r="H1498" s="30"/>
    </row>
    <row r="1499" spans="1:8" s="1" customFormat="1" ht="16.899999999999999" customHeight="1">
      <c r="A1499" s="29"/>
      <c r="B1499" s="30"/>
      <c r="C1499" s="210" t="s">
        <v>3018</v>
      </c>
      <c r="D1499" s="210" t="s">
        <v>3019</v>
      </c>
      <c r="E1499" s="17" t="s">
        <v>2297</v>
      </c>
      <c r="F1499" s="211">
        <v>288.5</v>
      </c>
      <c r="G1499" s="29"/>
      <c r="H1499" s="30"/>
    </row>
    <row r="1500" spans="1:8" s="1" customFormat="1" ht="16.899999999999999" customHeight="1">
      <c r="A1500" s="29"/>
      <c r="B1500" s="30"/>
      <c r="C1500" s="210" t="s">
        <v>3101</v>
      </c>
      <c r="D1500" s="210" t="s">
        <v>3102</v>
      </c>
      <c r="E1500" s="17" t="s">
        <v>2297</v>
      </c>
      <c r="F1500" s="211">
        <v>74.75</v>
      </c>
      <c r="G1500" s="29"/>
      <c r="H1500" s="30"/>
    </row>
    <row r="1501" spans="1:8" s="1" customFormat="1" ht="16.899999999999999" customHeight="1">
      <c r="A1501" s="29"/>
      <c r="B1501" s="30"/>
      <c r="C1501" s="210" t="s">
        <v>1000</v>
      </c>
      <c r="D1501" s="210" t="s">
        <v>1001</v>
      </c>
      <c r="E1501" s="17" t="s">
        <v>2485</v>
      </c>
      <c r="F1501" s="211">
        <v>262.80700000000002</v>
      </c>
      <c r="G1501" s="29"/>
      <c r="H1501" s="30"/>
    </row>
    <row r="1502" spans="1:8" s="1" customFormat="1" ht="16.899999999999999" customHeight="1">
      <c r="A1502" s="29"/>
      <c r="B1502" s="30"/>
      <c r="C1502" s="210" t="s">
        <v>2961</v>
      </c>
      <c r="D1502" s="210" t="s">
        <v>2962</v>
      </c>
      <c r="E1502" s="17" t="s">
        <v>2485</v>
      </c>
      <c r="F1502" s="211">
        <v>375.017</v>
      </c>
      <c r="G1502" s="29"/>
      <c r="H1502" s="30"/>
    </row>
    <row r="1503" spans="1:8" s="1" customFormat="1" ht="16.899999999999999" customHeight="1">
      <c r="A1503" s="29"/>
      <c r="B1503" s="30"/>
      <c r="C1503" s="206" t="s">
        <v>2578</v>
      </c>
      <c r="D1503" s="207" t="s">
        <v>2579</v>
      </c>
      <c r="E1503" s="208" t="s">
        <v>2297</v>
      </c>
      <c r="F1503" s="209">
        <v>59.5</v>
      </c>
      <c r="G1503" s="29"/>
      <c r="H1503" s="30"/>
    </row>
    <row r="1504" spans="1:8" s="1" customFormat="1" ht="16.899999999999999" customHeight="1">
      <c r="A1504" s="29"/>
      <c r="B1504" s="30"/>
      <c r="C1504" s="210" t="s">
        <v>2156</v>
      </c>
      <c r="D1504" s="210" t="s">
        <v>2156</v>
      </c>
      <c r="E1504" s="17" t="s">
        <v>2156</v>
      </c>
      <c r="F1504" s="211">
        <v>0</v>
      </c>
      <c r="G1504" s="29"/>
      <c r="H1504" s="30"/>
    </row>
    <row r="1505" spans="1:8" s="1" customFormat="1" ht="16.899999999999999" customHeight="1">
      <c r="A1505" s="29"/>
      <c r="B1505" s="30"/>
      <c r="C1505" s="210" t="s">
        <v>2156</v>
      </c>
      <c r="D1505" s="210" t="s">
        <v>2652</v>
      </c>
      <c r="E1505" s="17" t="s">
        <v>2156</v>
      </c>
      <c r="F1505" s="211">
        <v>0</v>
      </c>
      <c r="G1505" s="29"/>
      <c r="H1505" s="30"/>
    </row>
    <row r="1506" spans="1:8" s="1" customFormat="1" ht="16.899999999999999" customHeight="1">
      <c r="A1506" s="29"/>
      <c r="B1506" s="30"/>
      <c r="C1506" s="210" t="s">
        <v>2156</v>
      </c>
      <c r="D1506" s="210" t="s">
        <v>2628</v>
      </c>
      <c r="E1506" s="17" t="s">
        <v>2156</v>
      </c>
      <c r="F1506" s="211">
        <v>0</v>
      </c>
      <c r="G1506" s="29"/>
      <c r="H1506" s="30"/>
    </row>
    <row r="1507" spans="1:8" s="1" customFormat="1" ht="16.899999999999999" customHeight="1">
      <c r="A1507" s="29"/>
      <c r="B1507" s="30"/>
      <c r="C1507" s="210" t="s">
        <v>2156</v>
      </c>
      <c r="D1507" s="210" t="s">
        <v>2653</v>
      </c>
      <c r="E1507" s="17" t="s">
        <v>2156</v>
      </c>
      <c r="F1507" s="211">
        <v>52</v>
      </c>
      <c r="G1507" s="29"/>
      <c r="H1507" s="30"/>
    </row>
    <row r="1508" spans="1:8" s="1" customFormat="1" ht="16.899999999999999" customHeight="1">
      <c r="A1508" s="29"/>
      <c r="B1508" s="30"/>
      <c r="C1508" s="210" t="s">
        <v>2156</v>
      </c>
      <c r="D1508" s="210" t="s">
        <v>2634</v>
      </c>
      <c r="E1508" s="17" t="s">
        <v>2156</v>
      </c>
      <c r="F1508" s="211">
        <v>0</v>
      </c>
      <c r="G1508" s="29"/>
      <c r="H1508" s="30"/>
    </row>
    <row r="1509" spans="1:8" s="1" customFormat="1" ht="16.899999999999999" customHeight="1">
      <c r="A1509" s="29"/>
      <c r="B1509" s="30"/>
      <c r="C1509" s="210" t="s">
        <v>2156</v>
      </c>
      <c r="D1509" s="210" t="s">
        <v>2654</v>
      </c>
      <c r="E1509" s="17" t="s">
        <v>2156</v>
      </c>
      <c r="F1509" s="211">
        <v>7.5</v>
      </c>
      <c r="G1509" s="29"/>
      <c r="H1509" s="30"/>
    </row>
    <row r="1510" spans="1:8" s="1" customFormat="1" ht="16.899999999999999" customHeight="1">
      <c r="A1510" s="29"/>
      <c r="B1510" s="30"/>
      <c r="C1510" s="210" t="s">
        <v>2578</v>
      </c>
      <c r="D1510" s="210" t="s">
        <v>2638</v>
      </c>
      <c r="E1510" s="17" t="s">
        <v>2156</v>
      </c>
      <c r="F1510" s="211">
        <v>59.5</v>
      </c>
      <c r="G1510" s="29"/>
      <c r="H1510" s="30"/>
    </row>
    <row r="1511" spans="1:8" s="1" customFormat="1" ht="16.899999999999999" customHeight="1">
      <c r="A1511" s="29"/>
      <c r="B1511" s="30"/>
      <c r="C1511" s="212" t="s">
        <v>561</v>
      </c>
      <c r="D1511" s="29"/>
      <c r="E1511" s="29"/>
      <c r="F1511" s="29"/>
      <c r="G1511" s="29"/>
      <c r="H1511" s="30"/>
    </row>
    <row r="1512" spans="1:8" s="1" customFormat="1" ht="16.899999999999999" customHeight="1">
      <c r="A1512" s="29"/>
      <c r="B1512" s="30"/>
      <c r="C1512" s="210" t="s">
        <v>2645</v>
      </c>
      <c r="D1512" s="210" t="s">
        <v>2646</v>
      </c>
      <c r="E1512" s="17" t="s">
        <v>2297</v>
      </c>
      <c r="F1512" s="211">
        <v>145</v>
      </c>
      <c r="G1512" s="29"/>
      <c r="H1512" s="30"/>
    </row>
    <row r="1513" spans="1:8" s="1" customFormat="1" ht="16.899999999999999" customHeight="1">
      <c r="A1513" s="29"/>
      <c r="B1513" s="30"/>
      <c r="C1513" s="210" t="s">
        <v>2776</v>
      </c>
      <c r="D1513" s="210" t="s">
        <v>2777</v>
      </c>
      <c r="E1513" s="17" t="s">
        <v>2248</v>
      </c>
      <c r="F1513" s="211">
        <v>217.744</v>
      </c>
      <c r="G1513" s="29"/>
      <c r="H1513" s="30"/>
    </row>
    <row r="1514" spans="1:8" s="1" customFormat="1" ht="16.899999999999999" customHeight="1">
      <c r="A1514" s="29"/>
      <c r="B1514" s="30"/>
      <c r="C1514" s="210" t="s">
        <v>2944</v>
      </c>
      <c r="D1514" s="210" t="s">
        <v>2945</v>
      </c>
      <c r="E1514" s="17" t="s">
        <v>2248</v>
      </c>
      <c r="F1514" s="211">
        <v>242.92699999999999</v>
      </c>
      <c r="G1514" s="29"/>
      <c r="H1514" s="30"/>
    </row>
    <row r="1515" spans="1:8" s="1" customFormat="1" ht="16.899999999999999" customHeight="1">
      <c r="A1515" s="29"/>
      <c r="B1515" s="30"/>
      <c r="C1515" s="210" t="s">
        <v>3018</v>
      </c>
      <c r="D1515" s="210" t="s">
        <v>3019</v>
      </c>
      <c r="E1515" s="17" t="s">
        <v>2297</v>
      </c>
      <c r="F1515" s="211">
        <v>288.5</v>
      </c>
      <c r="G1515" s="29"/>
      <c r="H1515" s="30"/>
    </row>
    <row r="1516" spans="1:8" s="1" customFormat="1" ht="16.899999999999999" customHeight="1">
      <c r="A1516" s="29"/>
      <c r="B1516" s="30"/>
      <c r="C1516" s="210" t="s">
        <v>3101</v>
      </c>
      <c r="D1516" s="210" t="s">
        <v>3102</v>
      </c>
      <c r="E1516" s="17" t="s">
        <v>2297</v>
      </c>
      <c r="F1516" s="211">
        <v>74.75</v>
      </c>
      <c r="G1516" s="29"/>
      <c r="H1516" s="30"/>
    </row>
    <row r="1517" spans="1:8" s="1" customFormat="1" ht="16.899999999999999" customHeight="1">
      <c r="A1517" s="29"/>
      <c r="B1517" s="30"/>
      <c r="C1517" s="210" t="s">
        <v>1000</v>
      </c>
      <c r="D1517" s="210" t="s">
        <v>1001</v>
      </c>
      <c r="E1517" s="17" t="s">
        <v>2485</v>
      </c>
      <c r="F1517" s="211">
        <v>262.80700000000002</v>
      </c>
      <c r="G1517" s="29"/>
      <c r="H1517" s="30"/>
    </row>
    <row r="1518" spans="1:8" s="1" customFormat="1" ht="16.899999999999999" customHeight="1">
      <c r="A1518" s="29"/>
      <c r="B1518" s="30"/>
      <c r="C1518" s="210" t="s">
        <v>2961</v>
      </c>
      <c r="D1518" s="210" t="s">
        <v>2962</v>
      </c>
      <c r="E1518" s="17" t="s">
        <v>2485</v>
      </c>
      <c r="F1518" s="211">
        <v>375.017</v>
      </c>
      <c r="G1518" s="29"/>
      <c r="H1518" s="30"/>
    </row>
    <row r="1519" spans="1:8" s="1" customFormat="1" ht="16.899999999999999" customHeight="1">
      <c r="A1519" s="29"/>
      <c r="B1519" s="30"/>
      <c r="C1519" s="206" t="s">
        <v>2581</v>
      </c>
      <c r="D1519" s="207" t="s">
        <v>2582</v>
      </c>
      <c r="E1519" s="208" t="s">
        <v>2297</v>
      </c>
      <c r="F1519" s="209">
        <v>3</v>
      </c>
      <c r="G1519" s="29"/>
      <c r="H1519" s="30"/>
    </row>
    <row r="1520" spans="1:8" s="1" customFormat="1" ht="16.899999999999999" customHeight="1">
      <c r="A1520" s="29"/>
      <c r="B1520" s="30"/>
      <c r="C1520" s="210" t="s">
        <v>2156</v>
      </c>
      <c r="D1520" s="210" t="s">
        <v>2639</v>
      </c>
      <c r="E1520" s="17" t="s">
        <v>2156</v>
      </c>
      <c r="F1520" s="211">
        <v>0</v>
      </c>
      <c r="G1520" s="29"/>
      <c r="H1520" s="30"/>
    </row>
    <row r="1521" spans="1:8" s="1" customFormat="1" ht="16.899999999999999" customHeight="1">
      <c r="A1521" s="29"/>
      <c r="B1521" s="30"/>
      <c r="C1521" s="210" t="s">
        <v>2156</v>
      </c>
      <c r="D1521" s="210" t="s">
        <v>2655</v>
      </c>
      <c r="E1521" s="17" t="s">
        <v>2156</v>
      </c>
      <c r="F1521" s="211">
        <v>3</v>
      </c>
      <c r="G1521" s="29"/>
      <c r="H1521" s="30"/>
    </row>
    <row r="1522" spans="1:8" s="1" customFormat="1" ht="16.899999999999999" customHeight="1">
      <c r="A1522" s="29"/>
      <c r="B1522" s="30"/>
      <c r="C1522" s="210" t="s">
        <v>2581</v>
      </c>
      <c r="D1522" s="210" t="s">
        <v>2638</v>
      </c>
      <c r="E1522" s="17" t="s">
        <v>2156</v>
      </c>
      <c r="F1522" s="211">
        <v>3</v>
      </c>
      <c r="G1522" s="29"/>
      <c r="H1522" s="30"/>
    </row>
    <row r="1523" spans="1:8" s="1" customFormat="1" ht="16.899999999999999" customHeight="1">
      <c r="A1523" s="29"/>
      <c r="B1523" s="30"/>
      <c r="C1523" s="212" t="s">
        <v>561</v>
      </c>
      <c r="D1523" s="29"/>
      <c r="E1523" s="29"/>
      <c r="F1523" s="29"/>
      <c r="G1523" s="29"/>
      <c r="H1523" s="30"/>
    </row>
    <row r="1524" spans="1:8" s="1" customFormat="1" ht="16.899999999999999" customHeight="1">
      <c r="A1524" s="29"/>
      <c r="B1524" s="30"/>
      <c r="C1524" s="210" t="s">
        <v>2645</v>
      </c>
      <c r="D1524" s="210" t="s">
        <v>2646</v>
      </c>
      <c r="E1524" s="17" t="s">
        <v>2297</v>
      </c>
      <c r="F1524" s="211">
        <v>145</v>
      </c>
      <c r="G1524" s="29"/>
      <c r="H1524" s="30"/>
    </row>
    <row r="1525" spans="1:8" s="1" customFormat="1" ht="16.899999999999999" customHeight="1">
      <c r="A1525" s="29"/>
      <c r="B1525" s="30"/>
      <c r="C1525" s="210" t="s">
        <v>2760</v>
      </c>
      <c r="D1525" s="210" t="s">
        <v>2761</v>
      </c>
      <c r="E1525" s="17" t="s">
        <v>2248</v>
      </c>
      <c r="F1525" s="211">
        <v>10.863</v>
      </c>
      <c r="G1525" s="29"/>
      <c r="H1525" s="30"/>
    </row>
    <row r="1526" spans="1:8" s="1" customFormat="1" ht="16.899999999999999" customHeight="1">
      <c r="A1526" s="29"/>
      <c r="B1526" s="30"/>
      <c r="C1526" s="210" t="s">
        <v>2944</v>
      </c>
      <c r="D1526" s="210" t="s">
        <v>2945</v>
      </c>
      <c r="E1526" s="17" t="s">
        <v>2248</v>
      </c>
      <c r="F1526" s="211">
        <v>242.92699999999999</v>
      </c>
      <c r="G1526" s="29"/>
      <c r="H1526" s="30"/>
    </row>
    <row r="1527" spans="1:8" s="1" customFormat="1" ht="16.899999999999999" customHeight="1">
      <c r="A1527" s="29"/>
      <c r="B1527" s="30"/>
      <c r="C1527" s="210" t="s">
        <v>3018</v>
      </c>
      <c r="D1527" s="210" t="s">
        <v>3019</v>
      </c>
      <c r="E1527" s="17" t="s">
        <v>2297</v>
      </c>
      <c r="F1527" s="211">
        <v>288.5</v>
      </c>
      <c r="G1527" s="29"/>
      <c r="H1527" s="30"/>
    </row>
    <row r="1528" spans="1:8" s="1" customFormat="1" ht="16.899999999999999" customHeight="1">
      <c r="A1528" s="29"/>
      <c r="B1528" s="30"/>
      <c r="C1528" s="210" t="s">
        <v>3101</v>
      </c>
      <c r="D1528" s="210" t="s">
        <v>3102</v>
      </c>
      <c r="E1528" s="17" t="s">
        <v>2297</v>
      </c>
      <c r="F1528" s="211">
        <v>74.75</v>
      </c>
      <c r="G1528" s="29"/>
      <c r="H1528" s="30"/>
    </row>
    <row r="1529" spans="1:8" s="1" customFormat="1" ht="16.899999999999999" customHeight="1">
      <c r="A1529" s="29"/>
      <c r="B1529" s="30"/>
      <c r="C1529" s="210" t="s">
        <v>1000</v>
      </c>
      <c r="D1529" s="210" t="s">
        <v>1001</v>
      </c>
      <c r="E1529" s="17" t="s">
        <v>2485</v>
      </c>
      <c r="F1529" s="211">
        <v>262.80700000000002</v>
      </c>
      <c r="G1529" s="29"/>
      <c r="H1529" s="30"/>
    </row>
    <row r="1530" spans="1:8" s="1" customFormat="1" ht="16.899999999999999" customHeight="1">
      <c r="A1530" s="29"/>
      <c r="B1530" s="30"/>
      <c r="C1530" s="210" t="s">
        <v>2961</v>
      </c>
      <c r="D1530" s="210" t="s">
        <v>2962</v>
      </c>
      <c r="E1530" s="17" t="s">
        <v>2485</v>
      </c>
      <c r="F1530" s="211">
        <v>375.017</v>
      </c>
      <c r="G1530" s="29"/>
      <c r="H1530" s="30"/>
    </row>
    <row r="1531" spans="1:8" s="1" customFormat="1" ht="16.899999999999999" customHeight="1">
      <c r="A1531" s="29"/>
      <c r="B1531" s="30"/>
      <c r="C1531" s="206" t="s">
        <v>2583</v>
      </c>
      <c r="D1531" s="207" t="s">
        <v>2584</v>
      </c>
      <c r="E1531" s="208" t="s">
        <v>2345</v>
      </c>
      <c r="F1531" s="209">
        <v>1</v>
      </c>
      <c r="G1531" s="29"/>
      <c r="H1531" s="30"/>
    </row>
    <row r="1532" spans="1:8" s="1" customFormat="1" ht="16.899999999999999" customHeight="1">
      <c r="A1532" s="29"/>
      <c r="B1532" s="30"/>
      <c r="C1532" s="210" t="s">
        <v>2583</v>
      </c>
      <c r="D1532" s="210" t="s">
        <v>2782</v>
      </c>
      <c r="E1532" s="17" t="s">
        <v>2156</v>
      </c>
      <c r="F1532" s="211">
        <v>1</v>
      </c>
      <c r="G1532" s="29"/>
      <c r="H1532" s="30"/>
    </row>
    <row r="1533" spans="1:8" s="1" customFormat="1" ht="16.899999999999999" customHeight="1">
      <c r="A1533" s="29"/>
      <c r="B1533" s="30"/>
      <c r="C1533" s="212" t="s">
        <v>561</v>
      </c>
      <c r="D1533" s="29"/>
      <c r="E1533" s="29"/>
      <c r="F1533" s="29"/>
      <c r="G1533" s="29"/>
      <c r="H1533" s="30"/>
    </row>
    <row r="1534" spans="1:8" s="1" customFormat="1" ht="16.899999999999999" customHeight="1">
      <c r="A1534" s="29"/>
      <c r="B1534" s="30"/>
      <c r="C1534" s="210" t="s">
        <v>2776</v>
      </c>
      <c r="D1534" s="210" t="s">
        <v>2777</v>
      </c>
      <c r="E1534" s="17" t="s">
        <v>2248</v>
      </c>
      <c r="F1534" s="211">
        <v>217.744</v>
      </c>
      <c r="G1534" s="29"/>
      <c r="H1534" s="30"/>
    </row>
    <row r="1535" spans="1:8" s="1" customFormat="1" ht="16.899999999999999" customHeight="1">
      <c r="A1535" s="29"/>
      <c r="B1535" s="30"/>
      <c r="C1535" s="210" t="s">
        <v>2619</v>
      </c>
      <c r="D1535" s="210" t="s">
        <v>2620</v>
      </c>
      <c r="E1535" s="17" t="s">
        <v>2297</v>
      </c>
      <c r="F1535" s="211">
        <v>39.75</v>
      </c>
      <c r="G1535" s="29"/>
      <c r="H1535" s="30"/>
    </row>
    <row r="1536" spans="1:8" s="1" customFormat="1" ht="16.899999999999999" customHeight="1">
      <c r="A1536" s="29"/>
      <c r="B1536" s="30"/>
      <c r="C1536" s="210" t="s">
        <v>2645</v>
      </c>
      <c r="D1536" s="210" t="s">
        <v>2646</v>
      </c>
      <c r="E1536" s="17" t="s">
        <v>2297</v>
      </c>
      <c r="F1536" s="211">
        <v>145</v>
      </c>
      <c r="G1536" s="29"/>
      <c r="H1536" s="30"/>
    </row>
    <row r="1537" spans="1:8" s="1" customFormat="1" ht="16.899999999999999" customHeight="1">
      <c r="A1537" s="29"/>
      <c r="B1537" s="30"/>
      <c r="C1537" s="210" t="s">
        <v>2666</v>
      </c>
      <c r="D1537" s="210" t="s">
        <v>2667</v>
      </c>
      <c r="E1537" s="17" t="s">
        <v>2297</v>
      </c>
      <c r="F1537" s="211">
        <v>330.25</v>
      </c>
      <c r="G1537" s="29"/>
      <c r="H1537" s="30"/>
    </row>
    <row r="1538" spans="1:8" s="1" customFormat="1" ht="16.899999999999999" customHeight="1">
      <c r="A1538" s="29"/>
      <c r="B1538" s="30"/>
      <c r="C1538" s="210" t="s">
        <v>2695</v>
      </c>
      <c r="D1538" s="210" t="s">
        <v>2696</v>
      </c>
      <c r="E1538" s="17" t="s">
        <v>2297</v>
      </c>
      <c r="F1538" s="211">
        <v>143.5</v>
      </c>
      <c r="G1538" s="29"/>
      <c r="H1538" s="30"/>
    </row>
    <row r="1539" spans="1:8" s="1" customFormat="1" ht="16.899999999999999" customHeight="1">
      <c r="A1539" s="29"/>
      <c r="B1539" s="30"/>
      <c r="C1539" s="210" t="s">
        <v>2704</v>
      </c>
      <c r="D1539" s="210" t="s">
        <v>2705</v>
      </c>
      <c r="E1539" s="17" t="s">
        <v>2297</v>
      </c>
      <c r="F1539" s="211">
        <v>70.25</v>
      </c>
      <c r="G1539" s="29"/>
      <c r="H1539" s="30"/>
    </row>
    <row r="1540" spans="1:8" s="1" customFormat="1" ht="16.899999999999999" customHeight="1">
      <c r="A1540" s="29"/>
      <c r="B1540" s="30"/>
      <c r="C1540" s="210" t="s">
        <v>2744</v>
      </c>
      <c r="D1540" s="210" t="s">
        <v>2745</v>
      </c>
      <c r="E1540" s="17" t="s">
        <v>2297</v>
      </c>
      <c r="F1540" s="211">
        <v>15.5</v>
      </c>
      <c r="G1540" s="29"/>
      <c r="H1540" s="30"/>
    </row>
    <row r="1541" spans="1:8" s="1" customFormat="1" ht="16.899999999999999" customHeight="1">
      <c r="A1541" s="29"/>
      <c r="B1541" s="30"/>
      <c r="C1541" s="210" t="s">
        <v>2752</v>
      </c>
      <c r="D1541" s="210" t="s">
        <v>2753</v>
      </c>
      <c r="E1541" s="17" t="s">
        <v>2297</v>
      </c>
      <c r="F1541" s="211">
        <v>31.25</v>
      </c>
      <c r="G1541" s="29"/>
      <c r="H1541" s="30"/>
    </row>
    <row r="1542" spans="1:8" s="1" customFormat="1" ht="16.899999999999999" customHeight="1">
      <c r="A1542" s="29"/>
      <c r="B1542" s="30"/>
      <c r="C1542" s="210" t="s">
        <v>2921</v>
      </c>
      <c r="D1542" s="210" t="s">
        <v>2922</v>
      </c>
      <c r="E1542" s="17" t="s">
        <v>2248</v>
      </c>
      <c r="F1542" s="211">
        <v>124.911</v>
      </c>
      <c r="G1542" s="29"/>
      <c r="H1542" s="30"/>
    </row>
    <row r="1543" spans="1:8" s="1" customFormat="1" ht="16.899999999999999" customHeight="1">
      <c r="A1543" s="29"/>
      <c r="B1543" s="30"/>
      <c r="C1543" s="210" t="s">
        <v>3050</v>
      </c>
      <c r="D1543" s="210" t="s">
        <v>3051</v>
      </c>
      <c r="E1543" s="17" t="s">
        <v>2248</v>
      </c>
      <c r="F1543" s="211">
        <v>32.5</v>
      </c>
      <c r="G1543" s="29"/>
      <c r="H1543" s="30"/>
    </row>
    <row r="1544" spans="1:8" s="1" customFormat="1" ht="16.899999999999999" customHeight="1">
      <c r="A1544" s="29"/>
      <c r="B1544" s="30"/>
      <c r="C1544" s="210" t="s">
        <v>3436</v>
      </c>
      <c r="D1544" s="210" t="s">
        <v>3437</v>
      </c>
      <c r="E1544" s="17" t="s">
        <v>2345</v>
      </c>
      <c r="F1544" s="211">
        <v>813.75</v>
      </c>
      <c r="G1544" s="29"/>
      <c r="H1544" s="30"/>
    </row>
    <row r="1545" spans="1:8" s="1" customFormat="1" ht="16.899999999999999" customHeight="1">
      <c r="A1545" s="29"/>
      <c r="B1545" s="30"/>
      <c r="C1545" s="210" t="s">
        <v>970</v>
      </c>
      <c r="D1545" s="210" t="s">
        <v>971</v>
      </c>
      <c r="E1545" s="17" t="s">
        <v>2345</v>
      </c>
      <c r="F1545" s="211">
        <v>385</v>
      </c>
      <c r="G1545" s="29"/>
      <c r="H1545" s="30"/>
    </row>
    <row r="1546" spans="1:8" s="1" customFormat="1" ht="16.899999999999999" customHeight="1">
      <c r="A1546" s="29"/>
      <c r="B1546" s="30"/>
      <c r="C1546" s="210" t="s">
        <v>978</v>
      </c>
      <c r="D1546" s="210" t="s">
        <v>979</v>
      </c>
      <c r="E1546" s="17" t="s">
        <v>2345</v>
      </c>
      <c r="F1546" s="211">
        <v>222</v>
      </c>
      <c r="G1546" s="29"/>
      <c r="H1546" s="30"/>
    </row>
    <row r="1547" spans="1:8" s="1" customFormat="1" ht="16.899999999999999" customHeight="1">
      <c r="A1547" s="29"/>
      <c r="B1547" s="30"/>
      <c r="C1547" s="206" t="s">
        <v>2585</v>
      </c>
      <c r="D1547" s="207" t="s">
        <v>2586</v>
      </c>
      <c r="E1547" s="208" t="s">
        <v>2345</v>
      </c>
      <c r="F1547" s="209">
        <v>2</v>
      </c>
      <c r="G1547" s="29"/>
      <c r="H1547" s="30"/>
    </row>
    <row r="1548" spans="1:8" s="1" customFormat="1" ht="16.899999999999999" customHeight="1">
      <c r="A1548" s="29"/>
      <c r="B1548" s="30"/>
      <c r="C1548" s="210" t="s">
        <v>2585</v>
      </c>
      <c r="D1548" s="210" t="s">
        <v>2783</v>
      </c>
      <c r="E1548" s="17" t="s">
        <v>2156</v>
      </c>
      <c r="F1548" s="211">
        <v>2</v>
      </c>
      <c r="G1548" s="29"/>
      <c r="H1548" s="30"/>
    </row>
    <row r="1549" spans="1:8" s="1" customFormat="1" ht="16.899999999999999" customHeight="1">
      <c r="A1549" s="29"/>
      <c r="B1549" s="30"/>
      <c r="C1549" s="212" t="s">
        <v>561</v>
      </c>
      <c r="D1549" s="29"/>
      <c r="E1549" s="29"/>
      <c r="F1549" s="29"/>
      <c r="G1549" s="29"/>
      <c r="H1549" s="30"/>
    </row>
    <row r="1550" spans="1:8" s="1" customFormat="1" ht="16.899999999999999" customHeight="1">
      <c r="A1550" s="29"/>
      <c r="B1550" s="30"/>
      <c r="C1550" s="210" t="s">
        <v>2776</v>
      </c>
      <c r="D1550" s="210" t="s">
        <v>2777</v>
      </c>
      <c r="E1550" s="17" t="s">
        <v>2248</v>
      </c>
      <c r="F1550" s="211">
        <v>217.744</v>
      </c>
      <c r="G1550" s="29"/>
      <c r="H1550" s="30"/>
    </row>
    <row r="1551" spans="1:8" s="1" customFormat="1" ht="16.899999999999999" customHeight="1">
      <c r="A1551" s="29"/>
      <c r="B1551" s="30"/>
      <c r="C1551" s="210" t="s">
        <v>2666</v>
      </c>
      <c r="D1551" s="210" t="s">
        <v>2667</v>
      </c>
      <c r="E1551" s="17" t="s">
        <v>2297</v>
      </c>
      <c r="F1551" s="211">
        <v>330.25</v>
      </c>
      <c r="G1551" s="29"/>
      <c r="H1551" s="30"/>
    </row>
    <row r="1552" spans="1:8" s="1" customFormat="1" ht="16.899999999999999" customHeight="1">
      <c r="A1552" s="29"/>
      <c r="B1552" s="30"/>
      <c r="C1552" s="210" t="s">
        <v>2695</v>
      </c>
      <c r="D1552" s="210" t="s">
        <v>2696</v>
      </c>
      <c r="E1552" s="17" t="s">
        <v>2297</v>
      </c>
      <c r="F1552" s="211">
        <v>143.5</v>
      </c>
      <c r="G1552" s="29"/>
      <c r="H1552" s="30"/>
    </row>
    <row r="1553" spans="1:8" s="1" customFormat="1" ht="16.899999999999999" customHeight="1">
      <c r="A1553" s="29"/>
      <c r="B1553" s="30"/>
      <c r="C1553" s="210" t="s">
        <v>2704</v>
      </c>
      <c r="D1553" s="210" t="s">
        <v>2705</v>
      </c>
      <c r="E1553" s="17" t="s">
        <v>2297</v>
      </c>
      <c r="F1553" s="211">
        <v>70.25</v>
      </c>
      <c r="G1553" s="29"/>
      <c r="H1553" s="30"/>
    </row>
    <row r="1554" spans="1:8" s="1" customFormat="1" ht="16.899999999999999" customHeight="1">
      <c r="A1554" s="29"/>
      <c r="B1554" s="30"/>
      <c r="C1554" s="210" t="s">
        <v>2744</v>
      </c>
      <c r="D1554" s="210" t="s">
        <v>2745</v>
      </c>
      <c r="E1554" s="17" t="s">
        <v>2297</v>
      </c>
      <c r="F1554" s="211">
        <v>15.5</v>
      </c>
      <c r="G1554" s="29"/>
      <c r="H1554" s="30"/>
    </row>
    <row r="1555" spans="1:8" s="1" customFormat="1" ht="16.899999999999999" customHeight="1">
      <c r="A1555" s="29"/>
      <c r="B1555" s="30"/>
      <c r="C1555" s="210" t="s">
        <v>2752</v>
      </c>
      <c r="D1555" s="210" t="s">
        <v>2753</v>
      </c>
      <c r="E1555" s="17" t="s">
        <v>2297</v>
      </c>
      <c r="F1555" s="211">
        <v>31.25</v>
      </c>
      <c r="G1555" s="29"/>
      <c r="H1555" s="30"/>
    </row>
    <row r="1556" spans="1:8" s="1" customFormat="1" ht="16.899999999999999" customHeight="1">
      <c r="A1556" s="29"/>
      <c r="B1556" s="30"/>
      <c r="C1556" s="210" t="s">
        <v>2921</v>
      </c>
      <c r="D1556" s="210" t="s">
        <v>2922</v>
      </c>
      <c r="E1556" s="17" t="s">
        <v>2248</v>
      </c>
      <c r="F1556" s="211">
        <v>124.911</v>
      </c>
      <c r="G1556" s="29"/>
      <c r="H1556" s="30"/>
    </row>
    <row r="1557" spans="1:8" s="1" customFormat="1" ht="16.899999999999999" customHeight="1">
      <c r="A1557" s="29"/>
      <c r="B1557" s="30"/>
      <c r="C1557" s="210" t="s">
        <v>3026</v>
      </c>
      <c r="D1557" s="210" t="s">
        <v>3027</v>
      </c>
      <c r="E1557" s="17" t="s">
        <v>2248</v>
      </c>
      <c r="F1557" s="211">
        <v>4.8</v>
      </c>
      <c r="G1557" s="29"/>
      <c r="H1557" s="30"/>
    </row>
    <row r="1558" spans="1:8" s="1" customFormat="1" ht="16.899999999999999" customHeight="1">
      <c r="A1558" s="29"/>
      <c r="B1558" s="30"/>
      <c r="C1558" s="210" t="s">
        <v>3050</v>
      </c>
      <c r="D1558" s="210" t="s">
        <v>3051</v>
      </c>
      <c r="E1558" s="17" t="s">
        <v>2248</v>
      </c>
      <c r="F1558" s="211">
        <v>32.5</v>
      </c>
      <c r="G1558" s="29"/>
      <c r="H1558" s="30"/>
    </row>
    <row r="1559" spans="1:8" s="1" customFormat="1" ht="16.899999999999999" customHeight="1">
      <c r="A1559" s="29"/>
      <c r="B1559" s="30"/>
      <c r="C1559" s="210" t="s">
        <v>3436</v>
      </c>
      <c r="D1559" s="210" t="s">
        <v>3437</v>
      </c>
      <c r="E1559" s="17" t="s">
        <v>2345</v>
      </c>
      <c r="F1559" s="211">
        <v>813.75</v>
      </c>
      <c r="G1559" s="29"/>
      <c r="H1559" s="30"/>
    </row>
    <row r="1560" spans="1:8" s="1" customFormat="1" ht="16.899999999999999" customHeight="1">
      <c r="A1560" s="29"/>
      <c r="B1560" s="30"/>
      <c r="C1560" s="210" t="s">
        <v>970</v>
      </c>
      <c r="D1560" s="210" t="s">
        <v>971</v>
      </c>
      <c r="E1560" s="17" t="s">
        <v>2345</v>
      </c>
      <c r="F1560" s="211">
        <v>385</v>
      </c>
      <c r="G1560" s="29"/>
      <c r="H1560" s="30"/>
    </row>
    <row r="1561" spans="1:8" s="1" customFormat="1" ht="16.899999999999999" customHeight="1">
      <c r="A1561" s="29"/>
      <c r="B1561" s="30"/>
      <c r="C1561" s="210" t="s">
        <v>978</v>
      </c>
      <c r="D1561" s="210" t="s">
        <v>979</v>
      </c>
      <c r="E1561" s="17" t="s">
        <v>2345</v>
      </c>
      <c r="F1561" s="211">
        <v>222</v>
      </c>
      <c r="G1561" s="29"/>
      <c r="H1561" s="30"/>
    </row>
    <row r="1562" spans="1:8" s="1" customFormat="1" ht="16.899999999999999" customHeight="1">
      <c r="A1562" s="29"/>
      <c r="B1562" s="30"/>
      <c r="C1562" s="210" t="s">
        <v>2961</v>
      </c>
      <c r="D1562" s="210" t="s">
        <v>2962</v>
      </c>
      <c r="E1562" s="17" t="s">
        <v>2485</v>
      </c>
      <c r="F1562" s="211">
        <v>375.017</v>
      </c>
      <c r="G1562" s="29"/>
      <c r="H1562" s="30"/>
    </row>
    <row r="1563" spans="1:8" s="1" customFormat="1" ht="16.899999999999999" customHeight="1">
      <c r="A1563" s="29"/>
      <c r="B1563" s="30"/>
      <c r="C1563" s="206" t="s">
        <v>2587</v>
      </c>
      <c r="D1563" s="207" t="s">
        <v>2588</v>
      </c>
      <c r="E1563" s="208" t="s">
        <v>2345</v>
      </c>
      <c r="F1563" s="209">
        <v>1</v>
      </c>
      <c r="G1563" s="29"/>
      <c r="H1563" s="30"/>
    </row>
    <row r="1564" spans="1:8" s="1" customFormat="1" ht="16.899999999999999" customHeight="1">
      <c r="A1564" s="29"/>
      <c r="B1564" s="30"/>
      <c r="C1564" s="210" t="s">
        <v>2587</v>
      </c>
      <c r="D1564" s="210" t="s">
        <v>2784</v>
      </c>
      <c r="E1564" s="17" t="s">
        <v>2156</v>
      </c>
      <c r="F1564" s="211">
        <v>1</v>
      </c>
      <c r="G1564" s="29"/>
      <c r="H1564" s="30"/>
    </row>
    <row r="1565" spans="1:8" s="1" customFormat="1" ht="16.899999999999999" customHeight="1">
      <c r="A1565" s="29"/>
      <c r="B1565" s="30"/>
      <c r="C1565" s="212" t="s">
        <v>561</v>
      </c>
      <c r="D1565" s="29"/>
      <c r="E1565" s="29"/>
      <c r="F1565" s="29"/>
      <c r="G1565" s="29"/>
      <c r="H1565" s="30"/>
    </row>
    <row r="1566" spans="1:8" s="1" customFormat="1" ht="16.899999999999999" customHeight="1">
      <c r="A1566" s="29"/>
      <c r="B1566" s="30"/>
      <c r="C1566" s="210" t="s">
        <v>2776</v>
      </c>
      <c r="D1566" s="210" t="s">
        <v>2777</v>
      </c>
      <c r="E1566" s="17" t="s">
        <v>2248</v>
      </c>
      <c r="F1566" s="211">
        <v>217.744</v>
      </c>
      <c r="G1566" s="29"/>
      <c r="H1566" s="30"/>
    </row>
    <row r="1567" spans="1:8" s="1" customFormat="1" ht="16.899999999999999" customHeight="1">
      <c r="A1567" s="29"/>
      <c r="B1567" s="30"/>
      <c r="C1567" s="210" t="s">
        <v>2619</v>
      </c>
      <c r="D1567" s="210" t="s">
        <v>2620</v>
      </c>
      <c r="E1567" s="17" t="s">
        <v>2297</v>
      </c>
      <c r="F1567" s="211">
        <v>39.75</v>
      </c>
      <c r="G1567" s="29"/>
      <c r="H1567" s="30"/>
    </row>
    <row r="1568" spans="1:8" s="1" customFormat="1" ht="16.899999999999999" customHeight="1">
      <c r="A1568" s="29"/>
      <c r="B1568" s="30"/>
      <c r="C1568" s="210" t="s">
        <v>2645</v>
      </c>
      <c r="D1568" s="210" t="s">
        <v>2646</v>
      </c>
      <c r="E1568" s="17" t="s">
        <v>2297</v>
      </c>
      <c r="F1568" s="211">
        <v>145</v>
      </c>
      <c r="G1568" s="29"/>
      <c r="H1568" s="30"/>
    </row>
    <row r="1569" spans="1:8" s="1" customFormat="1" ht="16.899999999999999" customHeight="1">
      <c r="A1569" s="29"/>
      <c r="B1569" s="30"/>
      <c r="C1569" s="210" t="s">
        <v>2666</v>
      </c>
      <c r="D1569" s="210" t="s">
        <v>2667</v>
      </c>
      <c r="E1569" s="17" t="s">
        <v>2297</v>
      </c>
      <c r="F1569" s="211">
        <v>330.25</v>
      </c>
      <c r="G1569" s="29"/>
      <c r="H1569" s="30"/>
    </row>
    <row r="1570" spans="1:8" s="1" customFormat="1" ht="16.899999999999999" customHeight="1">
      <c r="A1570" s="29"/>
      <c r="B1570" s="30"/>
      <c r="C1570" s="210" t="s">
        <v>2695</v>
      </c>
      <c r="D1570" s="210" t="s">
        <v>2696</v>
      </c>
      <c r="E1570" s="17" t="s">
        <v>2297</v>
      </c>
      <c r="F1570" s="211">
        <v>143.5</v>
      </c>
      <c r="G1570" s="29"/>
      <c r="H1570" s="30"/>
    </row>
    <row r="1571" spans="1:8" s="1" customFormat="1" ht="16.899999999999999" customHeight="1">
      <c r="A1571" s="29"/>
      <c r="B1571" s="30"/>
      <c r="C1571" s="210" t="s">
        <v>2704</v>
      </c>
      <c r="D1571" s="210" t="s">
        <v>2705</v>
      </c>
      <c r="E1571" s="17" t="s">
        <v>2297</v>
      </c>
      <c r="F1571" s="211">
        <v>70.25</v>
      </c>
      <c r="G1571" s="29"/>
      <c r="H1571" s="30"/>
    </row>
    <row r="1572" spans="1:8" s="1" customFormat="1" ht="16.899999999999999" customHeight="1">
      <c r="A1572" s="29"/>
      <c r="B1572" s="30"/>
      <c r="C1572" s="210" t="s">
        <v>2760</v>
      </c>
      <c r="D1572" s="210" t="s">
        <v>2761</v>
      </c>
      <c r="E1572" s="17" t="s">
        <v>2248</v>
      </c>
      <c r="F1572" s="211">
        <v>10.863</v>
      </c>
      <c r="G1572" s="29"/>
      <c r="H1572" s="30"/>
    </row>
    <row r="1573" spans="1:8" s="1" customFormat="1" ht="16.899999999999999" customHeight="1">
      <c r="A1573" s="29"/>
      <c r="B1573" s="30"/>
      <c r="C1573" s="210" t="s">
        <v>2921</v>
      </c>
      <c r="D1573" s="210" t="s">
        <v>2922</v>
      </c>
      <c r="E1573" s="17" t="s">
        <v>2248</v>
      </c>
      <c r="F1573" s="211">
        <v>124.911</v>
      </c>
      <c r="G1573" s="29"/>
      <c r="H1573" s="30"/>
    </row>
    <row r="1574" spans="1:8" s="1" customFormat="1" ht="16.899999999999999" customHeight="1">
      <c r="A1574" s="29"/>
      <c r="B1574" s="30"/>
      <c r="C1574" s="210" t="s">
        <v>3050</v>
      </c>
      <c r="D1574" s="210" t="s">
        <v>3051</v>
      </c>
      <c r="E1574" s="17" t="s">
        <v>2248</v>
      </c>
      <c r="F1574" s="211">
        <v>32.5</v>
      </c>
      <c r="G1574" s="29"/>
      <c r="H1574" s="30"/>
    </row>
    <row r="1575" spans="1:8" s="1" customFormat="1" ht="16.899999999999999" customHeight="1">
      <c r="A1575" s="29"/>
      <c r="B1575" s="30"/>
      <c r="C1575" s="210" t="s">
        <v>3436</v>
      </c>
      <c r="D1575" s="210" t="s">
        <v>3437</v>
      </c>
      <c r="E1575" s="17" t="s">
        <v>2345</v>
      </c>
      <c r="F1575" s="211">
        <v>813.75</v>
      </c>
      <c r="G1575" s="29"/>
      <c r="H1575" s="30"/>
    </row>
    <row r="1576" spans="1:8" s="1" customFormat="1" ht="16.899999999999999" customHeight="1">
      <c r="A1576" s="29"/>
      <c r="B1576" s="30"/>
      <c r="C1576" s="210" t="s">
        <v>970</v>
      </c>
      <c r="D1576" s="210" t="s">
        <v>971</v>
      </c>
      <c r="E1576" s="17" t="s">
        <v>2345</v>
      </c>
      <c r="F1576" s="211">
        <v>385</v>
      </c>
      <c r="G1576" s="29"/>
      <c r="H1576" s="30"/>
    </row>
    <row r="1577" spans="1:8" s="1" customFormat="1" ht="16.899999999999999" customHeight="1">
      <c r="A1577" s="29"/>
      <c r="B1577" s="30"/>
      <c r="C1577" s="210" t="s">
        <v>978</v>
      </c>
      <c r="D1577" s="210" t="s">
        <v>979</v>
      </c>
      <c r="E1577" s="17" t="s">
        <v>2345</v>
      </c>
      <c r="F1577" s="211">
        <v>222</v>
      </c>
      <c r="G1577" s="29"/>
      <c r="H1577" s="30"/>
    </row>
    <row r="1578" spans="1:8" s="1" customFormat="1" ht="16.899999999999999" customHeight="1">
      <c r="A1578" s="29"/>
      <c r="B1578" s="30"/>
      <c r="C1578" s="210" t="s">
        <v>2961</v>
      </c>
      <c r="D1578" s="210" t="s">
        <v>2962</v>
      </c>
      <c r="E1578" s="17" t="s">
        <v>2485</v>
      </c>
      <c r="F1578" s="211">
        <v>375.017</v>
      </c>
      <c r="G1578" s="29"/>
      <c r="H1578" s="30"/>
    </row>
    <row r="1579" spans="1:8" s="1" customFormat="1" ht="16.899999999999999" customHeight="1">
      <c r="A1579" s="29"/>
      <c r="B1579" s="30"/>
      <c r="C1579" s="206" t="s">
        <v>2589</v>
      </c>
      <c r="D1579" s="207" t="s">
        <v>2590</v>
      </c>
      <c r="E1579" s="208" t="s">
        <v>2345</v>
      </c>
      <c r="F1579" s="209">
        <v>1</v>
      </c>
      <c r="G1579" s="29"/>
      <c r="H1579" s="30"/>
    </row>
    <row r="1580" spans="1:8" s="1" customFormat="1" ht="16.899999999999999" customHeight="1">
      <c r="A1580" s="29"/>
      <c r="B1580" s="30"/>
      <c r="C1580" s="210" t="s">
        <v>2589</v>
      </c>
      <c r="D1580" s="210" t="s">
        <v>2785</v>
      </c>
      <c r="E1580" s="17" t="s">
        <v>2156</v>
      </c>
      <c r="F1580" s="211">
        <v>1</v>
      </c>
      <c r="G1580" s="29"/>
      <c r="H1580" s="30"/>
    </row>
    <row r="1581" spans="1:8" s="1" customFormat="1" ht="16.899999999999999" customHeight="1">
      <c r="A1581" s="29"/>
      <c r="B1581" s="30"/>
      <c r="C1581" s="212" t="s">
        <v>561</v>
      </c>
      <c r="D1581" s="29"/>
      <c r="E1581" s="29"/>
      <c r="F1581" s="29"/>
      <c r="G1581" s="29"/>
      <c r="H1581" s="30"/>
    </row>
    <row r="1582" spans="1:8" s="1" customFormat="1" ht="16.899999999999999" customHeight="1">
      <c r="A1582" s="29"/>
      <c r="B1582" s="30"/>
      <c r="C1582" s="210" t="s">
        <v>2776</v>
      </c>
      <c r="D1582" s="210" t="s">
        <v>2777</v>
      </c>
      <c r="E1582" s="17" t="s">
        <v>2248</v>
      </c>
      <c r="F1582" s="211">
        <v>217.744</v>
      </c>
      <c r="G1582" s="29"/>
      <c r="H1582" s="30"/>
    </row>
    <row r="1583" spans="1:8" s="1" customFormat="1" ht="16.899999999999999" customHeight="1">
      <c r="A1583" s="29"/>
      <c r="B1583" s="30"/>
      <c r="C1583" s="210" t="s">
        <v>2619</v>
      </c>
      <c r="D1583" s="210" t="s">
        <v>2620</v>
      </c>
      <c r="E1583" s="17" t="s">
        <v>2297</v>
      </c>
      <c r="F1583" s="211">
        <v>39.75</v>
      </c>
      <c r="G1583" s="29"/>
      <c r="H1583" s="30"/>
    </row>
    <row r="1584" spans="1:8" s="1" customFormat="1" ht="16.899999999999999" customHeight="1">
      <c r="A1584" s="29"/>
      <c r="B1584" s="30"/>
      <c r="C1584" s="210" t="s">
        <v>2645</v>
      </c>
      <c r="D1584" s="210" t="s">
        <v>2646</v>
      </c>
      <c r="E1584" s="17" t="s">
        <v>2297</v>
      </c>
      <c r="F1584" s="211">
        <v>145</v>
      </c>
      <c r="G1584" s="29"/>
      <c r="H1584" s="30"/>
    </row>
    <row r="1585" spans="1:8" s="1" customFormat="1" ht="16.899999999999999" customHeight="1">
      <c r="A1585" s="29"/>
      <c r="B1585" s="30"/>
      <c r="C1585" s="210" t="s">
        <v>2666</v>
      </c>
      <c r="D1585" s="210" t="s">
        <v>2667</v>
      </c>
      <c r="E1585" s="17" t="s">
        <v>2297</v>
      </c>
      <c r="F1585" s="211">
        <v>330.25</v>
      </c>
      <c r="G1585" s="29"/>
      <c r="H1585" s="30"/>
    </row>
    <row r="1586" spans="1:8" s="1" customFormat="1" ht="16.899999999999999" customHeight="1">
      <c r="A1586" s="29"/>
      <c r="B1586" s="30"/>
      <c r="C1586" s="210" t="s">
        <v>2695</v>
      </c>
      <c r="D1586" s="210" t="s">
        <v>2696</v>
      </c>
      <c r="E1586" s="17" t="s">
        <v>2297</v>
      </c>
      <c r="F1586" s="211">
        <v>143.5</v>
      </c>
      <c r="G1586" s="29"/>
      <c r="H1586" s="30"/>
    </row>
    <row r="1587" spans="1:8" s="1" customFormat="1" ht="16.899999999999999" customHeight="1">
      <c r="A1587" s="29"/>
      <c r="B1587" s="30"/>
      <c r="C1587" s="210" t="s">
        <v>2704</v>
      </c>
      <c r="D1587" s="210" t="s">
        <v>2705</v>
      </c>
      <c r="E1587" s="17" t="s">
        <v>2297</v>
      </c>
      <c r="F1587" s="211">
        <v>70.25</v>
      </c>
      <c r="G1587" s="29"/>
      <c r="H1587" s="30"/>
    </row>
    <row r="1588" spans="1:8" s="1" customFormat="1" ht="16.899999999999999" customHeight="1">
      <c r="A1588" s="29"/>
      <c r="B1588" s="30"/>
      <c r="C1588" s="210" t="s">
        <v>2744</v>
      </c>
      <c r="D1588" s="210" t="s">
        <v>2745</v>
      </c>
      <c r="E1588" s="17" t="s">
        <v>2297</v>
      </c>
      <c r="F1588" s="211">
        <v>15.5</v>
      </c>
      <c r="G1588" s="29"/>
      <c r="H1588" s="30"/>
    </row>
    <row r="1589" spans="1:8" s="1" customFormat="1" ht="16.899999999999999" customHeight="1">
      <c r="A1589" s="29"/>
      <c r="B1589" s="30"/>
      <c r="C1589" s="210" t="s">
        <v>2752</v>
      </c>
      <c r="D1589" s="210" t="s">
        <v>2753</v>
      </c>
      <c r="E1589" s="17" t="s">
        <v>2297</v>
      </c>
      <c r="F1589" s="211">
        <v>31.25</v>
      </c>
      <c r="G1589" s="29"/>
      <c r="H1589" s="30"/>
    </row>
    <row r="1590" spans="1:8" s="1" customFormat="1" ht="16.899999999999999" customHeight="1">
      <c r="A1590" s="29"/>
      <c r="B1590" s="30"/>
      <c r="C1590" s="210" t="s">
        <v>2921</v>
      </c>
      <c r="D1590" s="210" t="s">
        <v>2922</v>
      </c>
      <c r="E1590" s="17" t="s">
        <v>2248</v>
      </c>
      <c r="F1590" s="211">
        <v>124.911</v>
      </c>
      <c r="G1590" s="29"/>
      <c r="H1590" s="30"/>
    </row>
    <row r="1591" spans="1:8" s="1" customFormat="1" ht="16.899999999999999" customHeight="1">
      <c r="A1591" s="29"/>
      <c r="B1591" s="30"/>
      <c r="C1591" s="210" t="s">
        <v>3050</v>
      </c>
      <c r="D1591" s="210" t="s">
        <v>3051</v>
      </c>
      <c r="E1591" s="17" t="s">
        <v>2248</v>
      </c>
      <c r="F1591" s="211">
        <v>32.5</v>
      </c>
      <c r="G1591" s="29"/>
      <c r="H1591" s="30"/>
    </row>
    <row r="1592" spans="1:8" s="1" customFormat="1" ht="16.899999999999999" customHeight="1">
      <c r="A1592" s="29"/>
      <c r="B1592" s="30"/>
      <c r="C1592" s="210" t="s">
        <v>3436</v>
      </c>
      <c r="D1592" s="210" t="s">
        <v>3437</v>
      </c>
      <c r="E1592" s="17" t="s">
        <v>2345</v>
      </c>
      <c r="F1592" s="211">
        <v>813.75</v>
      </c>
      <c r="G1592" s="29"/>
      <c r="H1592" s="30"/>
    </row>
    <row r="1593" spans="1:8" s="1" customFormat="1" ht="16.899999999999999" customHeight="1">
      <c r="A1593" s="29"/>
      <c r="B1593" s="30"/>
      <c r="C1593" s="210" t="s">
        <v>970</v>
      </c>
      <c r="D1593" s="210" t="s">
        <v>971</v>
      </c>
      <c r="E1593" s="17" t="s">
        <v>2345</v>
      </c>
      <c r="F1593" s="211">
        <v>385</v>
      </c>
      <c r="G1593" s="29"/>
      <c r="H1593" s="30"/>
    </row>
    <row r="1594" spans="1:8" s="1" customFormat="1" ht="16.899999999999999" customHeight="1">
      <c r="A1594" s="29"/>
      <c r="B1594" s="30"/>
      <c r="C1594" s="210" t="s">
        <v>978</v>
      </c>
      <c r="D1594" s="210" t="s">
        <v>979</v>
      </c>
      <c r="E1594" s="17" t="s">
        <v>2345</v>
      </c>
      <c r="F1594" s="211">
        <v>222</v>
      </c>
      <c r="G1594" s="29"/>
      <c r="H1594" s="30"/>
    </row>
    <row r="1595" spans="1:8" s="1" customFormat="1" ht="16.899999999999999" customHeight="1">
      <c r="A1595" s="29"/>
      <c r="B1595" s="30"/>
      <c r="C1595" s="206" t="s">
        <v>2591</v>
      </c>
      <c r="D1595" s="207" t="s">
        <v>2592</v>
      </c>
      <c r="E1595" s="208" t="s">
        <v>2345</v>
      </c>
      <c r="F1595" s="209">
        <v>0.8</v>
      </c>
      <c r="G1595" s="29"/>
      <c r="H1595" s="30"/>
    </row>
    <row r="1596" spans="1:8" s="1" customFormat="1" ht="16.899999999999999" customHeight="1">
      <c r="A1596" s="29"/>
      <c r="B1596" s="30"/>
      <c r="C1596" s="210" t="s">
        <v>2591</v>
      </c>
      <c r="D1596" s="210" t="s">
        <v>2786</v>
      </c>
      <c r="E1596" s="17" t="s">
        <v>2156</v>
      </c>
      <c r="F1596" s="211">
        <v>0.8</v>
      </c>
      <c r="G1596" s="29"/>
      <c r="H1596" s="30"/>
    </row>
    <row r="1597" spans="1:8" s="1" customFormat="1" ht="16.899999999999999" customHeight="1">
      <c r="A1597" s="29"/>
      <c r="B1597" s="30"/>
      <c r="C1597" s="212" t="s">
        <v>561</v>
      </c>
      <c r="D1597" s="29"/>
      <c r="E1597" s="29"/>
      <c r="F1597" s="29"/>
      <c r="G1597" s="29"/>
      <c r="H1597" s="30"/>
    </row>
    <row r="1598" spans="1:8" s="1" customFormat="1" ht="16.899999999999999" customHeight="1">
      <c r="A1598" s="29"/>
      <c r="B1598" s="30"/>
      <c r="C1598" s="210" t="s">
        <v>2776</v>
      </c>
      <c r="D1598" s="210" t="s">
        <v>2777</v>
      </c>
      <c r="E1598" s="17" t="s">
        <v>2248</v>
      </c>
      <c r="F1598" s="211">
        <v>217.744</v>
      </c>
      <c r="G1598" s="29"/>
      <c r="H1598" s="30"/>
    </row>
    <row r="1599" spans="1:8" s="1" customFormat="1" ht="16.899999999999999" customHeight="1">
      <c r="A1599" s="29"/>
      <c r="B1599" s="30"/>
      <c r="C1599" s="210" t="s">
        <v>2921</v>
      </c>
      <c r="D1599" s="210" t="s">
        <v>2922</v>
      </c>
      <c r="E1599" s="17" t="s">
        <v>2248</v>
      </c>
      <c r="F1599" s="211">
        <v>124.911</v>
      </c>
      <c r="G1599" s="29"/>
      <c r="H1599" s="30"/>
    </row>
    <row r="1600" spans="1:8" s="1" customFormat="1" ht="16.899999999999999" customHeight="1">
      <c r="A1600" s="29"/>
      <c r="B1600" s="30"/>
      <c r="C1600" s="210" t="s">
        <v>3050</v>
      </c>
      <c r="D1600" s="210" t="s">
        <v>3051</v>
      </c>
      <c r="E1600" s="17" t="s">
        <v>2248</v>
      </c>
      <c r="F1600" s="211">
        <v>32.5</v>
      </c>
      <c r="G1600" s="29"/>
      <c r="H1600" s="30"/>
    </row>
    <row r="1601" spans="1:8" s="1" customFormat="1" ht="16.899999999999999" customHeight="1">
      <c r="A1601" s="29"/>
      <c r="B1601" s="30"/>
      <c r="C1601" s="206" t="s">
        <v>2605</v>
      </c>
      <c r="D1601" s="207" t="s">
        <v>2606</v>
      </c>
      <c r="E1601" s="208" t="s">
        <v>2357</v>
      </c>
      <c r="F1601" s="209">
        <v>18</v>
      </c>
      <c r="G1601" s="29"/>
      <c r="H1601" s="30"/>
    </row>
    <row r="1602" spans="1:8" s="1" customFormat="1" ht="16.899999999999999" customHeight="1">
      <c r="A1602" s="29"/>
      <c r="B1602" s="30"/>
      <c r="C1602" s="210" t="s">
        <v>2156</v>
      </c>
      <c r="D1602" s="210" t="s">
        <v>3036</v>
      </c>
      <c r="E1602" s="17" t="s">
        <v>2156</v>
      </c>
      <c r="F1602" s="211">
        <v>0</v>
      </c>
      <c r="G1602" s="29"/>
      <c r="H1602" s="30"/>
    </row>
    <row r="1603" spans="1:8" s="1" customFormat="1" ht="16.899999999999999" customHeight="1">
      <c r="A1603" s="29"/>
      <c r="B1603" s="30"/>
      <c r="C1603" s="210" t="s">
        <v>2156</v>
      </c>
      <c r="D1603" s="210" t="s">
        <v>890</v>
      </c>
      <c r="E1603" s="17" t="s">
        <v>2156</v>
      </c>
      <c r="F1603" s="211">
        <v>6</v>
      </c>
      <c r="G1603" s="29"/>
      <c r="H1603" s="30"/>
    </row>
    <row r="1604" spans="1:8" s="1" customFormat="1" ht="16.899999999999999" customHeight="1">
      <c r="A1604" s="29"/>
      <c r="B1604" s="30"/>
      <c r="C1604" s="210" t="s">
        <v>2156</v>
      </c>
      <c r="D1604" s="210" t="s">
        <v>891</v>
      </c>
      <c r="E1604" s="17" t="s">
        <v>2156</v>
      </c>
      <c r="F1604" s="211">
        <v>4</v>
      </c>
      <c r="G1604" s="29"/>
      <c r="H1604" s="30"/>
    </row>
    <row r="1605" spans="1:8" s="1" customFormat="1" ht="16.899999999999999" customHeight="1">
      <c r="A1605" s="29"/>
      <c r="B1605" s="30"/>
      <c r="C1605" s="210" t="s">
        <v>2156</v>
      </c>
      <c r="D1605" s="210" t="s">
        <v>3176</v>
      </c>
      <c r="E1605" s="17" t="s">
        <v>2156</v>
      </c>
      <c r="F1605" s="211">
        <v>6</v>
      </c>
      <c r="G1605" s="29"/>
      <c r="H1605" s="30"/>
    </row>
    <row r="1606" spans="1:8" s="1" customFormat="1" ht="16.899999999999999" customHeight="1">
      <c r="A1606" s="29"/>
      <c r="B1606" s="30"/>
      <c r="C1606" s="210" t="s">
        <v>2156</v>
      </c>
      <c r="D1606" s="210" t="s">
        <v>3040</v>
      </c>
      <c r="E1606" s="17" t="s">
        <v>2156</v>
      </c>
      <c r="F1606" s="211">
        <v>0</v>
      </c>
      <c r="G1606" s="29"/>
      <c r="H1606" s="30"/>
    </row>
    <row r="1607" spans="1:8" s="1" customFormat="1" ht="16.899999999999999" customHeight="1">
      <c r="A1607" s="29"/>
      <c r="B1607" s="30"/>
      <c r="C1607" s="210" t="s">
        <v>2156</v>
      </c>
      <c r="D1607" s="210" t="s">
        <v>2217</v>
      </c>
      <c r="E1607" s="17" t="s">
        <v>2156</v>
      </c>
      <c r="F1607" s="211">
        <v>2</v>
      </c>
      <c r="G1607" s="29"/>
      <c r="H1607" s="30"/>
    </row>
    <row r="1608" spans="1:8" s="1" customFormat="1" ht="16.899999999999999" customHeight="1">
      <c r="A1608" s="29"/>
      <c r="B1608" s="30"/>
      <c r="C1608" s="210" t="s">
        <v>2605</v>
      </c>
      <c r="D1608" s="210" t="s">
        <v>2641</v>
      </c>
      <c r="E1608" s="17" t="s">
        <v>2156</v>
      </c>
      <c r="F1608" s="211">
        <v>18</v>
      </c>
      <c r="G1608" s="29"/>
      <c r="H1608" s="30"/>
    </row>
    <row r="1609" spans="1:8" s="1" customFormat="1" ht="16.899999999999999" customHeight="1">
      <c r="A1609" s="29"/>
      <c r="B1609" s="30"/>
      <c r="C1609" s="212" t="s">
        <v>561</v>
      </c>
      <c r="D1609" s="29"/>
      <c r="E1609" s="29"/>
      <c r="F1609" s="29"/>
      <c r="G1609" s="29"/>
      <c r="H1609" s="30"/>
    </row>
    <row r="1610" spans="1:8" s="1" customFormat="1" ht="16.899999999999999" customHeight="1">
      <c r="A1610" s="29"/>
      <c r="B1610" s="30"/>
      <c r="C1610" s="210" t="s">
        <v>887</v>
      </c>
      <c r="D1610" s="210" t="s">
        <v>888</v>
      </c>
      <c r="E1610" s="17" t="s">
        <v>3034</v>
      </c>
      <c r="F1610" s="211">
        <v>18</v>
      </c>
      <c r="G1610" s="29"/>
      <c r="H1610" s="30"/>
    </row>
    <row r="1611" spans="1:8" s="1" customFormat="1" ht="16.899999999999999" customHeight="1">
      <c r="A1611" s="29"/>
      <c r="B1611" s="30"/>
      <c r="C1611" s="210" t="s">
        <v>3389</v>
      </c>
      <c r="D1611" s="210" t="s">
        <v>3390</v>
      </c>
      <c r="E1611" s="17" t="s">
        <v>3034</v>
      </c>
      <c r="F1611" s="211">
        <v>35</v>
      </c>
      <c r="G1611" s="29"/>
      <c r="H1611" s="30"/>
    </row>
    <row r="1612" spans="1:8" s="1" customFormat="1" ht="16.899999999999999" customHeight="1">
      <c r="A1612" s="29"/>
      <c r="B1612" s="30"/>
      <c r="C1612" s="206" t="s">
        <v>2608</v>
      </c>
      <c r="D1612" s="207" t="s">
        <v>2609</v>
      </c>
      <c r="E1612" s="208" t="s">
        <v>2357</v>
      </c>
      <c r="F1612" s="209">
        <v>5</v>
      </c>
      <c r="G1612" s="29"/>
      <c r="H1612" s="30"/>
    </row>
    <row r="1613" spans="1:8" s="1" customFormat="1" ht="16.899999999999999" customHeight="1">
      <c r="A1613" s="29"/>
      <c r="B1613" s="30"/>
      <c r="C1613" s="210" t="s">
        <v>2156</v>
      </c>
      <c r="D1613" s="210" t="s">
        <v>3169</v>
      </c>
      <c r="E1613" s="17" t="s">
        <v>2156</v>
      </c>
      <c r="F1613" s="211">
        <v>0</v>
      </c>
      <c r="G1613" s="29"/>
      <c r="H1613" s="30"/>
    </row>
    <row r="1614" spans="1:8" s="1" customFormat="1" ht="16.899999999999999" customHeight="1">
      <c r="A1614" s="29"/>
      <c r="B1614" s="30"/>
      <c r="C1614" s="210" t="s">
        <v>2608</v>
      </c>
      <c r="D1614" s="210" t="s">
        <v>3170</v>
      </c>
      <c r="E1614" s="17" t="s">
        <v>2156</v>
      </c>
      <c r="F1614" s="211">
        <v>5</v>
      </c>
      <c r="G1614" s="29"/>
      <c r="H1614" s="30"/>
    </row>
    <row r="1615" spans="1:8" s="1" customFormat="1" ht="16.899999999999999" customHeight="1">
      <c r="A1615" s="29"/>
      <c r="B1615" s="30"/>
      <c r="C1615" s="212" t="s">
        <v>561</v>
      </c>
      <c r="D1615" s="29"/>
      <c r="E1615" s="29"/>
      <c r="F1615" s="29"/>
      <c r="G1615" s="29"/>
      <c r="H1615" s="30"/>
    </row>
    <row r="1616" spans="1:8" s="1" customFormat="1" ht="16.899999999999999" customHeight="1">
      <c r="A1616" s="29"/>
      <c r="B1616" s="30"/>
      <c r="C1616" s="210" t="s">
        <v>3166</v>
      </c>
      <c r="D1616" s="210" t="s">
        <v>3167</v>
      </c>
      <c r="E1616" s="17" t="s">
        <v>3034</v>
      </c>
      <c r="F1616" s="211">
        <v>29</v>
      </c>
      <c r="G1616" s="29"/>
      <c r="H1616" s="30"/>
    </row>
    <row r="1617" spans="1:8" s="1" customFormat="1" ht="16.899999999999999" customHeight="1">
      <c r="A1617" s="29"/>
      <c r="B1617" s="30"/>
      <c r="C1617" s="210" t="s">
        <v>3214</v>
      </c>
      <c r="D1617" s="210" t="s">
        <v>3215</v>
      </c>
      <c r="E1617" s="17" t="s">
        <v>3034</v>
      </c>
      <c r="F1617" s="211">
        <v>12</v>
      </c>
      <c r="G1617" s="29"/>
      <c r="H1617" s="30"/>
    </row>
    <row r="1618" spans="1:8" s="1" customFormat="1" ht="16.899999999999999" customHeight="1">
      <c r="A1618" s="29"/>
      <c r="B1618" s="30"/>
      <c r="C1618" s="210" t="s">
        <v>3293</v>
      </c>
      <c r="D1618" s="210" t="s">
        <v>3294</v>
      </c>
      <c r="E1618" s="17" t="s">
        <v>3034</v>
      </c>
      <c r="F1618" s="211">
        <v>36</v>
      </c>
      <c r="G1618" s="29"/>
      <c r="H1618" s="30"/>
    </row>
    <row r="1619" spans="1:8" s="1" customFormat="1" ht="16.899999999999999" customHeight="1">
      <c r="A1619" s="29"/>
      <c r="B1619" s="30"/>
      <c r="C1619" s="210" t="s">
        <v>3257</v>
      </c>
      <c r="D1619" s="210" t="s">
        <v>3258</v>
      </c>
      <c r="E1619" s="17" t="s">
        <v>3034</v>
      </c>
      <c r="F1619" s="211">
        <v>47</v>
      </c>
      <c r="G1619" s="29"/>
      <c r="H1619" s="30"/>
    </row>
    <row r="1620" spans="1:8" s="1" customFormat="1" ht="16.899999999999999" customHeight="1">
      <c r="A1620" s="29"/>
      <c r="B1620" s="30"/>
      <c r="C1620" s="206" t="s">
        <v>3171</v>
      </c>
      <c r="D1620" s="207" t="s">
        <v>354</v>
      </c>
      <c r="E1620" s="208" t="s">
        <v>2357</v>
      </c>
      <c r="F1620" s="209">
        <v>0</v>
      </c>
      <c r="G1620" s="29"/>
      <c r="H1620" s="30"/>
    </row>
    <row r="1621" spans="1:8" s="1" customFormat="1" ht="16.899999999999999" customHeight="1">
      <c r="A1621" s="29"/>
      <c r="B1621" s="30"/>
      <c r="C1621" s="210" t="s">
        <v>3171</v>
      </c>
      <c r="D1621" s="210" t="s">
        <v>3172</v>
      </c>
      <c r="E1621" s="17" t="s">
        <v>2156</v>
      </c>
      <c r="F1621" s="211">
        <v>0</v>
      </c>
      <c r="G1621" s="29"/>
      <c r="H1621" s="30"/>
    </row>
    <row r="1622" spans="1:8" s="1" customFormat="1" ht="16.899999999999999" customHeight="1">
      <c r="A1622" s="29"/>
      <c r="B1622" s="30"/>
      <c r="C1622" s="206" t="s">
        <v>2613</v>
      </c>
      <c r="D1622" s="207" t="s">
        <v>2614</v>
      </c>
      <c r="E1622" s="208" t="s">
        <v>2357</v>
      </c>
      <c r="F1622" s="209">
        <v>1</v>
      </c>
      <c r="G1622" s="29"/>
      <c r="H1622" s="30"/>
    </row>
    <row r="1623" spans="1:8" s="1" customFormat="1" ht="16.899999999999999" customHeight="1">
      <c r="A1623" s="29"/>
      <c r="B1623" s="30"/>
      <c r="C1623" s="210" t="s">
        <v>3171</v>
      </c>
      <c r="D1623" s="210" t="s">
        <v>3172</v>
      </c>
      <c r="E1623" s="17" t="s">
        <v>2156</v>
      </c>
      <c r="F1623" s="211">
        <v>0</v>
      </c>
      <c r="G1623" s="29"/>
      <c r="H1623" s="30"/>
    </row>
    <row r="1624" spans="1:8" s="1" customFormat="1" ht="16.899999999999999" customHeight="1">
      <c r="A1624" s="29"/>
      <c r="B1624" s="30"/>
      <c r="C1624" s="210" t="s">
        <v>2613</v>
      </c>
      <c r="D1624" s="210" t="s">
        <v>3173</v>
      </c>
      <c r="E1624" s="17" t="s">
        <v>2156</v>
      </c>
      <c r="F1624" s="211">
        <v>1</v>
      </c>
      <c r="G1624" s="29"/>
      <c r="H1624" s="30"/>
    </row>
    <row r="1625" spans="1:8" s="1" customFormat="1" ht="16.899999999999999" customHeight="1">
      <c r="A1625" s="29"/>
      <c r="B1625" s="30"/>
      <c r="C1625" s="212" t="s">
        <v>561</v>
      </c>
      <c r="D1625" s="29"/>
      <c r="E1625" s="29"/>
      <c r="F1625" s="29"/>
      <c r="G1625" s="29"/>
      <c r="H1625" s="30"/>
    </row>
    <row r="1626" spans="1:8" s="1" customFormat="1" ht="16.899999999999999" customHeight="1">
      <c r="A1626" s="29"/>
      <c r="B1626" s="30"/>
      <c r="C1626" s="210" t="s">
        <v>3166</v>
      </c>
      <c r="D1626" s="210" t="s">
        <v>3167</v>
      </c>
      <c r="E1626" s="17" t="s">
        <v>3034</v>
      </c>
      <c r="F1626" s="211">
        <v>29</v>
      </c>
      <c r="G1626" s="29"/>
      <c r="H1626" s="30"/>
    </row>
    <row r="1627" spans="1:8" s="1" customFormat="1" ht="16.899999999999999" customHeight="1">
      <c r="A1627" s="29"/>
      <c r="B1627" s="30"/>
      <c r="C1627" s="210" t="s">
        <v>3203</v>
      </c>
      <c r="D1627" s="210" t="s">
        <v>3204</v>
      </c>
      <c r="E1627" s="17" t="s">
        <v>3034</v>
      </c>
      <c r="F1627" s="211">
        <v>2</v>
      </c>
      <c r="G1627" s="29"/>
      <c r="H1627" s="30"/>
    </row>
    <row r="1628" spans="1:8" s="1" customFormat="1" ht="16.899999999999999" customHeight="1">
      <c r="A1628" s="29"/>
      <c r="B1628" s="30"/>
      <c r="C1628" s="210" t="s">
        <v>3220</v>
      </c>
      <c r="D1628" s="210" t="s">
        <v>3221</v>
      </c>
      <c r="E1628" s="17" t="s">
        <v>3034</v>
      </c>
      <c r="F1628" s="211">
        <v>1</v>
      </c>
      <c r="G1628" s="29"/>
      <c r="H1628" s="30"/>
    </row>
    <row r="1629" spans="1:8" s="1" customFormat="1" ht="16.899999999999999" customHeight="1">
      <c r="A1629" s="29"/>
      <c r="B1629" s="30"/>
      <c r="C1629" s="210" t="s">
        <v>3293</v>
      </c>
      <c r="D1629" s="210" t="s">
        <v>3294</v>
      </c>
      <c r="E1629" s="17" t="s">
        <v>3034</v>
      </c>
      <c r="F1629" s="211">
        <v>36</v>
      </c>
      <c r="G1629" s="29"/>
      <c r="H1629" s="30"/>
    </row>
    <row r="1630" spans="1:8" s="1" customFormat="1" ht="16.899999999999999" customHeight="1">
      <c r="A1630" s="29"/>
      <c r="B1630" s="30"/>
      <c r="C1630" s="210" t="s">
        <v>3299</v>
      </c>
      <c r="D1630" s="210" t="s">
        <v>3300</v>
      </c>
      <c r="E1630" s="17" t="s">
        <v>3034</v>
      </c>
      <c r="F1630" s="211">
        <v>2</v>
      </c>
      <c r="G1630" s="29"/>
      <c r="H1630" s="30"/>
    </row>
    <row r="1631" spans="1:8" s="1" customFormat="1" ht="16.899999999999999" customHeight="1">
      <c r="A1631" s="29"/>
      <c r="B1631" s="30"/>
      <c r="C1631" s="210" t="s">
        <v>3257</v>
      </c>
      <c r="D1631" s="210" t="s">
        <v>3258</v>
      </c>
      <c r="E1631" s="17" t="s">
        <v>3034</v>
      </c>
      <c r="F1631" s="211">
        <v>47</v>
      </c>
      <c r="G1631" s="29"/>
      <c r="H1631" s="30"/>
    </row>
    <row r="1632" spans="1:8" s="1" customFormat="1" ht="16.899999999999999" customHeight="1">
      <c r="A1632" s="29"/>
      <c r="B1632" s="30"/>
      <c r="C1632" s="206" t="s">
        <v>2616</v>
      </c>
      <c r="D1632" s="207" t="s">
        <v>2617</v>
      </c>
      <c r="E1632" s="208" t="s">
        <v>2357</v>
      </c>
      <c r="F1632" s="209">
        <v>5</v>
      </c>
      <c r="G1632" s="29"/>
      <c r="H1632" s="30"/>
    </row>
    <row r="1633" spans="1:8" s="1" customFormat="1" ht="16.899999999999999" customHeight="1">
      <c r="A1633" s="29"/>
      <c r="B1633" s="30"/>
      <c r="C1633" s="210" t="s">
        <v>2616</v>
      </c>
      <c r="D1633" s="210" t="s">
        <v>3174</v>
      </c>
      <c r="E1633" s="17" t="s">
        <v>2156</v>
      </c>
      <c r="F1633" s="211">
        <v>5</v>
      </c>
      <c r="G1633" s="29"/>
      <c r="H1633" s="30"/>
    </row>
    <row r="1634" spans="1:8" s="1" customFormat="1" ht="16.899999999999999" customHeight="1">
      <c r="A1634" s="29"/>
      <c r="B1634" s="30"/>
      <c r="C1634" s="212" t="s">
        <v>561</v>
      </c>
      <c r="D1634" s="29"/>
      <c r="E1634" s="29"/>
      <c r="F1634" s="29"/>
      <c r="G1634" s="29"/>
      <c r="H1634" s="30"/>
    </row>
    <row r="1635" spans="1:8" s="1" customFormat="1" ht="16.899999999999999" customHeight="1">
      <c r="A1635" s="29"/>
      <c r="B1635" s="30"/>
      <c r="C1635" s="210" t="s">
        <v>3166</v>
      </c>
      <c r="D1635" s="210" t="s">
        <v>3167</v>
      </c>
      <c r="E1635" s="17" t="s">
        <v>3034</v>
      </c>
      <c r="F1635" s="211">
        <v>29</v>
      </c>
      <c r="G1635" s="29"/>
      <c r="H1635" s="30"/>
    </row>
    <row r="1636" spans="1:8" s="1" customFormat="1" ht="16.899999999999999" customHeight="1">
      <c r="A1636" s="29"/>
      <c r="B1636" s="30"/>
      <c r="C1636" s="210" t="s">
        <v>3293</v>
      </c>
      <c r="D1636" s="210" t="s">
        <v>3294</v>
      </c>
      <c r="E1636" s="17" t="s">
        <v>3034</v>
      </c>
      <c r="F1636" s="211">
        <v>36</v>
      </c>
      <c r="G1636" s="29"/>
      <c r="H1636" s="30"/>
    </row>
    <row r="1637" spans="1:8" s="1" customFormat="1" ht="16.899999999999999" customHeight="1">
      <c r="A1637" s="29"/>
      <c r="B1637" s="30"/>
      <c r="C1637" s="210" t="s">
        <v>3320</v>
      </c>
      <c r="D1637" s="210" t="s">
        <v>3321</v>
      </c>
      <c r="E1637" s="17" t="s">
        <v>3034</v>
      </c>
      <c r="F1637" s="211">
        <v>10</v>
      </c>
      <c r="G1637" s="29"/>
      <c r="H1637" s="30"/>
    </row>
    <row r="1638" spans="1:8" s="1" customFormat="1" ht="16.899999999999999" customHeight="1">
      <c r="A1638" s="29"/>
      <c r="B1638" s="30"/>
      <c r="C1638" s="210" t="s">
        <v>3257</v>
      </c>
      <c r="D1638" s="210" t="s">
        <v>3258</v>
      </c>
      <c r="E1638" s="17" t="s">
        <v>3034</v>
      </c>
      <c r="F1638" s="211">
        <v>47</v>
      </c>
      <c r="G1638" s="29"/>
      <c r="H1638" s="30"/>
    </row>
    <row r="1639" spans="1:8" s="1" customFormat="1" ht="16.899999999999999" customHeight="1">
      <c r="A1639" s="29"/>
      <c r="B1639" s="30"/>
      <c r="C1639" s="206" t="s">
        <v>2621</v>
      </c>
      <c r="D1639" s="207" t="s">
        <v>2622</v>
      </c>
      <c r="E1639" s="208" t="s">
        <v>2357</v>
      </c>
      <c r="F1639" s="209">
        <v>3</v>
      </c>
      <c r="G1639" s="29"/>
      <c r="H1639" s="30"/>
    </row>
    <row r="1640" spans="1:8" s="1" customFormat="1" ht="16.899999999999999" customHeight="1">
      <c r="A1640" s="29"/>
      <c r="B1640" s="30"/>
      <c r="C1640" s="210" t="s">
        <v>2621</v>
      </c>
      <c r="D1640" s="210" t="s">
        <v>3037</v>
      </c>
      <c r="E1640" s="17" t="s">
        <v>2156</v>
      </c>
      <c r="F1640" s="211">
        <v>3</v>
      </c>
      <c r="G1640" s="29"/>
      <c r="H1640" s="30"/>
    </row>
    <row r="1641" spans="1:8" s="1" customFormat="1" ht="16.899999999999999" customHeight="1">
      <c r="A1641" s="29"/>
      <c r="B1641" s="30"/>
      <c r="C1641" s="212" t="s">
        <v>561</v>
      </c>
      <c r="D1641" s="29"/>
      <c r="E1641" s="29"/>
      <c r="F1641" s="29"/>
      <c r="G1641" s="29"/>
      <c r="H1641" s="30"/>
    </row>
    <row r="1642" spans="1:8" s="1" customFormat="1" ht="16.899999999999999" customHeight="1">
      <c r="A1642" s="29"/>
      <c r="B1642" s="30"/>
      <c r="C1642" s="210" t="s">
        <v>3166</v>
      </c>
      <c r="D1642" s="210" t="s">
        <v>3167</v>
      </c>
      <c r="E1642" s="17" t="s">
        <v>3034</v>
      </c>
      <c r="F1642" s="211">
        <v>29</v>
      </c>
      <c r="G1642" s="29"/>
      <c r="H1642" s="30"/>
    </row>
    <row r="1643" spans="1:8" s="1" customFormat="1" ht="16.899999999999999" customHeight="1">
      <c r="A1643" s="29"/>
      <c r="B1643" s="30"/>
      <c r="C1643" s="210" t="s">
        <v>3214</v>
      </c>
      <c r="D1643" s="210" t="s">
        <v>3215</v>
      </c>
      <c r="E1643" s="17" t="s">
        <v>3034</v>
      </c>
      <c r="F1643" s="211">
        <v>12</v>
      </c>
      <c r="G1643" s="29"/>
      <c r="H1643" s="30"/>
    </row>
    <row r="1644" spans="1:8" s="1" customFormat="1" ht="16.899999999999999" customHeight="1">
      <c r="A1644" s="29"/>
      <c r="B1644" s="30"/>
      <c r="C1644" s="210" t="s">
        <v>3293</v>
      </c>
      <c r="D1644" s="210" t="s">
        <v>3294</v>
      </c>
      <c r="E1644" s="17" t="s">
        <v>3034</v>
      </c>
      <c r="F1644" s="211">
        <v>36</v>
      </c>
      <c r="G1644" s="29"/>
      <c r="H1644" s="30"/>
    </row>
    <row r="1645" spans="1:8" s="1" customFormat="1" ht="16.899999999999999" customHeight="1">
      <c r="A1645" s="29"/>
      <c r="B1645" s="30"/>
      <c r="C1645" s="210" t="s">
        <v>3320</v>
      </c>
      <c r="D1645" s="210" t="s">
        <v>3321</v>
      </c>
      <c r="E1645" s="17" t="s">
        <v>3034</v>
      </c>
      <c r="F1645" s="211">
        <v>10</v>
      </c>
      <c r="G1645" s="29"/>
      <c r="H1645" s="30"/>
    </row>
    <row r="1646" spans="1:8" s="1" customFormat="1" ht="16.899999999999999" customHeight="1">
      <c r="A1646" s="29"/>
      <c r="B1646" s="30"/>
      <c r="C1646" s="210" t="s">
        <v>3257</v>
      </c>
      <c r="D1646" s="210" t="s">
        <v>3258</v>
      </c>
      <c r="E1646" s="17" t="s">
        <v>3034</v>
      </c>
      <c r="F1646" s="211">
        <v>47</v>
      </c>
      <c r="G1646" s="29"/>
      <c r="H1646" s="30"/>
    </row>
    <row r="1647" spans="1:8" s="1" customFormat="1" ht="16.899999999999999" customHeight="1">
      <c r="A1647" s="29"/>
      <c r="B1647" s="30"/>
      <c r="C1647" s="206" t="s">
        <v>2626</v>
      </c>
      <c r="D1647" s="207" t="s">
        <v>2627</v>
      </c>
      <c r="E1647" s="208" t="s">
        <v>2357</v>
      </c>
      <c r="F1647" s="209">
        <v>2</v>
      </c>
      <c r="G1647" s="29"/>
      <c r="H1647" s="30"/>
    </row>
    <row r="1648" spans="1:8" s="1" customFormat="1" ht="16.899999999999999" customHeight="1">
      <c r="A1648" s="29"/>
      <c r="B1648" s="30"/>
      <c r="C1648" s="210" t="s">
        <v>2626</v>
      </c>
      <c r="D1648" s="210" t="s">
        <v>3038</v>
      </c>
      <c r="E1648" s="17" t="s">
        <v>2156</v>
      </c>
      <c r="F1648" s="211">
        <v>2</v>
      </c>
      <c r="G1648" s="29"/>
      <c r="H1648" s="30"/>
    </row>
    <row r="1649" spans="1:8" s="1" customFormat="1" ht="16.899999999999999" customHeight="1">
      <c r="A1649" s="29"/>
      <c r="B1649" s="30"/>
      <c r="C1649" s="212" t="s">
        <v>561</v>
      </c>
      <c r="D1649" s="29"/>
      <c r="E1649" s="29"/>
      <c r="F1649" s="29"/>
      <c r="G1649" s="29"/>
      <c r="H1649" s="30"/>
    </row>
    <row r="1650" spans="1:8" s="1" customFormat="1" ht="16.899999999999999" customHeight="1">
      <c r="A1650" s="29"/>
      <c r="B1650" s="30"/>
      <c r="C1650" s="210" t="s">
        <v>3166</v>
      </c>
      <c r="D1650" s="210" t="s">
        <v>3167</v>
      </c>
      <c r="E1650" s="17" t="s">
        <v>3034</v>
      </c>
      <c r="F1650" s="211">
        <v>29</v>
      </c>
      <c r="G1650" s="29"/>
      <c r="H1650" s="30"/>
    </row>
    <row r="1651" spans="1:8" s="1" customFormat="1" ht="16.899999999999999" customHeight="1">
      <c r="A1651" s="29"/>
      <c r="B1651" s="30"/>
      <c r="C1651" s="210" t="s">
        <v>3214</v>
      </c>
      <c r="D1651" s="210" t="s">
        <v>3215</v>
      </c>
      <c r="E1651" s="17" t="s">
        <v>3034</v>
      </c>
      <c r="F1651" s="211">
        <v>12</v>
      </c>
      <c r="G1651" s="29"/>
      <c r="H1651" s="30"/>
    </row>
    <row r="1652" spans="1:8" s="1" customFormat="1" ht="16.899999999999999" customHeight="1">
      <c r="A1652" s="29"/>
      <c r="B1652" s="30"/>
      <c r="C1652" s="210" t="s">
        <v>3293</v>
      </c>
      <c r="D1652" s="210" t="s">
        <v>3294</v>
      </c>
      <c r="E1652" s="17" t="s">
        <v>3034</v>
      </c>
      <c r="F1652" s="211">
        <v>36</v>
      </c>
      <c r="G1652" s="29"/>
      <c r="H1652" s="30"/>
    </row>
    <row r="1653" spans="1:8" s="1" customFormat="1" ht="16.899999999999999" customHeight="1">
      <c r="A1653" s="29"/>
      <c r="B1653" s="30"/>
      <c r="C1653" s="210" t="s">
        <v>3320</v>
      </c>
      <c r="D1653" s="210" t="s">
        <v>3321</v>
      </c>
      <c r="E1653" s="17" t="s">
        <v>3034</v>
      </c>
      <c r="F1653" s="211">
        <v>10</v>
      </c>
      <c r="G1653" s="29"/>
      <c r="H1653" s="30"/>
    </row>
    <row r="1654" spans="1:8" s="1" customFormat="1" ht="16.899999999999999" customHeight="1">
      <c r="A1654" s="29"/>
      <c r="B1654" s="30"/>
      <c r="C1654" s="210" t="s">
        <v>3257</v>
      </c>
      <c r="D1654" s="210" t="s">
        <v>3258</v>
      </c>
      <c r="E1654" s="17" t="s">
        <v>3034</v>
      </c>
      <c r="F1654" s="211">
        <v>47</v>
      </c>
      <c r="G1654" s="29"/>
      <c r="H1654" s="30"/>
    </row>
    <row r="1655" spans="1:8" s="1" customFormat="1" ht="16.899999999999999" customHeight="1">
      <c r="A1655" s="29"/>
      <c r="B1655" s="30"/>
      <c r="C1655" s="206" t="s">
        <v>2629</v>
      </c>
      <c r="D1655" s="207" t="s">
        <v>2630</v>
      </c>
      <c r="E1655" s="208" t="s">
        <v>2357</v>
      </c>
      <c r="F1655" s="209">
        <v>2</v>
      </c>
      <c r="G1655" s="29"/>
      <c r="H1655" s="30"/>
    </row>
    <row r="1656" spans="1:8" s="1" customFormat="1" ht="16.899999999999999" customHeight="1">
      <c r="A1656" s="29"/>
      <c r="B1656" s="30"/>
      <c r="C1656" s="210" t="s">
        <v>2629</v>
      </c>
      <c r="D1656" s="210" t="s">
        <v>3175</v>
      </c>
      <c r="E1656" s="17" t="s">
        <v>2156</v>
      </c>
      <c r="F1656" s="211">
        <v>2</v>
      </c>
      <c r="G1656" s="29"/>
      <c r="H1656" s="30"/>
    </row>
    <row r="1657" spans="1:8" s="1" customFormat="1" ht="16.899999999999999" customHeight="1">
      <c r="A1657" s="29"/>
      <c r="B1657" s="30"/>
      <c r="C1657" s="212" t="s">
        <v>561</v>
      </c>
      <c r="D1657" s="29"/>
      <c r="E1657" s="29"/>
      <c r="F1657" s="29"/>
      <c r="G1657" s="29"/>
      <c r="H1657" s="30"/>
    </row>
    <row r="1658" spans="1:8" s="1" customFormat="1" ht="16.899999999999999" customHeight="1">
      <c r="A1658" s="29"/>
      <c r="B1658" s="30"/>
      <c r="C1658" s="210" t="s">
        <v>3166</v>
      </c>
      <c r="D1658" s="210" t="s">
        <v>3167</v>
      </c>
      <c r="E1658" s="17" t="s">
        <v>3034</v>
      </c>
      <c r="F1658" s="211">
        <v>29</v>
      </c>
      <c r="G1658" s="29"/>
      <c r="H1658" s="30"/>
    </row>
    <row r="1659" spans="1:8" s="1" customFormat="1" ht="16.899999999999999" customHeight="1">
      <c r="A1659" s="29"/>
      <c r="B1659" s="30"/>
      <c r="C1659" s="210" t="s">
        <v>3214</v>
      </c>
      <c r="D1659" s="210" t="s">
        <v>3215</v>
      </c>
      <c r="E1659" s="17" t="s">
        <v>3034</v>
      </c>
      <c r="F1659" s="211">
        <v>12</v>
      </c>
      <c r="G1659" s="29"/>
      <c r="H1659" s="30"/>
    </row>
    <row r="1660" spans="1:8" s="1" customFormat="1" ht="16.899999999999999" customHeight="1">
      <c r="A1660" s="29"/>
      <c r="B1660" s="30"/>
      <c r="C1660" s="210" t="s">
        <v>3293</v>
      </c>
      <c r="D1660" s="210" t="s">
        <v>3294</v>
      </c>
      <c r="E1660" s="17" t="s">
        <v>3034</v>
      </c>
      <c r="F1660" s="211">
        <v>36</v>
      </c>
      <c r="G1660" s="29"/>
      <c r="H1660" s="30"/>
    </row>
    <row r="1661" spans="1:8" s="1" customFormat="1" ht="16.899999999999999" customHeight="1">
      <c r="A1661" s="29"/>
      <c r="B1661" s="30"/>
      <c r="C1661" s="210" t="s">
        <v>3324</v>
      </c>
      <c r="D1661" s="210" t="s">
        <v>3325</v>
      </c>
      <c r="E1661" s="17" t="s">
        <v>3034</v>
      </c>
      <c r="F1661" s="211">
        <v>2</v>
      </c>
      <c r="G1661" s="29"/>
      <c r="H1661" s="30"/>
    </row>
    <row r="1662" spans="1:8" s="1" customFormat="1" ht="16.899999999999999" customHeight="1">
      <c r="A1662" s="29"/>
      <c r="B1662" s="30"/>
      <c r="C1662" s="210" t="s">
        <v>3257</v>
      </c>
      <c r="D1662" s="210" t="s">
        <v>3258</v>
      </c>
      <c r="E1662" s="17" t="s">
        <v>3034</v>
      </c>
      <c r="F1662" s="211">
        <v>47</v>
      </c>
      <c r="G1662" s="29"/>
      <c r="H1662" s="30"/>
    </row>
    <row r="1663" spans="1:8" s="1" customFormat="1" ht="16.899999999999999" customHeight="1">
      <c r="A1663" s="29"/>
      <c r="B1663" s="30"/>
      <c r="C1663" s="206" t="s">
        <v>2632</v>
      </c>
      <c r="D1663" s="207" t="s">
        <v>2633</v>
      </c>
      <c r="E1663" s="208" t="s">
        <v>2357</v>
      </c>
      <c r="F1663" s="209">
        <v>6</v>
      </c>
      <c r="G1663" s="29"/>
      <c r="H1663" s="30"/>
    </row>
    <row r="1664" spans="1:8" s="1" customFormat="1" ht="16.899999999999999" customHeight="1">
      <c r="A1664" s="29"/>
      <c r="B1664" s="30"/>
      <c r="C1664" s="210" t="s">
        <v>2632</v>
      </c>
      <c r="D1664" s="210" t="s">
        <v>3176</v>
      </c>
      <c r="E1664" s="17" t="s">
        <v>2156</v>
      </c>
      <c r="F1664" s="211">
        <v>6</v>
      </c>
      <c r="G1664" s="29"/>
      <c r="H1664" s="30"/>
    </row>
    <row r="1665" spans="1:8" s="1" customFormat="1" ht="16.899999999999999" customHeight="1">
      <c r="A1665" s="29"/>
      <c r="B1665" s="30"/>
      <c r="C1665" s="212" t="s">
        <v>561</v>
      </c>
      <c r="D1665" s="29"/>
      <c r="E1665" s="29"/>
      <c r="F1665" s="29"/>
      <c r="G1665" s="29"/>
      <c r="H1665" s="30"/>
    </row>
    <row r="1666" spans="1:8" s="1" customFormat="1" ht="16.899999999999999" customHeight="1">
      <c r="A1666" s="29"/>
      <c r="B1666" s="30"/>
      <c r="C1666" s="210" t="s">
        <v>3166</v>
      </c>
      <c r="D1666" s="210" t="s">
        <v>3167</v>
      </c>
      <c r="E1666" s="17" t="s">
        <v>3034</v>
      </c>
      <c r="F1666" s="211">
        <v>29</v>
      </c>
      <c r="G1666" s="29"/>
      <c r="H1666" s="30"/>
    </row>
    <row r="1667" spans="1:8" s="1" customFormat="1" ht="16.899999999999999" customHeight="1">
      <c r="A1667" s="29"/>
      <c r="B1667" s="30"/>
      <c r="C1667" s="210" t="s">
        <v>3032</v>
      </c>
      <c r="D1667" s="210" t="s">
        <v>3033</v>
      </c>
      <c r="E1667" s="17" t="s">
        <v>3034</v>
      </c>
      <c r="F1667" s="211">
        <v>13</v>
      </c>
      <c r="G1667" s="29"/>
      <c r="H1667" s="30"/>
    </row>
    <row r="1668" spans="1:8" s="1" customFormat="1" ht="16.899999999999999" customHeight="1">
      <c r="A1668" s="29"/>
      <c r="B1668" s="30"/>
      <c r="C1668" s="210" t="s">
        <v>3293</v>
      </c>
      <c r="D1668" s="210" t="s">
        <v>3294</v>
      </c>
      <c r="E1668" s="17" t="s">
        <v>3034</v>
      </c>
      <c r="F1668" s="211">
        <v>36</v>
      </c>
      <c r="G1668" s="29"/>
      <c r="H1668" s="30"/>
    </row>
    <row r="1669" spans="1:8" s="1" customFormat="1" ht="16.899999999999999" customHeight="1">
      <c r="A1669" s="29"/>
      <c r="B1669" s="30"/>
      <c r="C1669" s="210" t="s">
        <v>3257</v>
      </c>
      <c r="D1669" s="210" t="s">
        <v>3258</v>
      </c>
      <c r="E1669" s="17" t="s">
        <v>3034</v>
      </c>
      <c r="F1669" s="211">
        <v>47</v>
      </c>
      <c r="G1669" s="29"/>
      <c r="H1669" s="30"/>
    </row>
    <row r="1670" spans="1:8" s="1" customFormat="1" ht="16.899999999999999" customHeight="1">
      <c r="A1670" s="29"/>
      <c r="B1670" s="30"/>
      <c r="C1670" s="206" t="s">
        <v>2635</v>
      </c>
      <c r="D1670" s="207" t="s">
        <v>2636</v>
      </c>
      <c r="E1670" s="208" t="s">
        <v>2357</v>
      </c>
      <c r="F1670" s="209">
        <v>40</v>
      </c>
      <c r="G1670" s="29"/>
      <c r="H1670" s="30"/>
    </row>
    <row r="1671" spans="1:8" s="1" customFormat="1" ht="16.899999999999999" customHeight="1">
      <c r="A1671" s="29"/>
      <c r="B1671" s="30"/>
      <c r="C1671" s="210" t="s">
        <v>2635</v>
      </c>
      <c r="D1671" s="210" t="s">
        <v>3177</v>
      </c>
      <c r="E1671" s="17" t="s">
        <v>2156</v>
      </c>
      <c r="F1671" s="211">
        <v>40</v>
      </c>
      <c r="G1671" s="29"/>
      <c r="H1671" s="30"/>
    </row>
    <row r="1672" spans="1:8" s="1" customFormat="1" ht="16.899999999999999" customHeight="1">
      <c r="A1672" s="29"/>
      <c r="B1672" s="30"/>
      <c r="C1672" s="212" t="s">
        <v>561</v>
      </c>
      <c r="D1672" s="29"/>
      <c r="E1672" s="29"/>
      <c r="F1672" s="29"/>
      <c r="G1672" s="29"/>
      <c r="H1672" s="30"/>
    </row>
    <row r="1673" spans="1:8" s="1" customFormat="1" ht="16.899999999999999" customHeight="1">
      <c r="A1673" s="29"/>
      <c r="B1673" s="30"/>
      <c r="C1673" s="210" t="s">
        <v>3166</v>
      </c>
      <c r="D1673" s="210" t="s">
        <v>3167</v>
      </c>
      <c r="E1673" s="17" t="s">
        <v>3034</v>
      </c>
      <c r="F1673" s="211">
        <v>29</v>
      </c>
      <c r="G1673" s="29"/>
      <c r="H1673" s="30"/>
    </row>
    <row r="1674" spans="1:8" s="1" customFormat="1" ht="16.899999999999999" customHeight="1">
      <c r="A1674" s="29"/>
      <c r="B1674" s="30"/>
      <c r="C1674" s="210" t="s">
        <v>933</v>
      </c>
      <c r="D1674" s="210" t="s">
        <v>934</v>
      </c>
      <c r="E1674" s="17" t="s">
        <v>3034</v>
      </c>
      <c r="F1674" s="211">
        <v>40</v>
      </c>
      <c r="G1674" s="29"/>
      <c r="H1674" s="30"/>
    </row>
    <row r="1675" spans="1:8" s="1" customFormat="1" ht="26.45" customHeight="1">
      <c r="A1675" s="29"/>
      <c r="B1675" s="30"/>
      <c r="C1675" s="205" t="s">
        <v>565</v>
      </c>
      <c r="D1675" s="205" t="s">
        <v>2222</v>
      </c>
      <c r="E1675" s="29"/>
      <c r="F1675" s="29"/>
      <c r="G1675" s="29"/>
      <c r="H1675" s="30"/>
    </row>
    <row r="1676" spans="1:8" s="1" customFormat="1" ht="16.899999999999999" customHeight="1">
      <c r="A1676" s="29"/>
      <c r="B1676" s="30"/>
      <c r="C1676" s="206" t="s">
        <v>2246</v>
      </c>
      <c r="D1676" s="207" t="s">
        <v>1070</v>
      </c>
      <c r="E1676" s="208" t="s">
        <v>2248</v>
      </c>
      <c r="F1676" s="209">
        <v>5.2560000000000002</v>
      </c>
      <c r="G1676" s="29"/>
      <c r="H1676" s="30"/>
    </row>
    <row r="1677" spans="1:8" s="1" customFormat="1" ht="16.899999999999999" customHeight="1">
      <c r="A1677" s="29"/>
      <c r="B1677" s="30"/>
      <c r="C1677" s="210" t="s">
        <v>2156</v>
      </c>
      <c r="D1677" s="210" t="s">
        <v>1256</v>
      </c>
      <c r="E1677" s="17" t="s">
        <v>2156</v>
      </c>
      <c r="F1677" s="211">
        <v>0</v>
      </c>
      <c r="G1677" s="29"/>
      <c r="H1677" s="30"/>
    </row>
    <row r="1678" spans="1:8" s="1" customFormat="1" ht="16.899999999999999" customHeight="1">
      <c r="A1678" s="29"/>
      <c r="B1678" s="30"/>
      <c r="C1678" s="210" t="s">
        <v>2156</v>
      </c>
      <c r="D1678" s="210" t="s">
        <v>1257</v>
      </c>
      <c r="E1678" s="17" t="s">
        <v>2156</v>
      </c>
      <c r="F1678" s="211">
        <v>5.2560000000000002</v>
      </c>
      <c r="G1678" s="29"/>
      <c r="H1678" s="30"/>
    </row>
    <row r="1679" spans="1:8" s="1" customFormat="1" ht="16.899999999999999" customHeight="1">
      <c r="A1679" s="29"/>
      <c r="B1679" s="30"/>
      <c r="C1679" s="210" t="s">
        <v>2246</v>
      </c>
      <c r="D1679" s="210" t="s">
        <v>2641</v>
      </c>
      <c r="E1679" s="17" t="s">
        <v>2156</v>
      </c>
      <c r="F1679" s="211">
        <v>5.2560000000000002</v>
      </c>
      <c r="G1679" s="29"/>
      <c r="H1679" s="30"/>
    </row>
    <row r="1680" spans="1:8" s="1" customFormat="1" ht="16.899999999999999" customHeight="1">
      <c r="A1680" s="29"/>
      <c r="B1680" s="30"/>
      <c r="C1680" s="212" t="s">
        <v>561</v>
      </c>
      <c r="D1680" s="29"/>
      <c r="E1680" s="29"/>
      <c r="F1680" s="29"/>
      <c r="G1680" s="29"/>
      <c r="H1680" s="30"/>
    </row>
    <row r="1681" spans="1:8" s="1" customFormat="1" ht="16.899999999999999" customHeight="1">
      <c r="A1681" s="29"/>
      <c r="B1681" s="30"/>
      <c r="C1681" s="210" t="s">
        <v>1253</v>
      </c>
      <c r="D1681" s="210" t="s">
        <v>1254</v>
      </c>
      <c r="E1681" s="17" t="s">
        <v>2248</v>
      </c>
      <c r="F1681" s="211">
        <v>2.6280000000000001</v>
      </c>
      <c r="G1681" s="29"/>
      <c r="H1681" s="30"/>
    </row>
    <row r="1682" spans="1:8" s="1" customFormat="1" ht="16.899999999999999" customHeight="1">
      <c r="A1682" s="29"/>
      <c r="B1682" s="30"/>
      <c r="C1682" s="210" t="s">
        <v>1263</v>
      </c>
      <c r="D1682" s="210" t="s">
        <v>1264</v>
      </c>
      <c r="E1682" s="17" t="s">
        <v>2248</v>
      </c>
      <c r="F1682" s="211">
        <v>2.6280000000000001</v>
      </c>
      <c r="G1682" s="29"/>
      <c r="H1682" s="30"/>
    </row>
    <row r="1683" spans="1:8" s="1" customFormat="1" ht="16.899999999999999" customHeight="1">
      <c r="A1683" s="29"/>
      <c r="B1683" s="30"/>
      <c r="C1683" s="210" t="s">
        <v>2944</v>
      </c>
      <c r="D1683" s="210" t="s">
        <v>2945</v>
      </c>
      <c r="E1683" s="17" t="s">
        <v>2248</v>
      </c>
      <c r="F1683" s="211">
        <v>130.202</v>
      </c>
      <c r="G1683" s="29"/>
      <c r="H1683" s="30"/>
    </row>
    <row r="1684" spans="1:8" s="1" customFormat="1" ht="16.899999999999999" customHeight="1">
      <c r="A1684" s="29"/>
      <c r="B1684" s="30"/>
      <c r="C1684" s="210" t="s">
        <v>1298</v>
      </c>
      <c r="D1684" s="210" t="s">
        <v>1299</v>
      </c>
      <c r="E1684" s="17" t="s">
        <v>2485</v>
      </c>
      <c r="F1684" s="211">
        <v>9.4610000000000003</v>
      </c>
      <c r="G1684" s="29"/>
      <c r="H1684" s="30"/>
    </row>
    <row r="1685" spans="1:8" s="1" customFormat="1" ht="16.899999999999999" customHeight="1">
      <c r="A1685" s="29"/>
      <c r="B1685" s="30"/>
      <c r="C1685" s="206" t="s">
        <v>2250</v>
      </c>
      <c r="D1685" s="207" t="s">
        <v>1072</v>
      </c>
      <c r="E1685" s="208" t="s">
        <v>2248</v>
      </c>
      <c r="F1685" s="209">
        <v>2.6280000000000001</v>
      </c>
      <c r="G1685" s="29"/>
      <c r="H1685" s="30"/>
    </row>
    <row r="1686" spans="1:8" s="1" customFormat="1" ht="16.899999999999999" customHeight="1">
      <c r="A1686" s="29"/>
      <c r="B1686" s="30"/>
      <c r="C1686" s="210" t="s">
        <v>2156</v>
      </c>
      <c r="D1686" s="210" t="s">
        <v>2156</v>
      </c>
      <c r="E1686" s="17" t="s">
        <v>2156</v>
      </c>
      <c r="F1686" s="211">
        <v>0</v>
      </c>
      <c r="G1686" s="29"/>
      <c r="H1686" s="30"/>
    </row>
    <row r="1687" spans="1:8" s="1" customFormat="1" ht="16.899999999999999" customHeight="1">
      <c r="A1687" s="29"/>
      <c r="B1687" s="30"/>
      <c r="C1687" s="210" t="s">
        <v>2156</v>
      </c>
      <c r="D1687" s="210" t="s">
        <v>2774</v>
      </c>
      <c r="E1687" s="17" t="s">
        <v>2156</v>
      </c>
      <c r="F1687" s="211">
        <v>0</v>
      </c>
      <c r="G1687" s="29"/>
      <c r="H1687" s="30"/>
    </row>
    <row r="1688" spans="1:8" s="1" customFormat="1" ht="16.899999999999999" customHeight="1">
      <c r="A1688" s="29"/>
      <c r="B1688" s="30"/>
      <c r="C1688" s="210" t="s">
        <v>2156</v>
      </c>
      <c r="D1688" s="210" t="s">
        <v>2835</v>
      </c>
      <c r="E1688" s="17" t="s">
        <v>2156</v>
      </c>
      <c r="F1688" s="211">
        <v>2.6280000000000001</v>
      </c>
      <c r="G1688" s="29"/>
      <c r="H1688" s="30"/>
    </row>
    <row r="1689" spans="1:8" s="1" customFormat="1" ht="16.899999999999999" customHeight="1">
      <c r="A1689" s="29"/>
      <c r="B1689" s="30"/>
      <c r="C1689" s="210" t="s">
        <v>2250</v>
      </c>
      <c r="D1689" s="210" t="s">
        <v>2638</v>
      </c>
      <c r="E1689" s="17" t="s">
        <v>2156</v>
      </c>
      <c r="F1689" s="211">
        <v>2.6280000000000001</v>
      </c>
      <c r="G1689" s="29"/>
      <c r="H1689" s="30"/>
    </row>
    <row r="1690" spans="1:8" s="1" customFormat="1" ht="16.899999999999999" customHeight="1">
      <c r="A1690" s="29"/>
      <c r="B1690" s="30"/>
      <c r="C1690" s="212" t="s">
        <v>561</v>
      </c>
      <c r="D1690" s="29"/>
      <c r="E1690" s="29"/>
      <c r="F1690" s="29"/>
      <c r="G1690" s="29"/>
      <c r="H1690" s="30"/>
    </row>
    <row r="1691" spans="1:8" s="1" customFormat="1" ht="16.899999999999999" customHeight="1">
      <c r="A1691" s="29"/>
      <c r="B1691" s="30"/>
      <c r="C1691" s="210" t="s">
        <v>1253</v>
      </c>
      <c r="D1691" s="210" t="s">
        <v>1254</v>
      </c>
      <c r="E1691" s="17" t="s">
        <v>2248</v>
      </c>
      <c r="F1691" s="211">
        <v>2.6280000000000001</v>
      </c>
      <c r="G1691" s="29"/>
      <c r="H1691" s="30"/>
    </row>
    <row r="1692" spans="1:8" s="1" customFormat="1" ht="16.899999999999999" customHeight="1">
      <c r="A1692" s="29"/>
      <c r="B1692" s="30"/>
      <c r="C1692" s="210" t="s">
        <v>2891</v>
      </c>
      <c r="D1692" s="210" t="s">
        <v>2892</v>
      </c>
      <c r="E1692" s="17" t="s">
        <v>2248</v>
      </c>
      <c r="F1692" s="211">
        <v>189.995</v>
      </c>
      <c r="G1692" s="29"/>
      <c r="H1692" s="30"/>
    </row>
    <row r="1693" spans="1:8" s="1" customFormat="1" ht="16.899999999999999" customHeight="1">
      <c r="A1693" s="29"/>
      <c r="B1693" s="30"/>
      <c r="C1693" s="210" t="s">
        <v>2916</v>
      </c>
      <c r="D1693" s="210" t="s">
        <v>2917</v>
      </c>
      <c r="E1693" s="17" t="s">
        <v>2248</v>
      </c>
      <c r="F1693" s="211">
        <v>217.38399999999999</v>
      </c>
      <c r="G1693" s="29"/>
      <c r="H1693" s="30"/>
    </row>
    <row r="1694" spans="1:8" s="1" customFormat="1" ht="16.899999999999999" customHeight="1">
      <c r="A1694" s="29"/>
      <c r="B1694" s="30"/>
      <c r="C1694" s="206" t="s">
        <v>2254</v>
      </c>
      <c r="D1694" s="207" t="s">
        <v>1074</v>
      </c>
      <c r="E1694" s="208" t="s">
        <v>2248</v>
      </c>
      <c r="F1694" s="209">
        <v>2.6280000000000001</v>
      </c>
      <c r="G1694" s="29"/>
      <c r="H1694" s="30"/>
    </row>
    <row r="1695" spans="1:8" s="1" customFormat="1" ht="16.899999999999999" customHeight="1">
      <c r="A1695" s="29"/>
      <c r="B1695" s="30"/>
      <c r="C1695" s="210" t="s">
        <v>2156</v>
      </c>
      <c r="D1695" s="210" t="s">
        <v>2839</v>
      </c>
      <c r="E1695" s="17" t="s">
        <v>2156</v>
      </c>
      <c r="F1695" s="211">
        <v>0</v>
      </c>
      <c r="G1695" s="29"/>
      <c r="H1695" s="30"/>
    </row>
    <row r="1696" spans="1:8" s="1" customFormat="1" ht="16.899999999999999" customHeight="1">
      <c r="A1696" s="29"/>
      <c r="B1696" s="30"/>
      <c r="C1696" s="210" t="s">
        <v>2156</v>
      </c>
      <c r="D1696" s="210" t="s">
        <v>2835</v>
      </c>
      <c r="E1696" s="17" t="s">
        <v>2156</v>
      </c>
      <c r="F1696" s="211">
        <v>2.6280000000000001</v>
      </c>
      <c r="G1696" s="29"/>
      <c r="H1696" s="30"/>
    </row>
    <row r="1697" spans="1:8" s="1" customFormat="1" ht="16.899999999999999" customHeight="1">
      <c r="A1697" s="29"/>
      <c r="B1697" s="30"/>
      <c r="C1697" s="210" t="s">
        <v>2254</v>
      </c>
      <c r="D1697" s="210" t="s">
        <v>2641</v>
      </c>
      <c r="E1697" s="17" t="s">
        <v>2156</v>
      </c>
      <c r="F1697" s="211">
        <v>2.6280000000000001</v>
      </c>
      <c r="G1697" s="29"/>
      <c r="H1697" s="30"/>
    </row>
    <row r="1698" spans="1:8" s="1" customFormat="1" ht="16.899999999999999" customHeight="1">
      <c r="A1698" s="29"/>
      <c r="B1698" s="30"/>
      <c r="C1698" s="212" t="s">
        <v>561</v>
      </c>
      <c r="D1698" s="29"/>
      <c r="E1698" s="29"/>
      <c r="F1698" s="29"/>
      <c r="G1698" s="29"/>
      <c r="H1698" s="30"/>
    </row>
    <row r="1699" spans="1:8" s="1" customFormat="1" ht="16.899999999999999" customHeight="1">
      <c r="A1699" s="29"/>
      <c r="B1699" s="30"/>
      <c r="C1699" s="210" t="s">
        <v>1263</v>
      </c>
      <c r="D1699" s="210" t="s">
        <v>1264</v>
      </c>
      <c r="E1699" s="17" t="s">
        <v>2248</v>
      </c>
      <c r="F1699" s="211">
        <v>2.6280000000000001</v>
      </c>
      <c r="G1699" s="29"/>
      <c r="H1699" s="30"/>
    </row>
    <row r="1700" spans="1:8" s="1" customFormat="1" ht="16.899999999999999" customHeight="1">
      <c r="A1700" s="29"/>
      <c r="B1700" s="30"/>
      <c r="C1700" s="210" t="s">
        <v>2900</v>
      </c>
      <c r="D1700" s="210" t="s">
        <v>2901</v>
      </c>
      <c r="E1700" s="17" t="s">
        <v>2248</v>
      </c>
      <c r="F1700" s="211">
        <v>173.79300000000001</v>
      </c>
      <c r="G1700" s="29"/>
      <c r="H1700" s="30"/>
    </row>
    <row r="1701" spans="1:8" s="1" customFormat="1" ht="16.899999999999999" customHeight="1">
      <c r="A1701" s="29"/>
      <c r="B1701" s="30"/>
      <c r="C1701" s="210" t="s">
        <v>2916</v>
      </c>
      <c r="D1701" s="210" t="s">
        <v>2917</v>
      </c>
      <c r="E1701" s="17" t="s">
        <v>2248</v>
      </c>
      <c r="F1701" s="211">
        <v>217.38399999999999</v>
      </c>
      <c r="G1701" s="29"/>
      <c r="H1701" s="30"/>
    </row>
    <row r="1702" spans="1:8" s="1" customFormat="1" ht="16.899999999999999" customHeight="1">
      <c r="A1702" s="29"/>
      <c r="B1702" s="30"/>
      <c r="C1702" s="206" t="s">
        <v>2256</v>
      </c>
      <c r="D1702" s="207" t="s">
        <v>1075</v>
      </c>
      <c r="E1702" s="208" t="s">
        <v>2248</v>
      </c>
      <c r="F1702" s="209">
        <v>212.12799999999999</v>
      </c>
      <c r="G1702" s="29"/>
      <c r="H1702" s="30"/>
    </row>
    <row r="1703" spans="1:8" s="1" customFormat="1" ht="16.899999999999999" customHeight="1">
      <c r="A1703" s="29"/>
      <c r="B1703" s="30"/>
      <c r="C1703" s="210" t="s">
        <v>2156</v>
      </c>
      <c r="D1703" s="210" t="s">
        <v>2156</v>
      </c>
      <c r="E1703" s="17" t="s">
        <v>2156</v>
      </c>
      <c r="F1703" s="211">
        <v>0</v>
      </c>
      <c r="G1703" s="29"/>
      <c r="H1703" s="30"/>
    </row>
    <row r="1704" spans="1:8" s="1" customFormat="1" ht="16.899999999999999" customHeight="1">
      <c r="A1704" s="29"/>
      <c r="B1704" s="30"/>
      <c r="C1704" s="210" t="s">
        <v>2156</v>
      </c>
      <c r="D1704" s="210" t="s">
        <v>2947</v>
      </c>
      <c r="E1704" s="17" t="s">
        <v>2156</v>
      </c>
      <c r="F1704" s="211">
        <v>0</v>
      </c>
      <c r="G1704" s="29"/>
      <c r="H1704" s="30"/>
    </row>
    <row r="1705" spans="1:8" s="1" customFormat="1" ht="16.899999999999999" customHeight="1">
      <c r="A1705" s="29"/>
      <c r="B1705" s="30"/>
      <c r="C1705" s="210" t="s">
        <v>2156</v>
      </c>
      <c r="D1705" s="210" t="s">
        <v>1262</v>
      </c>
      <c r="E1705" s="17" t="s">
        <v>2156</v>
      </c>
      <c r="F1705" s="211">
        <v>212.12799999999999</v>
      </c>
      <c r="G1705" s="29"/>
      <c r="H1705" s="30"/>
    </row>
    <row r="1706" spans="1:8" s="1" customFormat="1" ht="16.899999999999999" customHeight="1">
      <c r="A1706" s="29"/>
      <c r="B1706" s="30"/>
      <c r="C1706" s="210" t="s">
        <v>2256</v>
      </c>
      <c r="D1706" s="210" t="s">
        <v>2641</v>
      </c>
      <c r="E1706" s="17" t="s">
        <v>2156</v>
      </c>
      <c r="F1706" s="211">
        <v>212.12799999999999</v>
      </c>
      <c r="G1706" s="29"/>
      <c r="H1706" s="30"/>
    </row>
    <row r="1707" spans="1:8" s="1" customFormat="1" ht="16.899999999999999" customHeight="1">
      <c r="A1707" s="29"/>
      <c r="B1707" s="30"/>
      <c r="C1707" s="212" t="s">
        <v>561</v>
      </c>
      <c r="D1707" s="29"/>
      <c r="E1707" s="29"/>
      <c r="F1707" s="29"/>
      <c r="G1707" s="29"/>
      <c r="H1707" s="30"/>
    </row>
    <row r="1708" spans="1:8" s="1" customFormat="1" ht="16.899999999999999" customHeight="1">
      <c r="A1708" s="29"/>
      <c r="B1708" s="30"/>
      <c r="C1708" s="210" t="s">
        <v>1258</v>
      </c>
      <c r="D1708" s="210" t="s">
        <v>1259</v>
      </c>
      <c r="E1708" s="17" t="s">
        <v>2248</v>
      </c>
      <c r="F1708" s="211">
        <v>106.06399999999999</v>
      </c>
      <c r="G1708" s="29"/>
      <c r="H1708" s="30"/>
    </row>
    <row r="1709" spans="1:8" s="1" customFormat="1" ht="16.899999999999999" customHeight="1">
      <c r="A1709" s="29"/>
      <c r="B1709" s="30"/>
      <c r="C1709" s="210" t="s">
        <v>1266</v>
      </c>
      <c r="D1709" s="210" t="s">
        <v>1267</v>
      </c>
      <c r="E1709" s="17" t="s">
        <v>2248</v>
      </c>
      <c r="F1709" s="211">
        <v>106.06399999999999</v>
      </c>
      <c r="G1709" s="29"/>
      <c r="H1709" s="30"/>
    </row>
    <row r="1710" spans="1:8" s="1" customFormat="1" ht="16.899999999999999" customHeight="1">
      <c r="A1710" s="29"/>
      <c r="B1710" s="30"/>
      <c r="C1710" s="210" t="s">
        <v>2944</v>
      </c>
      <c r="D1710" s="210" t="s">
        <v>2945</v>
      </c>
      <c r="E1710" s="17" t="s">
        <v>2248</v>
      </c>
      <c r="F1710" s="211">
        <v>130.202</v>
      </c>
      <c r="G1710" s="29"/>
      <c r="H1710" s="30"/>
    </row>
    <row r="1711" spans="1:8" s="1" customFormat="1" ht="16.899999999999999" customHeight="1">
      <c r="A1711" s="29"/>
      <c r="B1711" s="30"/>
      <c r="C1711" s="206" t="s">
        <v>2259</v>
      </c>
      <c r="D1711" s="207" t="s">
        <v>1077</v>
      </c>
      <c r="E1711" s="208" t="s">
        <v>2248</v>
      </c>
      <c r="F1711" s="209">
        <v>106.06399999999999</v>
      </c>
      <c r="G1711" s="29"/>
      <c r="H1711" s="30"/>
    </row>
    <row r="1712" spans="1:8" s="1" customFormat="1" ht="16.899999999999999" customHeight="1">
      <c r="A1712" s="29"/>
      <c r="B1712" s="30"/>
      <c r="C1712" s="210" t="s">
        <v>2156</v>
      </c>
      <c r="D1712" s="210" t="s">
        <v>2156</v>
      </c>
      <c r="E1712" s="17" t="s">
        <v>2156</v>
      </c>
      <c r="F1712" s="211">
        <v>0</v>
      </c>
      <c r="G1712" s="29"/>
      <c r="H1712" s="30"/>
    </row>
    <row r="1713" spans="1:8" s="1" customFormat="1" ht="16.899999999999999" customHeight="1">
      <c r="A1713" s="29"/>
      <c r="B1713" s="30"/>
      <c r="C1713" s="210" t="s">
        <v>2156</v>
      </c>
      <c r="D1713" s="210" t="s">
        <v>2774</v>
      </c>
      <c r="E1713" s="17" t="s">
        <v>2156</v>
      </c>
      <c r="F1713" s="211">
        <v>0</v>
      </c>
      <c r="G1713" s="29"/>
      <c r="H1713" s="30"/>
    </row>
    <row r="1714" spans="1:8" s="1" customFormat="1" ht="16.899999999999999" customHeight="1">
      <c r="A1714" s="29"/>
      <c r="B1714" s="30"/>
      <c r="C1714" s="210" t="s">
        <v>2156</v>
      </c>
      <c r="D1714" s="210" t="s">
        <v>2775</v>
      </c>
      <c r="E1714" s="17" t="s">
        <v>2156</v>
      </c>
      <c r="F1714" s="211">
        <v>106.06399999999999</v>
      </c>
      <c r="G1714" s="29"/>
      <c r="H1714" s="30"/>
    </row>
    <row r="1715" spans="1:8" s="1" customFormat="1" ht="16.899999999999999" customHeight="1">
      <c r="A1715" s="29"/>
      <c r="B1715" s="30"/>
      <c r="C1715" s="210" t="s">
        <v>2259</v>
      </c>
      <c r="D1715" s="210" t="s">
        <v>2638</v>
      </c>
      <c r="E1715" s="17" t="s">
        <v>2156</v>
      </c>
      <c r="F1715" s="211">
        <v>106.06399999999999</v>
      </c>
      <c r="G1715" s="29"/>
      <c r="H1715" s="30"/>
    </row>
    <row r="1716" spans="1:8" s="1" customFormat="1" ht="16.899999999999999" customHeight="1">
      <c r="A1716" s="29"/>
      <c r="B1716" s="30"/>
      <c r="C1716" s="212" t="s">
        <v>561</v>
      </c>
      <c r="D1716" s="29"/>
      <c r="E1716" s="29"/>
      <c r="F1716" s="29"/>
      <c r="G1716" s="29"/>
      <c r="H1716" s="30"/>
    </row>
    <row r="1717" spans="1:8" s="1" customFormat="1" ht="16.899999999999999" customHeight="1">
      <c r="A1717" s="29"/>
      <c r="B1717" s="30"/>
      <c r="C1717" s="210" t="s">
        <v>1258</v>
      </c>
      <c r="D1717" s="210" t="s">
        <v>1259</v>
      </c>
      <c r="E1717" s="17" t="s">
        <v>2248</v>
      </c>
      <c r="F1717" s="211">
        <v>106.06399999999999</v>
      </c>
      <c r="G1717" s="29"/>
      <c r="H1717" s="30"/>
    </row>
    <row r="1718" spans="1:8" s="1" customFormat="1" ht="16.899999999999999" customHeight="1">
      <c r="A1718" s="29"/>
      <c r="B1718" s="30"/>
      <c r="C1718" s="210" t="s">
        <v>2891</v>
      </c>
      <c r="D1718" s="210" t="s">
        <v>2892</v>
      </c>
      <c r="E1718" s="17" t="s">
        <v>2248</v>
      </c>
      <c r="F1718" s="211">
        <v>189.995</v>
      </c>
      <c r="G1718" s="29"/>
      <c r="H1718" s="30"/>
    </row>
    <row r="1719" spans="1:8" s="1" customFormat="1" ht="16.899999999999999" customHeight="1">
      <c r="A1719" s="29"/>
      <c r="B1719" s="30"/>
      <c r="C1719" s="210" t="s">
        <v>2982</v>
      </c>
      <c r="D1719" s="210" t="s">
        <v>2983</v>
      </c>
      <c r="E1719" s="17" t="s">
        <v>2248</v>
      </c>
      <c r="F1719" s="211">
        <v>43.591000000000001</v>
      </c>
      <c r="G1719" s="29"/>
      <c r="H1719" s="30"/>
    </row>
    <row r="1720" spans="1:8" s="1" customFormat="1" ht="16.899999999999999" customHeight="1">
      <c r="A1720" s="29"/>
      <c r="B1720" s="30"/>
      <c r="C1720" s="210" t="s">
        <v>2916</v>
      </c>
      <c r="D1720" s="210" t="s">
        <v>2917</v>
      </c>
      <c r="E1720" s="17" t="s">
        <v>2248</v>
      </c>
      <c r="F1720" s="211">
        <v>217.38399999999999</v>
      </c>
      <c r="G1720" s="29"/>
      <c r="H1720" s="30"/>
    </row>
    <row r="1721" spans="1:8" s="1" customFormat="1" ht="16.899999999999999" customHeight="1">
      <c r="A1721" s="29"/>
      <c r="B1721" s="30"/>
      <c r="C1721" s="206" t="s">
        <v>2262</v>
      </c>
      <c r="D1721" s="207" t="s">
        <v>1079</v>
      </c>
      <c r="E1721" s="208" t="s">
        <v>2248</v>
      </c>
      <c r="F1721" s="209">
        <v>106.06399999999999</v>
      </c>
      <c r="G1721" s="29"/>
      <c r="H1721" s="30"/>
    </row>
    <row r="1722" spans="1:8" s="1" customFormat="1" ht="16.899999999999999" customHeight="1">
      <c r="A1722" s="29"/>
      <c r="B1722" s="30"/>
      <c r="C1722" s="210" t="s">
        <v>2156</v>
      </c>
      <c r="D1722" s="210" t="s">
        <v>2839</v>
      </c>
      <c r="E1722" s="17" t="s">
        <v>2156</v>
      </c>
      <c r="F1722" s="211">
        <v>0</v>
      </c>
      <c r="G1722" s="29"/>
      <c r="H1722" s="30"/>
    </row>
    <row r="1723" spans="1:8" s="1" customFormat="1" ht="16.899999999999999" customHeight="1">
      <c r="A1723" s="29"/>
      <c r="B1723" s="30"/>
      <c r="C1723" s="210" t="s">
        <v>2156</v>
      </c>
      <c r="D1723" s="210" t="s">
        <v>2775</v>
      </c>
      <c r="E1723" s="17" t="s">
        <v>2156</v>
      </c>
      <c r="F1723" s="211">
        <v>106.06399999999999</v>
      </c>
      <c r="G1723" s="29"/>
      <c r="H1723" s="30"/>
    </row>
    <row r="1724" spans="1:8" s="1" customFormat="1" ht="16.899999999999999" customHeight="1">
      <c r="A1724" s="29"/>
      <c r="B1724" s="30"/>
      <c r="C1724" s="210" t="s">
        <v>2262</v>
      </c>
      <c r="D1724" s="210" t="s">
        <v>2641</v>
      </c>
      <c r="E1724" s="17" t="s">
        <v>2156</v>
      </c>
      <c r="F1724" s="211">
        <v>106.06399999999999</v>
      </c>
      <c r="G1724" s="29"/>
      <c r="H1724" s="30"/>
    </row>
    <row r="1725" spans="1:8" s="1" customFormat="1" ht="16.899999999999999" customHeight="1">
      <c r="A1725" s="29"/>
      <c r="B1725" s="30"/>
      <c r="C1725" s="212" t="s">
        <v>561</v>
      </c>
      <c r="D1725" s="29"/>
      <c r="E1725" s="29"/>
      <c r="F1725" s="29"/>
      <c r="G1725" s="29"/>
      <c r="H1725" s="30"/>
    </row>
    <row r="1726" spans="1:8" s="1" customFormat="1" ht="16.899999999999999" customHeight="1">
      <c r="A1726" s="29"/>
      <c r="B1726" s="30"/>
      <c r="C1726" s="210" t="s">
        <v>1266</v>
      </c>
      <c r="D1726" s="210" t="s">
        <v>1267</v>
      </c>
      <c r="E1726" s="17" t="s">
        <v>2248</v>
      </c>
      <c r="F1726" s="211">
        <v>106.06399999999999</v>
      </c>
      <c r="G1726" s="29"/>
      <c r="H1726" s="30"/>
    </row>
    <row r="1727" spans="1:8" s="1" customFormat="1" ht="16.899999999999999" customHeight="1">
      <c r="A1727" s="29"/>
      <c r="B1727" s="30"/>
      <c r="C1727" s="210" t="s">
        <v>2900</v>
      </c>
      <c r="D1727" s="210" t="s">
        <v>2901</v>
      </c>
      <c r="E1727" s="17" t="s">
        <v>2248</v>
      </c>
      <c r="F1727" s="211">
        <v>173.79300000000001</v>
      </c>
      <c r="G1727" s="29"/>
      <c r="H1727" s="30"/>
    </row>
    <row r="1728" spans="1:8" s="1" customFormat="1" ht="16.899999999999999" customHeight="1">
      <c r="A1728" s="29"/>
      <c r="B1728" s="30"/>
      <c r="C1728" s="210" t="s">
        <v>2987</v>
      </c>
      <c r="D1728" s="210" t="s">
        <v>2988</v>
      </c>
      <c r="E1728" s="17" t="s">
        <v>2248</v>
      </c>
      <c r="F1728" s="211">
        <v>43.591000000000001</v>
      </c>
      <c r="G1728" s="29"/>
      <c r="H1728" s="30"/>
    </row>
    <row r="1729" spans="1:8" s="1" customFormat="1" ht="16.899999999999999" customHeight="1">
      <c r="A1729" s="29"/>
      <c r="B1729" s="30"/>
      <c r="C1729" s="210" t="s">
        <v>2916</v>
      </c>
      <c r="D1729" s="210" t="s">
        <v>2917</v>
      </c>
      <c r="E1729" s="17" t="s">
        <v>2248</v>
      </c>
      <c r="F1729" s="211">
        <v>217.38399999999999</v>
      </c>
      <c r="G1729" s="29"/>
      <c r="H1729" s="30"/>
    </row>
    <row r="1730" spans="1:8" s="1" customFormat="1" ht="16.899999999999999" customHeight="1">
      <c r="A1730" s="29"/>
      <c r="B1730" s="30"/>
      <c r="C1730" s="206" t="s">
        <v>2265</v>
      </c>
      <c r="D1730" s="207" t="s">
        <v>1080</v>
      </c>
      <c r="E1730" s="208" t="s">
        <v>2248</v>
      </c>
      <c r="F1730" s="209">
        <v>16.202000000000002</v>
      </c>
      <c r="G1730" s="29"/>
      <c r="H1730" s="30"/>
    </row>
    <row r="1731" spans="1:8" s="1" customFormat="1" ht="16.899999999999999" customHeight="1">
      <c r="A1731" s="29"/>
      <c r="B1731" s="30"/>
      <c r="C1731" s="210" t="s">
        <v>2156</v>
      </c>
      <c r="D1731" s="210" t="s">
        <v>1288</v>
      </c>
      <c r="E1731" s="17" t="s">
        <v>2156</v>
      </c>
      <c r="F1731" s="211">
        <v>0</v>
      </c>
      <c r="G1731" s="29"/>
      <c r="H1731" s="30"/>
    </row>
    <row r="1732" spans="1:8" s="1" customFormat="1" ht="16.899999999999999" customHeight="1">
      <c r="A1732" s="29"/>
      <c r="B1732" s="30"/>
      <c r="C1732" s="210" t="s">
        <v>2156</v>
      </c>
      <c r="D1732" s="210" t="s">
        <v>1326</v>
      </c>
      <c r="E1732" s="17" t="s">
        <v>2156</v>
      </c>
      <c r="F1732" s="211">
        <v>16.071999999999999</v>
      </c>
      <c r="G1732" s="29"/>
      <c r="H1732" s="30"/>
    </row>
    <row r="1733" spans="1:8" s="1" customFormat="1" ht="16.899999999999999" customHeight="1">
      <c r="A1733" s="29"/>
      <c r="B1733" s="30"/>
      <c r="C1733" s="210" t="s">
        <v>2156</v>
      </c>
      <c r="D1733" s="210" t="s">
        <v>1327</v>
      </c>
      <c r="E1733" s="17" t="s">
        <v>2156</v>
      </c>
      <c r="F1733" s="211">
        <v>0</v>
      </c>
      <c r="G1733" s="29"/>
      <c r="H1733" s="30"/>
    </row>
    <row r="1734" spans="1:8" s="1" customFormat="1" ht="16.899999999999999" customHeight="1">
      <c r="A1734" s="29"/>
      <c r="B1734" s="30"/>
      <c r="C1734" s="210" t="s">
        <v>2156</v>
      </c>
      <c r="D1734" s="210" t="s">
        <v>1328</v>
      </c>
      <c r="E1734" s="17" t="s">
        <v>2156</v>
      </c>
      <c r="F1734" s="211">
        <v>0.13</v>
      </c>
      <c r="G1734" s="29"/>
      <c r="H1734" s="30"/>
    </row>
    <row r="1735" spans="1:8" s="1" customFormat="1" ht="16.899999999999999" customHeight="1">
      <c r="A1735" s="29"/>
      <c r="B1735" s="30"/>
      <c r="C1735" s="210" t="s">
        <v>2265</v>
      </c>
      <c r="D1735" s="210" t="s">
        <v>2641</v>
      </c>
      <c r="E1735" s="17" t="s">
        <v>2156</v>
      </c>
      <c r="F1735" s="211">
        <v>16.202000000000002</v>
      </c>
      <c r="G1735" s="29"/>
      <c r="H1735" s="30"/>
    </row>
    <row r="1736" spans="1:8" s="1" customFormat="1" ht="16.899999999999999" customHeight="1">
      <c r="A1736" s="29"/>
      <c r="B1736" s="30"/>
      <c r="C1736" s="212" t="s">
        <v>561</v>
      </c>
      <c r="D1736" s="29"/>
      <c r="E1736" s="29"/>
      <c r="F1736" s="29"/>
      <c r="G1736" s="29"/>
      <c r="H1736" s="30"/>
    </row>
    <row r="1737" spans="1:8" s="1" customFormat="1" ht="16.899999999999999" customHeight="1">
      <c r="A1737" s="29"/>
      <c r="B1737" s="30"/>
      <c r="C1737" s="210" t="s">
        <v>3026</v>
      </c>
      <c r="D1737" s="210" t="s">
        <v>3027</v>
      </c>
      <c r="E1737" s="17" t="s">
        <v>2248</v>
      </c>
      <c r="F1737" s="211">
        <v>16.202000000000002</v>
      </c>
      <c r="G1737" s="29"/>
      <c r="H1737" s="30"/>
    </row>
    <row r="1738" spans="1:8" s="1" customFormat="1" ht="16.899999999999999" customHeight="1">
      <c r="A1738" s="29"/>
      <c r="B1738" s="30"/>
      <c r="C1738" s="210" t="s">
        <v>2891</v>
      </c>
      <c r="D1738" s="210" t="s">
        <v>2892</v>
      </c>
      <c r="E1738" s="17" t="s">
        <v>2248</v>
      </c>
      <c r="F1738" s="211">
        <v>189.995</v>
      </c>
      <c r="G1738" s="29"/>
      <c r="H1738" s="30"/>
    </row>
    <row r="1739" spans="1:8" s="1" customFormat="1" ht="16.899999999999999" customHeight="1">
      <c r="A1739" s="29"/>
      <c r="B1739" s="30"/>
      <c r="C1739" s="210" t="s">
        <v>1276</v>
      </c>
      <c r="D1739" s="210" t="s">
        <v>1277</v>
      </c>
      <c r="E1739" s="17" t="s">
        <v>2248</v>
      </c>
      <c r="F1739" s="211">
        <v>124.89400000000001</v>
      </c>
      <c r="G1739" s="29"/>
      <c r="H1739" s="30"/>
    </row>
    <row r="1740" spans="1:8" s="1" customFormat="1" ht="16.899999999999999" customHeight="1">
      <c r="A1740" s="29"/>
      <c r="B1740" s="30"/>
      <c r="C1740" s="210" t="s">
        <v>2944</v>
      </c>
      <c r="D1740" s="210" t="s">
        <v>2945</v>
      </c>
      <c r="E1740" s="17" t="s">
        <v>2248</v>
      </c>
      <c r="F1740" s="211">
        <v>130.202</v>
      </c>
      <c r="G1740" s="29"/>
      <c r="H1740" s="30"/>
    </row>
    <row r="1741" spans="1:8" s="1" customFormat="1" ht="16.899999999999999" customHeight="1">
      <c r="A1741" s="29"/>
      <c r="B1741" s="30"/>
      <c r="C1741" s="206" t="s">
        <v>2275</v>
      </c>
      <c r="D1741" s="207" t="s">
        <v>1083</v>
      </c>
      <c r="E1741" s="208" t="s">
        <v>2248</v>
      </c>
      <c r="F1741" s="209">
        <v>130.202</v>
      </c>
      <c r="G1741" s="29"/>
      <c r="H1741" s="30"/>
    </row>
    <row r="1742" spans="1:8" s="1" customFormat="1" ht="16.899999999999999" customHeight="1">
      <c r="A1742" s="29"/>
      <c r="B1742" s="30"/>
      <c r="C1742" s="210" t="s">
        <v>2156</v>
      </c>
      <c r="D1742" s="210" t="s">
        <v>1288</v>
      </c>
      <c r="E1742" s="17" t="s">
        <v>2156</v>
      </c>
      <c r="F1742" s="211">
        <v>0</v>
      </c>
      <c r="G1742" s="29"/>
      <c r="H1742" s="30"/>
    </row>
    <row r="1743" spans="1:8" s="1" customFormat="1" ht="16.899999999999999" customHeight="1">
      <c r="A1743" s="29"/>
      <c r="B1743" s="30"/>
      <c r="C1743" s="210" t="s">
        <v>2156</v>
      </c>
      <c r="D1743" s="210" t="s">
        <v>2947</v>
      </c>
      <c r="E1743" s="17" t="s">
        <v>2156</v>
      </c>
      <c r="F1743" s="211">
        <v>0</v>
      </c>
      <c r="G1743" s="29"/>
      <c r="H1743" s="30"/>
    </row>
    <row r="1744" spans="1:8" s="1" customFormat="1" ht="16.899999999999999" customHeight="1">
      <c r="A1744" s="29"/>
      <c r="B1744" s="30"/>
      <c r="C1744" s="210" t="s">
        <v>2156</v>
      </c>
      <c r="D1744" s="210" t="s">
        <v>2256</v>
      </c>
      <c r="E1744" s="17" t="s">
        <v>2156</v>
      </c>
      <c r="F1744" s="211">
        <v>212.12799999999999</v>
      </c>
      <c r="G1744" s="29"/>
      <c r="H1744" s="30"/>
    </row>
    <row r="1745" spans="1:8" s="1" customFormat="1" ht="16.899999999999999" customHeight="1">
      <c r="A1745" s="29"/>
      <c r="B1745" s="30"/>
      <c r="C1745" s="210" t="s">
        <v>2156</v>
      </c>
      <c r="D1745" s="210" t="s">
        <v>1289</v>
      </c>
      <c r="E1745" s="17" t="s">
        <v>2156</v>
      </c>
      <c r="F1745" s="211">
        <v>0</v>
      </c>
      <c r="G1745" s="29"/>
      <c r="H1745" s="30"/>
    </row>
    <row r="1746" spans="1:8" s="1" customFormat="1" ht="16.899999999999999" customHeight="1">
      <c r="A1746" s="29"/>
      <c r="B1746" s="30"/>
      <c r="C1746" s="210" t="s">
        <v>2156</v>
      </c>
      <c r="D1746" s="210" t="s">
        <v>2953</v>
      </c>
      <c r="E1746" s="17" t="s">
        <v>2156</v>
      </c>
      <c r="F1746" s="211">
        <v>-3.8959999999999999</v>
      </c>
      <c r="G1746" s="29"/>
      <c r="H1746" s="30"/>
    </row>
    <row r="1747" spans="1:8" s="1" customFormat="1" ht="16.899999999999999" customHeight="1">
      <c r="A1747" s="29"/>
      <c r="B1747" s="30"/>
      <c r="C1747" s="210" t="s">
        <v>2156</v>
      </c>
      <c r="D1747" s="210" t="s">
        <v>1290</v>
      </c>
      <c r="E1747" s="17" t="s">
        <v>2156</v>
      </c>
      <c r="F1747" s="211">
        <v>0</v>
      </c>
      <c r="G1747" s="29"/>
      <c r="H1747" s="30"/>
    </row>
    <row r="1748" spans="1:8" s="1" customFormat="1" ht="16.899999999999999" customHeight="1">
      <c r="A1748" s="29"/>
      <c r="B1748" s="30"/>
      <c r="C1748" s="210" t="s">
        <v>2156</v>
      </c>
      <c r="D1748" s="210" t="s">
        <v>1291</v>
      </c>
      <c r="E1748" s="17" t="s">
        <v>2156</v>
      </c>
      <c r="F1748" s="211">
        <v>-16.202000000000002</v>
      </c>
      <c r="G1748" s="29"/>
      <c r="H1748" s="30"/>
    </row>
    <row r="1749" spans="1:8" s="1" customFormat="1" ht="16.899999999999999" customHeight="1">
      <c r="A1749" s="29"/>
      <c r="B1749" s="30"/>
      <c r="C1749" s="210" t="s">
        <v>2156</v>
      </c>
      <c r="D1749" s="210" t="s">
        <v>1292</v>
      </c>
      <c r="E1749" s="17" t="s">
        <v>2156</v>
      </c>
      <c r="F1749" s="211">
        <v>0</v>
      </c>
      <c r="G1749" s="29"/>
      <c r="H1749" s="30"/>
    </row>
    <row r="1750" spans="1:8" s="1" customFormat="1" ht="16.899999999999999" customHeight="1">
      <c r="A1750" s="29"/>
      <c r="B1750" s="30"/>
      <c r="C1750" s="210" t="s">
        <v>2156</v>
      </c>
      <c r="D1750" s="210" t="s">
        <v>1293</v>
      </c>
      <c r="E1750" s="17" t="s">
        <v>2156</v>
      </c>
      <c r="F1750" s="211">
        <v>-13.984</v>
      </c>
      <c r="G1750" s="29"/>
      <c r="H1750" s="30"/>
    </row>
    <row r="1751" spans="1:8" s="1" customFormat="1" ht="16.899999999999999" customHeight="1">
      <c r="A1751" s="29"/>
      <c r="B1751" s="30"/>
      <c r="C1751" s="210" t="s">
        <v>2156</v>
      </c>
      <c r="D1751" s="210" t="s">
        <v>1294</v>
      </c>
      <c r="E1751" s="17" t="s">
        <v>2156</v>
      </c>
      <c r="F1751" s="211">
        <v>-52.06</v>
      </c>
      <c r="G1751" s="29"/>
      <c r="H1751" s="30"/>
    </row>
    <row r="1752" spans="1:8" s="1" customFormat="1" ht="16.899999999999999" customHeight="1">
      <c r="A1752" s="29"/>
      <c r="B1752" s="30"/>
      <c r="C1752" s="210" t="s">
        <v>2156</v>
      </c>
      <c r="D1752" s="210" t="s">
        <v>1295</v>
      </c>
      <c r="E1752" s="17" t="s">
        <v>2156</v>
      </c>
      <c r="F1752" s="211">
        <v>0</v>
      </c>
      <c r="G1752" s="29"/>
      <c r="H1752" s="30"/>
    </row>
    <row r="1753" spans="1:8" s="1" customFormat="1" ht="16.899999999999999" customHeight="1">
      <c r="A1753" s="29"/>
      <c r="B1753" s="30"/>
      <c r="C1753" s="210" t="s">
        <v>2156</v>
      </c>
      <c r="D1753" s="210" t="s">
        <v>1296</v>
      </c>
      <c r="E1753" s="17" t="s">
        <v>2156</v>
      </c>
      <c r="F1753" s="211">
        <v>-1.04</v>
      </c>
      <c r="G1753" s="29"/>
      <c r="H1753" s="30"/>
    </row>
    <row r="1754" spans="1:8" s="1" customFormat="1" ht="16.899999999999999" customHeight="1">
      <c r="A1754" s="29"/>
      <c r="B1754" s="30"/>
      <c r="C1754" s="210" t="s">
        <v>2156</v>
      </c>
      <c r="D1754" s="210" t="s">
        <v>1297</v>
      </c>
      <c r="E1754" s="17" t="s">
        <v>2156</v>
      </c>
      <c r="F1754" s="211">
        <v>0</v>
      </c>
      <c r="G1754" s="29"/>
      <c r="H1754" s="30"/>
    </row>
    <row r="1755" spans="1:8" s="1" customFormat="1" ht="16.899999999999999" customHeight="1">
      <c r="A1755" s="29"/>
      <c r="B1755" s="30"/>
      <c r="C1755" s="210" t="s">
        <v>2156</v>
      </c>
      <c r="D1755" s="210" t="s">
        <v>2246</v>
      </c>
      <c r="E1755" s="17" t="s">
        <v>2156</v>
      </c>
      <c r="F1755" s="211">
        <v>5.2560000000000002</v>
      </c>
      <c r="G1755" s="29"/>
      <c r="H1755" s="30"/>
    </row>
    <row r="1756" spans="1:8" s="1" customFormat="1" ht="16.899999999999999" customHeight="1">
      <c r="A1756" s="29"/>
      <c r="B1756" s="30"/>
      <c r="C1756" s="210" t="s">
        <v>2275</v>
      </c>
      <c r="D1756" s="210" t="s">
        <v>2641</v>
      </c>
      <c r="E1756" s="17" t="s">
        <v>2156</v>
      </c>
      <c r="F1756" s="211">
        <v>130.202</v>
      </c>
      <c r="G1756" s="29"/>
      <c r="H1756" s="30"/>
    </row>
    <row r="1757" spans="1:8" s="1" customFormat="1" ht="16.899999999999999" customHeight="1">
      <c r="A1757" s="29"/>
      <c r="B1757" s="30"/>
      <c r="C1757" s="212" t="s">
        <v>561</v>
      </c>
      <c r="D1757" s="29"/>
      <c r="E1757" s="29"/>
      <c r="F1757" s="29"/>
      <c r="G1757" s="29"/>
      <c r="H1757" s="30"/>
    </row>
    <row r="1758" spans="1:8" s="1" customFormat="1" ht="16.899999999999999" customHeight="1">
      <c r="A1758" s="29"/>
      <c r="B1758" s="30"/>
      <c r="C1758" s="210" t="s">
        <v>2944</v>
      </c>
      <c r="D1758" s="210" t="s">
        <v>2945</v>
      </c>
      <c r="E1758" s="17" t="s">
        <v>2248</v>
      </c>
      <c r="F1758" s="211">
        <v>130.202</v>
      </c>
      <c r="G1758" s="29"/>
      <c r="H1758" s="30"/>
    </row>
    <row r="1759" spans="1:8" s="1" customFormat="1" ht="16.899999999999999" customHeight="1">
      <c r="A1759" s="29"/>
      <c r="B1759" s="30"/>
      <c r="C1759" s="210" t="s">
        <v>2891</v>
      </c>
      <c r="D1759" s="210" t="s">
        <v>2892</v>
      </c>
      <c r="E1759" s="17" t="s">
        <v>2248</v>
      </c>
      <c r="F1759" s="211">
        <v>189.995</v>
      </c>
      <c r="G1759" s="29"/>
      <c r="H1759" s="30"/>
    </row>
    <row r="1760" spans="1:8" s="1" customFormat="1" ht="16.899999999999999" customHeight="1">
      <c r="A1760" s="29"/>
      <c r="B1760" s="30"/>
      <c r="C1760" s="210" t="s">
        <v>2900</v>
      </c>
      <c r="D1760" s="210" t="s">
        <v>2901</v>
      </c>
      <c r="E1760" s="17" t="s">
        <v>2248</v>
      </c>
      <c r="F1760" s="211">
        <v>173.79300000000001</v>
      </c>
      <c r="G1760" s="29"/>
      <c r="H1760" s="30"/>
    </row>
    <row r="1761" spans="1:8" s="1" customFormat="1" ht="16.899999999999999" customHeight="1">
      <c r="A1761" s="29"/>
      <c r="B1761" s="30"/>
      <c r="C1761" s="210" t="s">
        <v>2982</v>
      </c>
      <c r="D1761" s="210" t="s">
        <v>2983</v>
      </c>
      <c r="E1761" s="17" t="s">
        <v>2248</v>
      </c>
      <c r="F1761" s="211">
        <v>43.591000000000001</v>
      </c>
      <c r="G1761" s="29"/>
      <c r="H1761" s="30"/>
    </row>
    <row r="1762" spans="1:8" s="1" customFormat="1" ht="16.899999999999999" customHeight="1">
      <c r="A1762" s="29"/>
      <c r="B1762" s="30"/>
      <c r="C1762" s="210" t="s">
        <v>2987</v>
      </c>
      <c r="D1762" s="210" t="s">
        <v>2988</v>
      </c>
      <c r="E1762" s="17" t="s">
        <v>2248</v>
      </c>
      <c r="F1762" s="211">
        <v>43.591000000000001</v>
      </c>
      <c r="G1762" s="29"/>
      <c r="H1762" s="30"/>
    </row>
    <row r="1763" spans="1:8" s="1" customFormat="1" ht="16.899999999999999" customHeight="1">
      <c r="A1763" s="29"/>
      <c r="B1763" s="30"/>
      <c r="C1763" s="210" t="s">
        <v>1276</v>
      </c>
      <c r="D1763" s="210" t="s">
        <v>1277</v>
      </c>
      <c r="E1763" s="17" t="s">
        <v>2248</v>
      </c>
      <c r="F1763" s="211">
        <v>124.89400000000001</v>
      </c>
      <c r="G1763" s="29"/>
      <c r="H1763" s="30"/>
    </row>
    <row r="1764" spans="1:8" s="1" customFormat="1" ht="16.899999999999999" customHeight="1">
      <c r="A1764" s="29"/>
      <c r="B1764" s="30"/>
      <c r="C1764" s="210" t="s">
        <v>1280</v>
      </c>
      <c r="D1764" s="210" t="s">
        <v>1281</v>
      </c>
      <c r="E1764" s="17" t="s">
        <v>2248</v>
      </c>
      <c r="F1764" s="211">
        <v>108.69199999999999</v>
      </c>
      <c r="G1764" s="29"/>
      <c r="H1764" s="30"/>
    </row>
    <row r="1765" spans="1:8" s="1" customFormat="1" ht="16.899999999999999" customHeight="1">
      <c r="A1765" s="29"/>
      <c r="B1765" s="30"/>
      <c r="C1765" s="206" t="s">
        <v>2281</v>
      </c>
      <c r="D1765" s="207" t="s">
        <v>1086</v>
      </c>
      <c r="E1765" s="208" t="s">
        <v>2485</v>
      </c>
      <c r="F1765" s="209">
        <v>9.4610000000000003</v>
      </c>
      <c r="G1765" s="29"/>
      <c r="H1765" s="30"/>
    </row>
    <row r="1766" spans="1:8" s="1" customFormat="1" ht="16.899999999999999" customHeight="1">
      <c r="A1766" s="29"/>
      <c r="B1766" s="30"/>
      <c r="C1766" s="210" t="s">
        <v>2156</v>
      </c>
      <c r="D1766" s="210" t="s">
        <v>1301</v>
      </c>
      <c r="E1766" s="17" t="s">
        <v>2156</v>
      </c>
      <c r="F1766" s="211">
        <v>0</v>
      </c>
      <c r="G1766" s="29"/>
      <c r="H1766" s="30"/>
    </row>
    <row r="1767" spans="1:8" s="1" customFormat="1" ht="16.899999999999999" customHeight="1">
      <c r="A1767" s="29"/>
      <c r="B1767" s="30"/>
      <c r="C1767" s="210" t="s">
        <v>2156</v>
      </c>
      <c r="D1767" s="210" t="s">
        <v>1302</v>
      </c>
      <c r="E1767" s="17" t="s">
        <v>2156</v>
      </c>
      <c r="F1767" s="211">
        <v>9.4610000000000003</v>
      </c>
      <c r="G1767" s="29"/>
      <c r="H1767" s="30"/>
    </row>
    <row r="1768" spans="1:8" s="1" customFormat="1" ht="16.899999999999999" customHeight="1">
      <c r="A1768" s="29"/>
      <c r="B1768" s="30"/>
      <c r="C1768" s="210" t="s">
        <v>2281</v>
      </c>
      <c r="D1768" s="210" t="s">
        <v>2641</v>
      </c>
      <c r="E1768" s="17" t="s">
        <v>2156</v>
      </c>
      <c r="F1768" s="211">
        <v>9.4610000000000003</v>
      </c>
      <c r="G1768" s="29"/>
      <c r="H1768" s="30"/>
    </row>
    <row r="1769" spans="1:8" s="1" customFormat="1" ht="16.899999999999999" customHeight="1">
      <c r="A1769" s="29"/>
      <c r="B1769" s="30"/>
      <c r="C1769" s="212" t="s">
        <v>561</v>
      </c>
      <c r="D1769" s="29"/>
      <c r="E1769" s="29"/>
      <c r="F1769" s="29"/>
      <c r="G1769" s="29"/>
      <c r="H1769" s="30"/>
    </row>
    <row r="1770" spans="1:8" s="1" customFormat="1" ht="16.899999999999999" customHeight="1">
      <c r="A1770" s="29"/>
      <c r="B1770" s="30"/>
      <c r="C1770" s="210" t="s">
        <v>1298</v>
      </c>
      <c r="D1770" s="210" t="s">
        <v>1299</v>
      </c>
      <c r="E1770" s="17" t="s">
        <v>2485</v>
      </c>
      <c r="F1770" s="211">
        <v>9.4610000000000003</v>
      </c>
      <c r="G1770" s="29"/>
      <c r="H1770" s="30"/>
    </row>
    <row r="1771" spans="1:8" s="1" customFormat="1" ht="16.899999999999999" customHeight="1">
      <c r="A1771" s="29"/>
      <c r="B1771" s="30"/>
      <c r="C1771" s="210" t="s">
        <v>2982</v>
      </c>
      <c r="D1771" s="210" t="s">
        <v>2983</v>
      </c>
      <c r="E1771" s="17" t="s">
        <v>2248</v>
      </c>
      <c r="F1771" s="211">
        <v>43.591000000000001</v>
      </c>
      <c r="G1771" s="29"/>
      <c r="H1771" s="30"/>
    </row>
    <row r="1772" spans="1:8" s="1" customFormat="1" ht="16.899999999999999" customHeight="1">
      <c r="A1772" s="29"/>
      <c r="B1772" s="30"/>
      <c r="C1772" s="210" t="s">
        <v>2987</v>
      </c>
      <c r="D1772" s="210" t="s">
        <v>2988</v>
      </c>
      <c r="E1772" s="17" t="s">
        <v>2248</v>
      </c>
      <c r="F1772" s="211">
        <v>43.591000000000001</v>
      </c>
      <c r="G1772" s="29"/>
      <c r="H1772" s="30"/>
    </row>
    <row r="1773" spans="1:8" s="1" customFormat="1" ht="16.899999999999999" customHeight="1">
      <c r="A1773" s="29"/>
      <c r="B1773" s="30"/>
      <c r="C1773" s="206" t="s">
        <v>2289</v>
      </c>
      <c r="D1773" s="207" t="s">
        <v>2290</v>
      </c>
      <c r="E1773" s="208" t="s">
        <v>2248</v>
      </c>
      <c r="F1773" s="209">
        <v>43.591000000000001</v>
      </c>
      <c r="G1773" s="29"/>
      <c r="H1773" s="30"/>
    </row>
    <row r="1774" spans="1:8" s="1" customFormat="1" ht="16.899999999999999" customHeight="1">
      <c r="A1774" s="29"/>
      <c r="B1774" s="30"/>
      <c r="C1774" s="210" t="s">
        <v>2156</v>
      </c>
      <c r="D1774" s="210" t="s">
        <v>2912</v>
      </c>
      <c r="E1774" s="17" t="s">
        <v>2156</v>
      </c>
      <c r="F1774" s="211">
        <v>0</v>
      </c>
      <c r="G1774" s="29"/>
      <c r="H1774" s="30"/>
    </row>
    <row r="1775" spans="1:8" s="1" customFormat="1" ht="16.899999999999999" customHeight="1">
      <c r="A1775" s="29"/>
      <c r="B1775" s="30"/>
      <c r="C1775" s="210" t="s">
        <v>2156</v>
      </c>
      <c r="D1775" s="210" t="s">
        <v>1304</v>
      </c>
      <c r="E1775" s="17" t="s">
        <v>2156</v>
      </c>
      <c r="F1775" s="211">
        <v>43.591000000000001</v>
      </c>
      <c r="G1775" s="29"/>
      <c r="H1775" s="30"/>
    </row>
    <row r="1776" spans="1:8" s="1" customFormat="1" ht="16.899999999999999" customHeight="1">
      <c r="A1776" s="29"/>
      <c r="B1776" s="30"/>
      <c r="C1776" s="210" t="s">
        <v>2289</v>
      </c>
      <c r="D1776" s="210" t="s">
        <v>2641</v>
      </c>
      <c r="E1776" s="17" t="s">
        <v>2156</v>
      </c>
      <c r="F1776" s="211">
        <v>43.591000000000001</v>
      </c>
      <c r="G1776" s="29"/>
      <c r="H1776" s="30"/>
    </row>
    <row r="1777" spans="1:8" s="1" customFormat="1" ht="16.899999999999999" customHeight="1">
      <c r="A1777" s="29"/>
      <c r="B1777" s="30"/>
      <c r="C1777" s="212" t="s">
        <v>561</v>
      </c>
      <c r="D1777" s="29"/>
      <c r="E1777" s="29"/>
      <c r="F1777" s="29"/>
      <c r="G1777" s="29"/>
      <c r="H1777" s="30"/>
    </row>
    <row r="1778" spans="1:8" s="1" customFormat="1" ht="16.899999999999999" customHeight="1">
      <c r="A1778" s="29"/>
      <c r="B1778" s="30"/>
      <c r="C1778" s="210" t="s">
        <v>2982</v>
      </c>
      <c r="D1778" s="210" t="s">
        <v>2983</v>
      </c>
      <c r="E1778" s="17" t="s">
        <v>2248</v>
      </c>
      <c r="F1778" s="211">
        <v>43.591000000000001</v>
      </c>
      <c r="G1778" s="29"/>
      <c r="H1778" s="30"/>
    </row>
    <row r="1779" spans="1:8" s="1" customFormat="1" ht="16.899999999999999" customHeight="1">
      <c r="A1779" s="29"/>
      <c r="B1779" s="30"/>
      <c r="C1779" s="210" t="s">
        <v>1276</v>
      </c>
      <c r="D1779" s="210" t="s">
        <v>1277</v>
      </c>
      <c r="E1779" s="17" t="s">
        <v>2248</v>
      </c>
      <c r="F1779" s="211">
        <v>124.89400000000001</v>
      </c>
      <c r="G1779" s="29"/>
      <c r="H1779" s="30"/>
    </row>
    <row r="1780" spans="1:8" s="1" customFormat="1" ht="16.899999999999999" customHeight="1">
      <c r="A1780" s="29"/>
      <c r="B1780" s="30"/>
      <c r="C1780" s="210" t="s">
        <v>2990</v>
      </c>
      <c r="D1780" s="210" t="s">
        <v>2991</v>
      </c>
      <c r="E1780" s="17" t="s">
        <v>2485</v>
      </c>
      <c r="F1780" s="211">
        <v>156.928</v>
      </c>
      <c r="G1780" s="29"/>
      <c r="H1780" s="30"/>
    </row>
    <row r="1781" spans="1:8" s="1" customFormat="1" ht="16.899999999999999" customHeight="1">
      <c r="A1781" s="29"/>
      <c r="B1781" s="30"/>
      <c r="C1781" s="206" t="s">
        <v>2292</v>
      </c>
      <c r="D1781" s="207" t="s">
        <v>2293</v>
      </c>
      <c r="E1781" s="208" t="s">
        <v>2248</v>
      </c>
      <c r="F1781" s="209">
        <v>43.591000000000001</v>
      </c>
      <c r="G1781" s="29"/>
      <c r="H1781" s="30"/>
    </row>
    <row r="1782" spans="1:8" s="1" customFormat="1" ht="16.899999999999999" customHeight="1">
      <c r="A1782" s="29"/>
      <c r="B1782" s="30"/>
      <c r="C1782" s="210" t="s">
        <v>2156</v>
      </c>
      <c r="D1782" s="210" t="s">
        <v>2912</v>
      </c>
      <c r="E1782" s="17" t="s">
        <v>2156</v>
      </c>
      <c r="F1782" s="211">
        <v>0</v>
      </c>
      <c r="G1782" s="29"/>
      <c r="H1782" s="30"/>
    </row>
    <row r="1783" spans="1:8" s="1" customFormat="1" ht="16.899999999999999" customHeight="1">
      <c r="A1783" s="29"/>
      <c r="B1783" s="30"/>
      <c r="C1783" s="210" t="s">
        <v>2156</v>
      </c>
      <c r="D1783" s="210" t="s">
        <v>1306</v>
      </c>
      <c r="E1783" s="17" t="s">
        <v>2156</v>
      </c>
      <c r="F1783" s="211">
        <v>43.591000000000001</v>
      </c>
      <c r="G1783" s="29"/>
      <c r="H1783" s="30"/>
    </row>
    <row r="1784" spans="1:8" s="1" customFormat="1" ht="16.899999999999999" customHeight="1">
      <c r="A1784" s="29"/>
      <c r="B1784" s="30"/>
      <c r="C1784" s="210" t="s">
        <v>2292</v>
      </c>
      <c r="D1784" s="210" t="s">
        <v>2641</v>
      </c>
      <c r="E1784" s="17" t="s">
        <v>2156</v>
      </c>
      <c r="F1784" s="211">
        <v>43.591000000000001</v>
      </c>
      <c r="G1784" s="29"/>
      <c r="H1784" s="30"/>
    </row>
    <row r="1785" spans="1:8" s="1" customFormat="1" ht="16.899999999999999" customHeight="1">
      <c r="A1785" s="29"/>
      <c r="B1785" s="30"/>
      <c r="C1785" s="212" t="s">
        <v>561</v>
      </c>
      <c r="D1785" s="29"/>
      <c r="E1785" s="29"/>
      <c r="F1785" s="29"/>
      <c r="G1785" s="29"/>
      <c r="H1785" s="30"/>
    </row>
    <row r="1786" spans="1:8" s="1" customFormat="1" ht="16.899999999999999" customHeight="1">
      <c r="A1786" s="29"/>
      <c r="B1786" s="30"/>
      <c r="C1786" s="210" t="s">
        <v>2987</v>
      </c>
      <c r="D1786" s="210" t="s">
        <v>2988</v>
      </c>
      <c r="E1786" s="17" t="s">
        <v>2248</v>
      </c>
      <c r="F1786" s="211">
        <v>43.591000000000001</v>
      </c>
      <c r="G1786" s="29"/>
      <c r="H1786" s="30"/>
    </row>
    <row r="1787" spans="1:8" s="1" customFormat="1" ht="16.899999999999999" customHeight="1">
      <c r="A1787" s="29"/>
      <c r="B1787" s="30"/>
      <c r="C1787" s="210" t="s">
        <v>1280</v>
      </c>
      <c r="D1787" s="210" t="s">
        <v>1281</v>
      </c>
      <c r="E1787" s="17" t="s">
        <v>2248</v>
      </c>
      <c r="F1787" s="211">
        <v>108.69199999999999</v>
      </c>
      <c r="G1787" s="29"/>
      <c r="H1787" s="30"/>
    </row>
    <row r="1788" spans="1:8" s="1" customFormat="1" ht="16.899999999999999" customHeight="1">
      <c r="A1788" s="29"/>
      <c r="B1788" s="30"/>
      <c r="C1788" s="210" t="s">
        <v>2990</v>
      </c>
      <c r="D1788" s="210" t="s">
        <v>2991</v>
      </c>
      <c r="E1788" s="17" t="s">
        <v>2485</v>
      </c>
      <c r="F1788" s="211">
        <v>156.928</v>
      </c>
      <c r="G1788" s="29"/>
      <c r="H1788" s="30"/>
    </row>
    <row r="1789" spans="1:8" s="1" customFormat="1" ht="16.899999999999999" customHeight="1">
      <c r="A1789" s="29"/>
      <c r="B1789" s="30"/>
      <c r="C1789" s="206" t="s">
        <v>1090</v>
      </c>
      <c r="D1789" s="207" t="s">
        <v>1091</v>
      </c>
      <c r="E1789" s="208" t="s">
        <v>2248</v>
      </c>
      <c r="F1789" s="209">
        <v>14.076000000000001</v>
      </c>
      <c r="G1789" s="29"/>
      <c r="H1789" s="30"/>
    </row>
    <row r="1790" spans="1:8" s="1" customFormat="1" ht="16.899999999999999" customHeight="1">
      <c r="A1790" s="29"/>
      <c r="B1790" s="30"/>
      <c r="C1790" s="210" t="s">
        <v>2156</v>
      </c>
      <c r="D1790" s="210" t="s">
        <v>1386</v>
      </c>
      <c r="E1790" s="17" t="s">
        <v>2156</v>
      </c>
      <c r="F1790" s="211">
        <v>0</v>
      </c>
      <c r="G1790" s="29"/>
      <c r="H1790" s="30"/>
    </row>
    <row r="1791" spans="1:8" s="1" customFormat="1" ht="16.899999999999999" customHeight="1">
      <c r="A1791" s="29"/>
      <c r="B1791" s="30"/>
      <c r="C1791" s="210" t="s">
        <v>2156</v>
      </c>
      <c r="D1791" s="210" t="s">
        <v>1387</v>
      </c>
      <c r="E1791" s="17" t="s">
        <v>2156</v>
      </c>
      <c r="F1791" s="211">
        <v>14.076000000000001</v>
      </c>
      <c r="G1791" s="29"/>
      <c r="H1791" s="30"/>
    </row>
    <row r="1792" spans="1:8" s="1" customFormat="1" ht="16.899999999999999" customHeight="1">
      <c r="A1792" s="29"/>
      <c r="B1792" s="30"/>
      <c r="C1792" s="210" t="s">
        <v>1090</v>
      </c>
      <c r="D1792" s="210" t="s">
        <v>2638</v>
      </c>
      <c r="E1792" s="17" t="s">
        <v>2156</v>
      </c>
      <c r="F1792" s="211">
        <v>14.076000000000001</v>
      </c>
      <c r="G1792" s="29"/>
      <c r="H1792" s="30"/>
    </row>
    <row r="1793" spans="1:8" s="1" customFormat="1" ht="16.899999999999999" customHeight="1">
      <c r="A1793" s="29"/>
      <c r="B1793" s="30"/>
      <c r="C1793" s="212" t="s">
        <v>561</v>
      </c>
      <c r="D1793" s="29"/>
      <c r="E1793" s="29"/>
      <c r="F1793" s="29"/>
      <c r="G1793" s="29"/>
      <c r="H1793" s="30"/>
    </row>
    <row r="1794" spans="1:8" s="1" customFormat="1" ht="16.899999999999999" customHeight="1">
      <c r="A1794" s="29"/>
      <c r="B1794" s="30"/>
      <c r="C1794" s="210" t="s">
        <v>1383</v>
      </c>
      <c r="D1794" s="210" t="s">
        <v>1384</v>
      </c>
      <c r="E1794" s="17" t="s">
        <v>2248</v>
      </c>
      <c r="F1794" s="211">
        <v>40.052</v>
      </c>
      <c r="G1794" s="29"/>
      <c r="H1794" s="30"/>
    </row>
    <row r="1795" spans="1:8" s="1" customFormat="1" ht="16.899999999999999" customHeight="1">
      <c r="A1795" s="29"/>
      <c r="B1795" s="30"/>
      <c r="C1795" s="210" t="s">
        <v>1406</v>
      </c>
      <c r="D1795" s="210" t="s">
        <v>1407</v>
      </c>
      <c r="E1795" s="17" t="s">
        <v>2485</v>
      </c>
      <c r="F1795" s="211">
        <v>4.21</v>
      </c>
      <c r="G1795" s="29"/>
      <c r="H1795" s="30"/>
    </row>
    <row r="1796" spans="1:8" s="1" customFormat="1" ht="16.899999999999999" customHeight="1">
      <c r="A1796" s="29"/>
      <c r="B1796" s="30"/>
      <c r="C1796" s="206" t="s">
        <v>1093</v>
      </c>
      <c r="D1796" s="207" t="s">
        <v>1094</v>
      </c>
      <c r="E1796" s="208" t="s">
        <v>2248</v>
      </c>
      <c r="F1796" s="209">
        <v>15.76</v>
      </c>
      <c r="G1796" s="29"/>
      <c r="H1796" s="30"/>
    </row>
    <row r="1797" spans="1:8" s="1" customFormat="1" ht="16.899999999999999" customHeight="1">
      <c r="A1797" s="29"/>
      <c r="B1797" s="30"/>
      <c r="C1797" s="210" t="s">
        <v>2156</v>
      </c>
      <c r="D1797" s="210" t="s">
        <v>1388</v>
      </c>
      <c r="E1797" s="17" t="s">
        <v>2156</v>
      </c>
      <c r="F1797" s="211">
        <v>0</v>
      </c>
      <c r="G1797" s="29"/>
      <c r="H1797" s="30"/>
    </row>
    <row r="1798" spans="1:8" s="1" customFormat="1" ht="16.899999999999999" customHeight="1">
      <c r="A1798" s="29"/>
      <c r="B1798" s="30"/>
      <c r="C1798" s="210" t="s">
        <v>2156</v>
      </c>
      <c r="D1798" s="210" t="s">
        <v>1389</v>
      </c>
      <c r="E1798" s="17" t="s">
        <v>2156</v>
      </c>
      <c r="F1798" s="211">
        <v>15.76</v>
      </c>
      <c r="G1798" s="29"/>
      <c r="H1798" s="30"/>
    </row>
    <row r="1799" spans="1:8" s="1" customFormat="1" ht="16.899999999999999" customHeight="1">
      <c r="A1799" s="29"/>
      <c r="B1799" s="30"/>
      <c r="C1799" s="210" t="s">
        <v>1093</v>
      </c>
      <c r="D1799" s="210" t="s">
        <v>2638</v>
      </c>
      <c r="E1799" s="17" t="s">
        <v>2156</v>
      </c>
      <c r="F1799" s="211">
        <v>15.76</v>
      </c>
      <c r="G1799" s="29"/>
      <c r="H1799" s="30"/>
    </row>
    <row r="1800" spans="1:8" s="1" customFormat="1" ht="16.899999999999999" customHeight="1">
      <c r="A1800" s="29"/>
      <c r="B1800" s="30"/>
      <c r="C1800" s="212" t="s">
        <v>561</v>
      </c>
      <c r="D1800" s="29"/>
      <c r="E1800" s="29"/>
      <c r="F1800" s="29"/>
      <c r="G1800" s="29"/>
      <c r="H1800" s="30"/>
    </row>
    <row r="1801" spans="1:8" s="1" customFormat="1" ht="16.899999999999999" customHeight="1">
      <c r="A1801" s="29"/>
      <c r="B1801" s="30"/>
      <c r="C1801" s="210" t="s">
        <v>1383</v>
      </c>
      <c r="D1801" s="210" t="s">
        <v>1384</v>
      </c>
      <c r="E1801" s="17" t="s">
        <v>2248</v>
      </c>
      <c r="F1801" s="211">
        <v>40.052</v>
      </c>
      <c r="G1801" s="29"/>
      <c r="H1801" s="30"/>
    </row>
    <row r="1802" spans="1:8" s="1" customFormat="1" ht="16.899999999999999" customHeight="1">
      <c r="A1802" s="29"/>
      <c r="B1802" s="30"/>
      <c r="C1802" s="210" t="s">
        <v>1406</v>
      </c>
      <c r="D1802" s="210" t="s">
        <v>1407</v>
      </c>
      <c r="E1802" s="17" t="s">
        <v>2485</v>
      </c>
      <c r="F1802" s="211">
        <v>4.21</v>
      </c>
      <c r="G1802" s="29"/>
      <c r="H1802" s="30"/>
    </row>
    <row r="1803" spans="1:8" s="1" customFormat="1" ht="16.899999999999999" customHeight="1">
      <c r="A1803" s="29"/>
      <c r="B1803" s="30"/>
      <c r="C1803" s="206" t="s">
        <v>1096</v>
      </c>
      <c r="D1803" s="207" t="s">
        <v>1097</v>
      </c>
      <c r="E1803" s="208" t="s">
        <v>2248</v>
      </c>
      <c r="F1803" s="209">
        <v>10.215999999999999</v>
      </c>
      <c r="G1803" s="29"/>
      <c r="H1803" s="30"/>
    </row>
    <row r="1804" spans="1:8" s="1" customFormat="1" ht="16.899999999999999" customHeight="1">
      <c r="A1804" s="29"/>
      <c r="B1804" s="30"/>
      <c r="C1804" s="210" t="s">
        <v>2156</v>
      </c>
      <c r="D1804" s="210" t="s">
        <v>1390</v>
      </c>
      <c r="E1804" s="17" t="s">
        <v>2156</v>
      </c>
      <c r="F1804" s="211">
        <v>0</v>
      </c>
      <c r="G1804" s="29"/>
      <c r="H1804" s="30"/>
    </row>
    <row r="1805" spans="1:8" s="1" customFormat="1" ht="16.899999999999999" customHeight="1">
      <c r="A1805" s="29"/>
      <c r="B1805" s="30"/>
      <c r="C1805" s="210" t="s">
        <v>2156</v>
      </c>
      <c r="D1805" s="210" t="s">
        <v>1391</v>
      </c>
      <c r="E1805" s="17" t="s">
        <v>2156</v>
      </c>
      <c r="F1805" s="211">
        <v>10.412000000000001</v>
      </c>
      <c r="G1805" s="29"/>
      <c r="H1805" s="30"/>
    </row>
    <row r="1806" spans="1:8" s="1" customFormat="1" ht="16.899999999999999" customHeight="1">
      <c r="A1806" s="29"/>
      <c r="B1806" s="30"/>
      <c r="C1806" s="210" t="s">
        <v>2156</v>
      </c>
      <c r="D1806" s="210" t="s">
        <v>1392</v>
      </c>
      <c r="E1806" s="17" t="s">
        <v>2156</v>
      </c>
      <c r="F1806" s="211">
        <v>-0.19600000000000001</v>
      </c>
      <c r="G1806" s="29"/>
      <c r="H1806" s="30"/>
    </row>
    <row r="1807" spans="1:8" s="1" customFormat="1" ht="16.899999999999999" customHeight="1">
      <c r="A1807" s="29"/>
      <c r="B1807" s="30"/>
      <c r="C1807" s="210" t="s">
        <v>1096</v>
      </c>
      <c r="D1807" s="210" t="s">
        <v>2638</v>
      </c>
      <c r="E1807" s="17" t="s">
        <v>2156</v>
      </c>
      <c r="F1807" s="211">
        <v>10.215999999999999</v>
      </c>
      <c r="G1807" s="29"/>
      <c r="H1807" s="30"/>
    </row>
    <row r="1808" spans="1:8" s="1" customFormat="1" ht="16.899999999999999" customHeight="1">
      <c r="A1808" s="29"/>
      <c r="B1808" s="30"/>
      <c r="C1808" s="212" t="s">
        <v>561</v>
      </c>
      <c r="D1808" s="29"/>
      <c r="E1808" s="29"/>
      <c r="F1808" s="29"/>
      <c r="G1808" s="29"/>
      <c r="H1808" s="30"/>
    </row>
    <row r="1809" spans="1:8" s="1" customFormat="1" ht="16.899999999999999" customHeight="1">
      <c r="A1809" s="29"/>
      <c r="B1809" s="30"/>
      <c r="C1809" s="210" t="s">
        <v>1383</v>
      </c>
      <c r="D1809" s="210" t="s">
        <v>1384</v>
      </c>
      <c r="E1809" s="17" t="s">
        <v>2248</v>
      </c>
      <c r="F1809" s="211">
        <v>40.052</v>
      </c>
      <c r="G1809" s="29"/>
      <c r="H1809" s="30"/>
    </row>
    <row r="1810" spans="1:8" s="1" customFormat="1" ht="16.899999999999999" customHeight="1">
      <c r="A1810" s="29"/>
      <c r="B1810" s="30"/>
      <c r="C1810" s="210" t="s">
        <v>1406</v>
      </c>
      <c r="D1810" s="210" t="s">
        <v>1407</v>
      </c>
      <c r="E1810" s="17" t="s">
        <v>2485</v>
      </c>
      <c r="F1810" s="211">
        <v>4.21</v>
      </c>
      <c r="G1810" s="29"/>
      <c r="H1810" s="30"/>
    </row>
    <row r="1811" spans="1:8" s="1" customFormat="1" ht="16.899999999999999" customHeight="1">
      <c r="A1811" s="29"/>
      <c r="B1811" s="30"/>
      <c r="C1811" s="206" t="s">
        <v>1099</v>
      </c>
      <c r="D1811" s="207" t="s">
        <v>1100</v>
      </c>
      <c r="E1811" s="208" t="s">
        <v>2338</v>
      </c>
      <c r="F1811" s="209">
        <v>35</v>
      </c>
      <c r="G1811" s="29"/>
      <c r="H1811" s="30"/>
    </row>
    <row r="1812" spans="1:8" s="1" customFormat="1" ht="16.899999999999999" customHeight="1">
      <c r="A1812" s="29"/>
      <c r="B1812" s="30"/>
      <c r="C1812" s="210" t="s">
        <v>2156</v>
      </c>
      <c r="D1812" s="210" t="s">
        <v>1249</v>
      </c>
      <c r="E1812" s="17" t="s">
        <v>2156</v>
      </c>
      <c r="F1812" s="211">
        <v>35</v>
      </c>
      <c r="G1812" s="29"/>
      <c r="H1812" s="30"/>
    </row>
    <row r="1813" spans="1:8" s="1" customFormat="1" ht="16.899999999999999" customHeight="1">
      <c r="A1813" s="29"/>
      <c r="B1813" s="30"/>
      <c r="C1813" s="210" t="s">
        <v>1099</v>
      </c>
      <c r="D1813" s="210" t="s">
        <v>2641</v>
      </c>
      <c r="E1813" s="17" t="s">
        <v>2156</v>
      </c>
      <c r="F1813" s="211">
        <v>35</v>
      </c>
      <c r="G1813" s="29"/>
      <c r="H1813" s="30"/>
    </row>
    <row r="1814" spans="1:8" s="1" customFormat="1" ht="16.899999999999999" customHeight="1">
      <c r="A1814" s="29"/>
      <c r="B1814" s="30"/>
      <c r="C1814" s="212" t="s">
        <v>561</v>
      </c>
      <c r="D1814" s="29"/>
      <c r="E1814" s="29"/>
      <c r="F1814" s="29"/>
      <c r="G1814" s="29"/>
      <c r="H1814" s="30"/>
    </row>
    <row r="1815" spans="1:8" s="1" customFormat="1" ht="16.899999999999999" customHeight="1">
      <c r="A1815" s="29"/>
      <c r="B1815" s="30"/>
      <c r="C1815" s="210" t="s">
        <v>2738</v>
      </c>
      <c r="D1815" s="210" t="s">
        <v>2739</v>
      </c>
      <c r="E1815" s="17" t="s">
        <v>2338</v>
      </c>
      <c r="F1815" s="211">
        <v>35</v>
      </c>
      <c r="G1815" s="29"/>
      <c r="H1815" s="30"/>
    </row>
    <row r="1816" spans="1:8" s="1" customFormat="1" ht="16.899999999999999" customHeight="1">
      <c r="A1816" s="29"/>
      <c r="B1816" s="30"/>
      <c r="C1816" s="210" t="s">
        <v>2732</v>
      </c>
      <c r="D1816" s="210" t="s">
        <v>2733</v>
      </c>
      <c r="E1816" s="17" t="s">
        <v>2734</v>
      </c>
      <c r="F1816" s="211">
        <v>175</v>
      </c>
      <c r="G1816" s="29"/>
      <c r="H1816" s="30"/>
    </row>
    <row r="1817" spans="1:8" s="1" customFormat="1" ht="16.899999999999999" customHeight="1">
      <c r="A1817" s="29"/>
      <c r="B1817" s="30"/>
      <c r="C1817" s="206" t="s">
        <v>1101</v>
      </c>
      <c r="D1817" s="207" t="s">
        <v>1102</v>
      </c>
      <c r="E1817" s="208" t="s">
        <v>2297</v>
      </c>
      <c r="F1817" s="209">
        <v>125.79</v>
      </c>
      <c r="G1817" s="29"/>
      <c r="H1817" s="30"/>
    </row>
    <row r="1818" spans="1:8" s="1" customFormat="1" ht="16.899999999999999" customHeight="1">
      <c r="A1818" s="29"/>
      <c r="B1818" s="30"/>
      <c r="C1818" s="210" t="s">
        <v>2156</v>
      </c>
      <c r="D1818" s="210" t="s">
        <v>1386</v>
      </c>
      <c r="E1818" s="17" t="s">
        <v>2156</v>
      </c>
      <c r="F1818" s="211">
        <v>0</v>
      </c>
      <c r="G1818" s="29"/>
      <c r="H1818" s="30"/>
    </row>
    <row r="1819" spans="1:8" s="1" customFormat="1" ht="16.899999999999999" customHeight="1">
      <c r="A1819" s="29"/>
      <c r="B1819" s="30"/>
      <c r="C1819" s="210" t="s">
        <v>2156</v>
      </c>
      <c r="D1819" s="210" t="s">
        <v>1396</v>
      </c>
      <c r="E1819" s="17" t="s">
        <v>2156</v>
      </c>
      <c r="F1819" s="211">
        <v>9.8000000000000007</v>
      </c>
      <c r="G1819" s="29"/>
      <c r="H1819" s="30"/>
    </row>
    <row r="1820" spans="1:8" s="1" customFormat="1" ht="16.899999999999999" customHeight="1">
      <c r="A1820" s="29"/>
      <c r="B1820" s="30"/>
      <c r="C1820" s="210" t="s">
        <v>2156</v>
      </c>
      <c r="D1820" s="210" t="s">
        <v>1388</v>
      </c>
      <c r="E1820" s="17" t="s">
        <v>2156</v>
      </c>
      <c r="F1820" s="211">
        <v>0</v>
      </c>
      <c r="G1820" s="29"/>
      <c r="H1820" s="30"/>
    </row>
    <row r="1821" spans="1:8" s="1" customFormat="1" ht="16.899999999999999" customHeight="1">
      <c r="A1821" s="29"/>
      <c r="B1821" s="30"/>
      <c r="C1821" s="210" t="s">
        <v>2156</v>
      </c>
      <c r="D1821" s="210" t="s">
        <v>1397</v>
      </c>
      <c r="E1821" s="17" t="s">
        <v>2156</v>
      </c>
      <c r="F1821" s="211">
        <v>42.6</v>
      </c>
      <c r="G1821" s="29"/>
      <c r="H1821" s="30"/>
    </row>
    <row r="1822" spans="1:8" s="1" customFormat="1" ht="16.899999999999999" customHeight="1">
      <c r="A1822" s="29"/>
      <c r="B1822" s="30"/>
      <c r="C1822" s="210" t="s">
        <v>2156</v>
      </c>
      <c r="D1822" s="210" t="s">
        <v>1398</v>
      </c>
      <c r="E1822" s="17" t="s">
        <v>2156</v>
      </c>
      <c r="F1822" s="211">
        <v>36.200000000000003</v>
      </c>
      <c r="G1822" s="29"/>
      <c r="H1822" s="30"/>
    </row>
    <row r="1823" spans="1:8" s="1" customFormat="1" ht="16.899999999999999" customHeight="1">
      <c r="A1823" s="29"/>
      <c r="B1823" s="30"/>
      <c r="C1823" s="210" t="s">
        <v>2156</v>
      </c>
      <c r="D1823" s="210" t="s">
        <v>1390</v>
      </c>
      <c r="E1823" s="17" t="s">
        <v>2156</v>
      </c>
      <c r="F1823" s="211">
        <v>0</v>
      </c>
      <c r="G1823" s="29"/>
      <c r="H1823" s="30"/>
    </row>
    <row r="1824" spans="1:8" s="1" customFormat="1" ht="16.899999999999999" customHeight="1">
      <c r="A1824" s="29"/>
      <c r="B1824" s="30"/>
      <c r="C1824" s="210" t="s">
        <v>2156</v>
      </c>
      <c r="D1824" s="210" t="s">
        <v>1399</v>
      </c>
      <c r="E1824" s="17" t="s">
        <v>2156</v>
      </c>
      <c r="F1824" s="211">
        <v>17.04</v>
      </c>
      <c r="G1824" s="29"/>
      <c r="H1824" s="30"/>
    </row>
    <row r="1825" spans="1:8" s="1" customFormat="1" ht="16.899999999999999" customHeight="1">
      <c r="A1825" s="29"/>
      <c r="B1825" s="30"/>
      <c r="C1825" s="210" t="s">
        <v>2156</v>
      </c>
      <c r="D1825" s="210" t="s">
        <v>1400</v>
      </c>
      <c r="E1825" s="17" t="s">
        <v>2156</v>
      </c>
      <c r="F1825" s="211">
        <v>18.149999999999999</v>
      </c>
      <c r="G1825" s="29"/>
      <c r="H1825" s="30"/>
    </row>
    <row r="1826" spans="1:8" s="1" customFormat="1" ht="16.899999999999999" customHeight="1">
      <c r="A1826" s="29"/>
      <c r="B1826" s="30"/>
      <c r="C1826" s="210" t="s">
        <v>2156</v>
      </c>
      <c r="D1826" s="210" t="s">
        <v>1401</v>
      </c>
      <c r="E1826" s="17" t="s">
        <v>2156</v>
      </c>
      <c r="F1826" s="211">
        <v>1.1200000000000001</v>
      </c>
      <c r="G1826" s="29"/>
      <c r="H1826" s="30"/>
    </row>
    <row r="1827" spans="1:8" s="1" customFormat="1" ht="16.899999999999999" customHeight="1">
      <c r="A1827" s="29"/>
      <c r="B1827" s="30"/>
      <c r="C1827" s="210" t="s">
        <v>2156</v>
      </c>
      <c r="D1827" s="210" t="s">
        <v>1402</v>
      </c>
      <c r="E1827" s="17" t="s">
        <v>2156</v>
      </c>
      <c r="F1827" s="211">
        <v>0.88</v>
      </c>
      <c r="G1827" s="29"/>
      <c r="H1827" s="30"/>
    </row>
    <row r="1828" spans="1:8" s="1" customFormat="1" ht="16.899999999999999" customHeight="1">
      <c r="A1828" s="29"/>
      <c r="B1828" s="30"/>
      <c r="C1828" s="210" t="s">
        <v>1101</v>
      </c>
      <c r="D1828" s="210" t="s">
        <v>2641</v>
      </c>
      <c r="E1828" s="17" t="s">
        <v>2156</v>
      </c>
      <c r="F1828" s="211">
        <v>125.79</v>
      </c>
      <c r="G1828" s="29"/>
      <c r="H1828" s="30"/>
    </row>
    <row r="1829" spans="1:8" s="1" customFormat="1" ht="16.899999999999999" customHeight="1">
      <c r="A1829" s="29"/>
      <c r="B1829" s="30"/>
      <c r="C1829" s="212" t="s">
        <v>561</v>
      </c>
      <c r="D1829" s="29"/>
      <c r="E1829" s="29"/>
      <c r="F1829" s="29"/>
      <c r="G1829" s="29"/>
      <c r="H1829" s="30"/>
    </row>
    <row r="1830" spans="1:8" s="1" customFormat="1" ht="16.899999999999999" customHeight="1">
      <c r="A1830" s="29"/>
      <c r="B1830" s="30"/>
      <c r="C1830" s="210" t="s">
        <v>1393</v>
      </c>
      <c r="D1830" s="210" t="s">
        <v>1394</v>
      </c>
      <c r="E1830" s="17" t="s">
        <v>2297</v>
      </c>
      <c r="F1830" s="211">
        <v>125.79</v>
      </c>
      <c r="G1830" s="29"/>
      <c r="H1830" s="30"/>
    </row>
    <row r="1831" spans="1:8" s="1" customFormat="1" ht="16.899999999999999" customHeight="1">
      <c r="A1831" s="29"/>
      <c r="B1831" s="30"/>
      <c r="C1831" s="210" t="s">
        <v>1403</v>
      </c>
      <c r="D1831" s="210" t="s">
        <v>1404</v>
      </c>
      <c r="E1831" s="17" t="s">
        <v>2297</v>
      </c>
      <c r="F1831" s="211">
        <v>125.79</v>
      </c>
      <c r="G1831" s="29"/>
      <c r="H1831" s="30"/>
    </row>
    <row r="1832" spans="1:8" s="1" customFormat="1" ht="16.899999999999999" customHeight="1">
      <c r="A1832" s="29"/>
      <c r="B1832" s="30"/>
      <c r="C1832" s="206" t="s">
        <v>1104</v>
      </c>
      <c r="D1832" s="207" t="s">
        <v>1105</v>
      </c>
      <c r="E1832" s="208" t="s">
        <v>2297</v>
      </c>
      <c r="F1832" s="209">
        <v>15.824</v>
      </c>
      <c r="G1832" s="29"/>
      <c r="H1832" s="30"/>
    </row>
    <row r="1833" spans="1:8" s="1" customFormat="1" ht="16.899999999999999" customHeight="1">
      <c r="A1833" s="29"/>
      <c r="B1833" s="30"/>
      <c r="C1833" s="210" t="s">
        <v>2156</v>
      </c>
      <c r="D1833" s="210" t="s">
        <v>1429</v>
      </c>
      <c r="E1833" s="17" t="s">
        <v>2156</v>
      </c>
      <c r="F1833" s="211">
        <v>8.52</v>
      </c>
      <c r="G1833" s="29"/>
      <c r="H1833" s="30"/>
    </row>
    <row r="1834" spans="1:8" s="1" customFormat="1" ht="16.899999999999999" customHeight="1">
      <c r="A1834" s="29"/>
      <c r="B1834" s="30"/>
      <c r="C1834" s="210" t="s">
        <v>2156</v>
      </c>
      <c r="D1834" s="210" t="s">
        <v>1430</v>
      </c>
      <c r="E1834" s="17" t="s">
        <v>2156</v>
      </c>
      <c r="F1834" s="211">
        <v>7.3040000000000003</v>
      </c>
      <c r="G1834" s="29"/>
      <c r="H1834" s="30"/>
    </row>
    <row r="1835" spans="1:8" s="1" customFormat="1" ht="16.899999999999999" customHeight="1">
      <c r="A1835" s="29"/>
      <c r="B1835" s="30"/>
      <c r="C1835" s="210" t="s">
        <v>1104</v>
      </c>
      <c r="D1835" s="210" t="s">
        <v>2641</v>
      </c>
      <c r="E1835" s="17" t="s">
        <v>2156</v>
      </c>
      <c r="F1835" s="211">
        <v>15.824</v>
      </c>
      <c r="G1835" s="29"/>
      <c r="H1835" s="30"/>
    </row>
    <row r="1836" spans="1:8" s="1" customFormat="1" ht="16.899999999999999" customHeight="1">
      <c r="A1836" s="29"/>
      <c r="B1836" s="30"/>
      <c r="C1836" s="212" t="s">
        <v>561</v>
      </c>
      <c r="D1836" s="29"/>
      <c r="E1836" s="29"/>
      <c r="F1836" s="29"/>
      <c r="G1836" s="29"/>
      <c r="H1836" s="30"/>
    </row>
    <row r="1837" spans="1:8" s="1" customFormat="1" ht="16.899999999999999" customHeight="1">
      <c r="A1837" s="29"/>
      <c r="B1837" s="30"/>
      <c r="C1837" s="210" t="s">
        <v>1426</v>
      </c>
      <c r="D1837" s="210" t="s">
        <v>1427</v>
      </c>
      <c r="E1837" s="17" t="s">
        <v>2297</v>
      </c>
      <c r="F1837" s="211">
        <v>15.824</v>
      </c>
      <c r="G1837" s="29"/>
      <c r="H1837" s="30"/>
    </row>
    <row r="1838" spans="1:8" s="1" customFormat="1" ht="16.899999999999999" customHeight="1">
      <c r="A1838" s="29"/>
      <c r="B1838" s="30"/>
      <c r="C1838" s="210" t="s">
        <v>1431</v>
      </c>
      <c r="D1838" s="210" t="s">
        <v>1432</v>
      </c>
      <c r="E1838" s="17" t="s">
        <v>2297</v>
      </c>
      <c r="F1838" s="211">
        <v>15.824</v>
      </c>
      <c r="G1838" s="29"/>
      <c r="H1838" s="30"/>
    </row>
    <row r="1839" spans="1:8" s="1" customFormat="1" ht="16.899999999999999" customHeight="1">
      <c r="A1839" s="29"/>
      <c r="B1839" s="30"/>
      <c r="C1839" s="206" t="s">
        <v>1107</v>
      </c>
      <c r="D1839" s="207" t="s">
        <v>1108</v>
      </c>
      <c r="E1839" s="208" t="s">
        <v>2297</v>
      </c>
      <c r="F1839" s="209">
        <v>4.5999999999999996</v>
      </c>
      <c r="G1839" s="29"/>
      <c r="H1839" s="30"/>
    </row>
    <row r="1840" spans="1:8" s="1" customFormat="1" ht="16.899999999999999" customHeight="1">
      <c r="A1840" s="29"/>
      <c r="B1840" s="30"/>
      <c r="C1840" s="210" t="s">
        <v>2156</v>
      </c>
      <c r="D1840" s="210" t="s">
        <v>1448</v>
      </c>
      <c r="E1840" s="17" t="s">
        <v>2156</v>
      </c>
      <c r="F1840" s="211">
        <v>4.5999999999999996</v>
      </c>
      <c r="G1840" s="29"/>
      <c r="H1840" s="30"/>
    </row>
    <row r="1841" spans="1:8" s="1" customFormat="1" ht="16.899999999999999" customHeight="1">
      <c r="A1841" s="29"/>
      <c r="B1841" s="30"/>
      <c r="C1841" s="210" t="s">
        <v>1107</v>
      </c>
      <c r="D1841" s="210" t="s">
        <v>2641</v>
      </c>
      <c r="E1841" s="17" t="s">
        <v>2156</v>
      </c>
      <c r="F1841" s="211">
        <v>4.5999999999999996</v>
      </c>
      <c r="G1841" s="29"/>
      <c r="H1841" s="30"/>
    </row>
    <row r="1842" spans="1:8" s="1" customFormat="1" ht="16.899999999999999" customHeight="1">
      <c r="A1842" s="29"/>
      <c r="B1842" s="30"/>
      <c r="C1842" s="212" t="s">
        <v>561</v>
      </c>
      <c r="D1842" s="29"/>
      <c r="E1842" s="29"/>
      <c r="F1842" s="29"/>
      <c r="G1842" s="29"/>
      <c r="H1842" s="30"/>
    </row>
    <row r="1843" spans="1:8" s="1" customFormat="1" ht="16.899999999999999" customHeight="1">
      <c r="A1843" s="29"/>
      <c r="B1843" s="30"/>
      <c r="C1843" s="210" t="s">
        <v>1445</v>
      </c>
      <c r="D1843" s="210" t="s">
        <v>1446</v>
      </c>
      <c r="E1843" s="17" t="s">
        <v>2297</v>
      </c>
      <c r="F1843" s="211">
        <v>4.5999999999999996</v>
      </c>
      <c r="G1843" s="29"/>
      <c r="H1843" s="30"/>
    </row>
    <row r="1844" spans="1:8" s="1" customFormat="1" ht="16.899999999999999" customHeight="1">
      <c r="A1844" s="29"/>
      <c r="B1844" s="30"/>
      <c r="C1844" s="210" t="s">
        <v>1449</v>
      </c>
      <c r="D1844" s="210" t="s">
        <v>1450</v>
      </c>
      <c r="E1844" s="17" t="s">
        <v>2297</v>
      </c>
      <c r="F1844" s="211">
        <v>4.5999999999999996</v>
      </c>
      <c r="G1844" s="29"/>
      <c r="H1844" s="30"/>
    </row>
    <row r="1845" spans="1:8" s="1" customFormat="1" ht="16.899999999999999" customHeight="1">
      <c r="A1845" s="29"/>
      <c r="B1845" s="30"/>
      <c r="C1845" s="206" t="s">
        <v>1110</v>
      </c>
      <c r="D1845" s="207" t="s">
        <v>1111</v>
      </c>
      <c r="E1845" s="208" t="s">
        <v>2297</v>
      </c>
      <c r="F1845" s="209">
        <v>51.024999999999999</v>
      </c>
      <c r="G1845" s="29"/>
      <c r="H1845" s="30"/>
    </row>
    <row r="1846" spans="1:8" s="1" customFormat="1" ht="16.899999999999999" customHeight="1">
      <c r="A1846" s="29"/>
      <c r="B1846" s="30"/>
      <c r="C1846" s="210" t="s">
        <v>2156</v>
      </c>
      <c r="D1846" s="210" t="s">
        <v>1955</v>
      </c>
      <c r="E1846" s="17" t="s">
        <v>2156</v>
      </c>
      <c r="F1846" s="211">
        <v>0</v>
      </c>
      <c r="G1846" s="29"/>
      <c r="H1846" s="30"/>
    </row>
    <row r="1847" spans="1:8" s="1" customFormat="1" ht="16.899999999999999" customHeight="1">
      <c r="A1847" s="29"/>
      <c r="B1847" s="30"/>
      <c r="C1847" s="210" t="s">
        <v>2156</v>
      </c>
      <c r="D1847" s="210" t="s">
        <v>1138</v>
      </c>
      <c r="E1847" s="17" t="s">
        <v>2156</v>
      </c>
      <c r="F1847" s="211">
        <v>47.1</v>
      </c>
      <c r="G1847" s="29"/>
      <c r="H1847" s="30"/>
    </row>
    <row r="1848" spans="1:8" s="1" customFormat="1" ht="16.899999999999999" customHeight="1">
      <c r="A1848" s="29"/>
      <c r="B1848" s="30"/>
      <c r="C1848" s="210" t="s">
        <v>2156</v>
      </c>
      <c r="D1848" s="210" t="s">
        <v>1956</v>
      </c>
      <c r="E1848" s="17" t="s">
        <v>2156</v>
      </c>
      <c r="F1848" s="211">
        <v>0</v>
      </c>
      <c r="G1848" s="29"/>
      <c r="H1848" s="30"/>
    </row>
    <row r="1849" spans="1:8" s="1" customFormat="1" ht="16.899999999999999" customHeight="1">
      <c r="A1849" s="29"/>
      <c r="B1849" s="30"/>
      <c r="C1849" s="210" t="s">
        <v>2156</v>
      </c>
      <c r="D1849" s="210" t="s">
        <v>1957</v>
      </c>
      <c r="E1849" s="17" t="s">
        <v>2156</v>
      </c>
      <c r="F1849" s="211">
        <v>3.9249999999999998</v>
      </c>
      <c r="G1849" s="29"/>
      <c r="H1849" s="30"/>
    </row>
    <row r="1850" spans="1:8" s="1" customFormat="1" ht="16.899999999999999" customHeight="1">
      <c r="A1850" s="29"/>
      <c r="B1850" s="30"/>
      <c r="C1850" s="210" t="s">
        <v>1110</v>
      </c>
      <c r="D1850" s="210" t="s">
        <v>2641</v>
      </c>
      <c r="E1850" s="17" t="s">
        <v>2156</v>
      </c>
      <c r="F1850" s="211">
        <v>51.024999999999999</v>
      </c>
      <c r="G1850" s="29"/>
      <c r="H1850" s="30"/>
    </row>
    <row r="1851" spans="1:8" s="1" customFormat="1" ht="16.899999999999999" customHeight="1">
      <c r="A1851" s="29"/>
      <c r="B1851" s="30"/>
      <c r="C1851" s="212" t="s">
        <v>561</v>
      </c>
      <c r="D1851" s="29"/>
      <c r="E1851" s="29"/>
      <c r="F1851" s="29"/>
      <c r="G1851" s="29"/>
      <c r="H1851" s="30"/>
    </row>
    <row r="1852" spans="1:8" s="1" customFormat="1" ht="16.899999999999999" customHeight="1">
      <c r="A1852" s="29"/>
      <c r="B1852" s="30"/>
      <c r="C1852" s="210" t="s">
        <v>1952</v>
      </c>
      <c r="D1852" s="210" t="s">
        <v>1953</v>
      </c>
      <c r="E1852" s="17" t="s">
        <v>2297</v>
      </c>
      <c r="F1852" s="211">
        <v>51.024999999999999</v>
      </c>
      <c r="G1852" s="29"/>
      <c r="H1852" s="30"/>
    </row>
    <row r="1853" spans="1:8" s="1" customFormat="1" ht="16.899999999999999" customHeight="1">
      <c r="A1853" s="29"/>
      <c r="B1853" s="30"/>
      <c r="C1853" s="210" t="s">
        <v>1959</v>
      </c>
      <c r="D1853" s="210" t="s">
        <v>1960</v>
      </c>
      <c r="E1853" s="17" t="s">
        <v>2297</v>
      </c>
      <c r="F1853" s="211">
        <v>61.23</v>
      </c>
      <c r="G1853" s="29"/>
      <c r="H1853" s="30"/>
    </row>
    <row r="1854" spans="1:8" s="1" customFormat="1" ht="16.899999999999999" customHeight="1">
      <c r="A1854" s="29"/>
      <c r="B1854" s="30"/>
      <c r="C1854" s="206" t="s">
        <v>1113</v>
      </c>
      <c r="D1854" s="207" t="s">
        <v>1114</v>
      </c>
      <c r="E1854" s="208" t="s">
        <v>2156</v>
      </c>
      <c r="F1854" s="209">
        <v>4.84</v>
      </c>
      <c r="G1854" s="29"/>
      <c r="H1854" s="30"/>
    </row>
    <row r="1855" spans="1:8" s="1" customFormat="1" ht="16.899999999999999" customHeight="1">
      <c r="A1855" s="29"/>
      <c r="B1855" s="30"/>
      <c r="C1855" s="210" t="s">
        <v>2156</v>
      </c>
      <c r="D1855" s="210" t="s">
        <v>1319</v>
      </c>
      <c r="E1855" s="17" t="s">
        <v>2156</v>
      </c>
      <c r="F1855" s="211">
        <v>0</v>
      </c>
      <c r="G1855" s="29"/>
      <c r="H1855" s="30"/>
    </row>
    <row r="1856" spans="1:8" s="1" customFormat="1" ht="16.899999999999999" customHeight="1">
      <c r="A1856" s="29"/>
      <c r="B1856" s="30"/>
      <c r="C1856" s="210" t="s">
        <v>2156</v>
      </c>
      <c r="D1856" s="210" t="s">
        <v>1320</v>
      </c>
      <c r="E1856" s="17" t="s">
        <v>2156</v>
      </c>
      <c r="F1856" s="211">
        <v>4.84</v>
      </c>
      <c r="G1856" s="29"/>
      <c r="H1856" s="30"/>
    </row>
    <row r="1857" spans="1:8" s="1" customFormat="1" ht="16.899999999999999" customHeight="1">
      <c r="A1857" s="29"/>
      <c r="B1857" s="30"/>
      <c r="C1857" s="210" t="s">
        <v>1113</v>
      </c>
      <c r="D1857" s="210" t="s">
        <v>2641</v>
      </c>
      <c r="E1857" s="17" t="s">
        <v>2156</v>
      </c>
      <c r="F1857" s="211">
        <v>4.84</v>
      </c>
      <c r="G1857" s="29"/>
      <c r="H1857" s="30"/>
    </row>
    <row r="1858" spans="1:8" s="1" customFormat="1" ht="16.899999999999999" customHeight="1">
      <c r="A1858" s="29"/>
      <c r="B1858" s="30"/>
      <c r="C1858" s="212" t="s">
        <v>561</v>
      </c>
      <c r="D1858" s="29"/>
      <c r="E1858" s="29"/>
      <c r="F1858" s="29"/>
      <c r="G1858" s="29"/>
      <c r="H1858" s="30"/>
    </row>
    <row r="1859" spans="1:8" s="1" customFormat="1" ht="16.899999999999999" customHeight="1">
      <c r="A1859" s="29"/>
      <c r="B1859" s="30"/>
      <c r="C1859" s="210" t="s">
        <v>1316</v>
      </c>
      <c r="D1859" s="210" t="s">
        <v>1317</v>
      </c>
      <c r="E1859" s="17" t="s">
        <v>2297</v>
      </c>
      <c r="F1859" s="211">
        <v>4.84</v>
      </c>
      <c r="G1859" s="29"/>
      <c r="H1859" s="30"/>
    </row>
    <row r="1860" spans="1:8" s="1" customFormat="1" ht="16.899999999999999" customHeight="1">
      <c r="A1860" s="29"/>
      <c r="B1860" s="30"/>
      <c r="C1860" s="210" t="s">
        <v>1321</v>
      </c>
      <c r="D1860" s="210" t="s">
        <v>1322</v>
      </c>
      <c r="E1860" s="17" t="s">
        <v>2297</v>
      </c>
      <c r="F1860" s="211">
        <v>5.8079999999999998</v>
      </c>
      <c r="G1860" s="29"/>
      <c r="H1860" s="30"/>
    </row>
    <row r="1861" spans="1:8" s="1" customFormat="1" ht="16.899999999999999" customHeight="1">
      <c r="A1861" s="29"/>
      <c r="B1861" s="30"/>
      <c r="C1861" s="206" t="s">
        <v>2362</v>
      </c>
      <c r="D1861" s="207" t="s">
        <v>1116</v>
      </c>
      <c r="E1861" s="208" t="s">
        <v>2345</v>
      </c>
      <c r="F1861" s="209">
        <v>2.8</v>
      </c>
      <c r="G1861" s="29"/>
      <c r="H1861" s="30"/>
    </row>
    <row r="1862" spans="1:8" s="1" customFormat="1" ht="16.899999999999999" customHeight="1">
      <c r="A1862" s="29"/>
      <c r="B1862" s="30"/>
      <c r="C1862" s="210" t="s">
        <v>2362</v>
      </c>
      <c r="D1862" s="210" t="s">
        <v>1261</v>
      </c>
      <c r="E1862" s="17" t="s">
        <v>2156</v>
      </c>
      <c r="F1862" s="211">
        <v>2.8</v>
      </c>
      <c r="G1862" s="29"/>
      <c r="H1862" s="30"/>
    </row>
    <row r="1863" spans="1:8" s="1" customFormat="1" ht="16.899999999999999" customHeight="1">
      <c r="A1863" s="29"/>
      <c r="B1863" s="30"/>
      <c r="C1863" s="212" t="s">
        <v>561</v>
      </c>
      <c r="D1863" s="29"/>
      <c r="E1863" s="29"/>
      <c r="F1863" s="29"/>
      <c r="G1863" s="29"/>
      <c r="H1863" s="30"/>
    </row>
    <row r="1864" spans="1:8" s="1" customFormat="1" ht="16.899999999999999" customHeight="1">
      <c r="A1864" s="29"/>
      <c r="B1864" s="30"/>
      <c r="C1864" s="210" t="s">
        <v>1258</v>
      </c>
      <c r="D1864" s="210" t="s">
        <v>1259</v>
      </c>
      <c r="E1864" s="17" t="s">
        <v>2248</v>
      </c>
      <c r="F1864" s="211">
        <v>106.06399999999999</v>
      </c>
      <c r="G1864" s="29"/>
      <c r="H1864" s="30"/>
    </row>
    <row r="1865" spans="1:8" s="1" customFormat="1" ht="16.899999999999999" customHeight="1">
      <c r="A1865" s="29"/>
      <c r="B1865" s="30"/>
      <c r="C1865" s="206" t="s">
        <v>1118</v>
      </c>
      <c r="D1865" s="207" t="s">
        <v>1119</v>
      </c>
      <c r="E1865" s="208" t="s">
        <v>2297</v>
      </c>
      <c r="F1865" s="209">
        <v>24.82</v>
      </c>
      <c r="G1865" s="29"/>
      <c r="H1865" s="30"/>
    </row>
    <row r="1866" spans="1:8" s="1" customFormat="1" ht="16.899999999999999" customHeight="1">
      <c r="A1866" s="29"/>
      <c r="B1866" s="30"/>
      <c r="C1866" s="210" t="s">
        <v>2156</v>
      </c>
      <c r="D1866" s="210" t="s">
        <v>1721</v>
      </c>
      <c r="E1866" s="17" t="s">
        <v>2156</v>
      </c>
      <c r="F1866" s="211">
        <v>0</v>
      </c>
      <c r="G1866" s="29"/>
      <c r="H1866" s="30"/>
    </row>
    <row r="1867" spans="1:8" s="1" customFormat="1" ht="16.899999999999999" customHeight="1">
      <c r="A1867" s="29"/>
      <c r="B1867" s="30"/>
      <c r="C1867" s="210" t="s">
        <v>2156</v>
      </c>
      <c r="D1867" s="210" t="s">
        <v>1722</v>
      </c>
      <c r="E1867" s="17" t="s">
        <v>2156</v>
      </c>
      <c r="F1867" s="211">
        <v>26.03</v>
      </c>
      <c r="G1867" s="29"/>
      <c r="H1867" s="30"/>
    </row>
    <row r="1868" spans="1:8" s="1" customFormat="1" ht="16.899999999999999" customHeight="1">
      <c r="A1868" s="29"/>
      <c r="B1868" s="30"/>
      <c r="C1868" s="210" t="s">
        <v>2156</v>
      </c>
      <c r="D1868" s="210" t="s">
        <v>1573</v>
      </c>
      <c r="E1868" s="17" t="s">
        <v>2156</v>
      </c>
      <c r="F1868" s="211">
        <v>-1.21</v>
      </c>
      <c r="G1868" s="29"/>
      <c r="H1868" s="30"/>
    </row>
    <row r="1869" spans="1:8" s="1" customFormat="1" ht="16.899999999999999" customHeight="1">
      <c r="A1869" s="29"/>
      <c r="B1869" s="30"/>
      <c r="C1869" s="210" t="s">
        <v>1118</v>
      </c>
      <c r="D1869" s="210" t="s">
        <v>2641</v>
      </c>
      <c r="E1869" s="17" t="s">
        <v>2156</v>
      </c>
      <c r="F1869" s="211">
        <v>24.82</v>
      </c>
      <c r="G1869" s="29"/>
      <c r="H1869" s="30"/>
    </row>
    <row r="1870" spans="1:8" s="1" customFormat="1" ht="16.899999999999999" customHeight="1">
      <c r="A1870" s="29"/>
      <c r="B1870" s="30"/>
      <c r="C1870" s="212" t="s">
        <v>561</v>
      </c>
      <c r="D1870" s="29"/>
      <c r="E1870" s="29"/>
      <c r="F1870" s="29"/>
      <c r="G1870" s="29"/>
      <c r="H1870" s="30"/>
    </row>
    <row r="1871" spans="1:8" s="1" customFormat="1" ht="16.899999999999999" customHeight="1">
      <c r="A1871" s="29"/>
      <c r="B1871" s="30"/>
      <c r="C1871" s="210" t="s">
        <v>1718</v>
      </c>
      <c r="D1871" s="210" t="s">
        <v>1719</v>
      </c>
      <c r="E1871" s="17" t="s">
        <v>2297</v>
      </c>
      <c r="F1871" s="211">
        <v>74.459999999999994</v>
      </c>
      <c r="G1871" s="29"/>
      <c r="H1871" s="30"/>
    </row>
    <row r="1872" spans="1:8" s="1" customFormat="1" ht="16.899999999999999" customHeight="1">
      <c r="A1872" s="29"/>
      <c r="B1872" s="30"/>
      <c r="C1872" s="210" t="s">
        <v>1729</v>
      </c>
      <c r="D1872" s="210" t="s">
        <v>1730</v>
      </c>
      <c r="E1872" s="17" t="s">
        <v>2297</v>
      </c>
      <c r="F1872" s="211">
        <v>24.82</v>
      </c>
      <c r="G1872" s="29"/>
      <c r="H1872" s="30"/>
    </row>
    <row r="1873" spans="1:8" s="1" customFormat="1" ht="16.899999999999999" customHeight="1">
      <c r="A1873" s="29"/>
      <c r="B1873" s="30"/>
      <c r="C1873" s="210" t="s">
        <v>1736</v>
      </c>
      <c r="D1873" s="210" t="s">
        <v>1737</v>
      </c>
      <c r="E1873" s="17" t="s">
        <v>2297</v>
      </c>
      <c r="F1873" s="211">
        <v>21.199000000000002</v>
      </c>
      <c r="G1873" s="29"/>
      <c r="H1873" s="30"/>
    </row>
    <row r="1874" spans="1:8" s="1" customFormat="1" ht="16.899999999999999" customHeight="1">
      <c r="A1874" s="29"/>
      <c r="B1874" s="30"/>
      <c r="C1874" s="210" t="s">
        <v>1725</v>
      </c>
      <c r="D1874" s="210" t="s">
        <v>1726</v>
      </c>
      <c r="E1874" s="17" t="s">
        <v>2485</v>
      </c>
      <c r="F1874" s="211">
        <v>0.03</v>
      </c>
      <c r="G1874" s="29"/>
      <c r="H1874" s="30"/>
    </row>
    <row r="1875" spans="1:8" s="1" customFormat="1" ht="22.5">
      <c r="A1875" s="29"/>
      <c r="B1875" s="30"/>
      <c r="C1875" s="210" t="s">
        <v>1732</v>
      </c>
      <c r="D1875" s="210" t="s">
        <v>1733</v>
      </c>
      <c r="E1875" s="17" t="s">
        <v>2297</v>
      </c>
      <c r="F1875" s="211">
        <v>29.783999999999999</v>
      </c>
      <c r="G1875" s="29"/>
      <c r="H1875" s="30"/>
    </row>
    <row r="1876" spans="1:8" s="1" customFormat="1" ht="16.899999999999999" customHeight="1">
      <c r="A1876" s="29"/>
      <c r="B1876" s="30"/>
      <c r="C1876" s="206" t="s">
        <v>1121</v>
      </c>
      <c r="D1876" s="207" t="s">
        <v>1122</v>
      </c>
      <c r="E1876" s="208" t="s">
        <v>2297</v>
      </c>
      <c r="F1876" s="209">
        <v>21.199000000000002</v>
      </c>
      <c r="G1876" s="29"/>
      <c r="H1876" s="30"/>
    </row>
    <row r="1877" spans="1:8" s="1" customFormat="1" ht="16.899999999999999" customHeight="1">
      <c r="A1877" s="29"/>
      <c r="B1877" s="30"/>
      <c r="C1877" s="210" t="s">
        <v>2156</v>
      </c>
      <c r="D1877" s="210" t="s">
        <v>1739</v>
      </c>
      <c r="E1877" s="17" t="s">
        <v>2156</v>
      </c>
      <c r="F1877" s="211">
        <v>0</v>
      </c>
      <c r="G1877" s="29"/>
      <c r="H1877" s="30"/>
    </row>
    <row r="1878" spans="1:8" s="1" customFormat="1" ht="16.899999999999999" customHeight="1">
      <c r="A1878" s="29"/>
      <c r="B1878" s="30"/>
      <c r="C1878" s="210" t="s">
        <v>2156</v>
      </c>
      <c r="D1878" s="210" t="s">
        <v>1118</v>
      </c>
      <c r="E1878" s="17" t="s">
        <v>2156</v>
      </c>
      <c r="F1878" s="211">
        <v>24.82</v>
      </c>
      <c r="G1878" s="29"/>
      <c r="H1878" s="30"/>
    </row>
    <row r="1879" spans="1:8" s="1" customFormat="1" ht="16.899999999999999" customHeight="1">
      <c r="A1879" s="29"/>
      <c r="B1879" s="30"/>
      <c r="C1879" s="210" t="s">
        <v>2156</v>
      </c>
      <c r="D1879" s="210" t="s">
        <v>1740</v>
      </c>
      <c r="E1879" s="17" t="s">
        <v>2156</v>
      </c>
      <c r="F1879" s="211">
        <v>0</v>
      </c>
      <c r="G1879" s="29"/>
      <c r="H1879" s="30"/>
    </row>
    <row r="1880" spans="1:8" s="1" customFormat="1" ht="16.899999999999999" customHeight="1">
      <c r="A1880" s="29"/>
      <c r="B1880" s="30"/>
      <c r="C1880" s="210" t="s">
        <v>2156</v>
      </c>
      <c r="D1880" s="210" t="s">
        <v>1741</v>
      </c>
      <c r="E1880" s="17" t="s">
        <v>2156</v>
      </c>
      <c r="F1880" s="211">
        <v>-2.5</v>
      </c>
      <c r="G1880" s="29"/>
      <c r="H1880" s="30"/>
    </row>
    <row r="1881" spans="1:8" s="1" customFormat="1" ht="16.899999999999999" customHeight="1">
      <c r="A1881" s="29"/>
      <c r="B1881" s="30"/>
      <c r="C1881" s="210" t="s">
        <v>2156</v>
      </c>
      <c r="D1881" s="210" t="s">
        <v>1742</v>
      </c>
      <c r="E1881" s="17" t="s">
        <v>2156</v>
      </c>
      <c r="F1881" s="211">
        <v>-1.121</v>
      </c>
      <c r="G1881" s="29"/>
      <c r="H1881" s="30"/>
    </row>
    <row r="1882" spans="1:8" s="1" customFormat="1" ht="16.899999999999999" customHeight="1">
      <c r="A1882" s="29"/>
      <c r="B1882" s="30"/>
      <c r="C1882" s="210" t="s">
        <v>1121</v>
      </c>
      <c r="D1882" s="210" t="s">
        <v>2641</v>
      </c>
      <c r="E1882" s="17" t="s">
        <v>2156</v>
      </c>
      <c r="F1882" s="211">
        <v>21.199000000000002</v>
      </c>
      <c r="G1882" s="29"/>
      <c r="H1882" s="30"/>
    </row>
    <row r="1883" spans="1:8" s="1" customFormat="1" ht="16.899999999999999" customHeight="1">
      <c r="A1883" s="29"/>
      <c r="B1883" s="30"/>
      <c r="C1883" s="212" t="s">
        <v>561</v>
      </c>
      <c r="D1883" s="29"/>
      <c r="E1883" s="29"/>
      <c r="F1883" s="29"/>
      <c r="G1883" s="29"/>
      <c r="H1883" s="30"/>
    </row>
    <row r="1884" spans="1:8" s="1" customFormat="1" ht="16.899999999999999" customHeight="1">
      <c r="A1884" s="29"/>
      <c r="B1884" s="30"/>
      <c r="C1884" s="210" t="s">
        <v>1736</v>
      </c>
      <c r="D1884" s="210" t="s">
        <v>1737</v>
      </c>
      <c r="E1884" s="17" t="s">
        <v>2297</v>
      </c>
      <c r="F1884" s="211">
        <v>21.199000000000002</v>
      </c>
      <c r="G1884" s="29"/>
      <c r="H1884" s="30"/>
    </row>
    <row r="1885" spans="1:8" s="1" customFormat="1" ht="16.899999999999999" customHeight="1">
      <c r="A1885" s="29"/>
      <c r="B1885" s="30"/>
      <c r="C1885" s="210" t="s">
        <v>1321</v>
      </c>
      <c r="D1885" s="210" t="s">
        <v>1322</v>
      </c>
      <c r="E1885" s="17" t="s">
        <v>2297</v>
      </c>
      <c r="F1885" s="211">
        <v>25.439</v>
      </c>
      <c r="G1885" s="29"/>
      <c r="H1885" s="30"/>
    </row>
    <row r="1886" spans="1:8" s="1" customFormat="1" ht="16.899999999999999" customHeight="1">
      <c r="A1886" s="29"/>
      <c r="B1886" s="30"/>
      <c r="C1886" s="206" t="s">
        <v>1124</v>
      </c>
      <c r="D1886" s="207" t="s">
        <v>1125</v>
      </c>
      <c r="E1886" s="208" t="s">
        <v>2297</v>
      </c>
      <c r="F1886" s="209">
        <v>5.2060000000000004</v>
      </c>
      <c r="G1886" s="29"/>
      <c r="H1886" s="30"/>
    </row>
    <row r="1887" spans="1:8" s="1" customFormat="1" ht="16.899999999999999" customHeight="1">
      <c r="A1887" s="29"/>
      <c r="B1887" s="30"/>
      <c r="C1887" s="210" t="s">
        <v>2156</v>
      </c>
      <c r="D1887" s="210" t="s">
        <v>1712</v>
      </c>
      <c r="E1887" s="17" t="s">
        <v>2156</v>
      </c>
      <c r="F1887" s="211">
        <v>0</v>
      </c>
      <c r="G1887" s="29"/>
      <c r="H1887" s="30"/>
    </row>
    <row r="1888" spans="1:8" s="1" customFormat="1" ht="16.899999999999999" customHeight="1">
      <c r="A1888" s="29"/>
      <c r="B1888" s="30"/>
      <c r="C1888" s="210" t="s">
        <v>2156</v>
      </c>
      <c r="D1888" s="210" t="s">
        <v>1713</v>
      </c>
      <c r="E1888" s="17" t="s">
        <v>2156</v>
      </c>
      <c r="F1888" s="211">
        <v>5.2060000000000004</v>
      </c>
      <c r="G1888" s="29"/>
      <c r="H1888" s="30"/>
    </row>
    <row r="1889" spans="1:8" s="1" customFormat="1" ht="16.899999999999999" customHeight="1">
      <c r="A1889" s="29"/>
      <c r="B1889" s="30"/>
      <c r="C1889" s="210" t="s">
        <v>1124</v>
      </c>
      <c r="D1889" s="210" t="s">
        <v>2641</v>
      </c>
      <c r="E1889" s="17" t="s">
        <v>2156</v>
      </c>
      <c r="F1889" s="211">
        <v>5.2060000000000004</v>
      </c>
      <c r="G1889" s="29"/>
      <c r="H1889" s="30"/>
    </row>
    <row r="1890" spans="1:8" s="1" customFormat="1" ht="16.899999999999999" customHeight="1">
      <c r="A1890" s="29"/>
      <c r="B1890" s="30"/>
      <c r="C1890" s="212" t="s">
        <v>561</v>
      </c>
      <c r="D1890" s="29"/>
      <c r="E1890" s="29"/>
      <c r="F1890" s="29"/>
      <c r="G1890" s="29"/>
      <c r="H1890" s="30"/>
    </row>
    <row r="1891" spans="1:8" s="1" customFormat="1" ht="16.899999999999999" customHeight="1">
      <c r="A1891" s="29"/>
      <c r="B1891" s="30"/>
      <c r="C1891" s="210" t="s">
        <v>1709</v>
      </c>
      <c r="D1891" s="210" t="s">
        <v>1710</v>
      </c>
      <c r="E1891" s="17" t="s">
        <v>2297</v>
      </c>
      <c r="F1891" s="211">
        <v>5.2060000000000004</v>
      </c>
      <c r="G1891" s="29"/>
      <c r="H1891" s="30"/>
    </row>
    <row r="1892" spans="1:8" s="1" customFormat="1" ht="16.899999999999999" customHeight="1">
      <c r="A1892" s="29"/>
      <c r="B1892" s="30"/>
      <c r="C1892" s="210" t="s">
        <v>1714</v>
      </c>
      <c r="D1892" s="210" t="s">
        <v>1715</v>
      </c>
      <c r="E1892" s="17" t="s">
        <v>2297</v>
      </c>
      <c r="F1892" s="211">
        <v>6.2469999999999999</v>
      </c>
      <c r="G1892" s="29"/>
      <c r="H1892" s="30"/>
    </row>
    <row r="1893" spans="1:8" s="1" customFormat="1" ht="16.899999999999999" customHeight="1">
      <c r="A1893" s="29"/>
      <c r="B1893" s="30"/>
      <c r="C1893" s="206" t="s">
        <v>1127</v>
      </c>
      <c r="D1893" s="207" t="s">
        <v>1128</v>
      </c>
      <c r="E1893" s="208" t="s">
        <v>2297</v>
      </c>
      <c r="F1893" s="209">
        <v>16.82</v>
      </c>
      <c r="G1893" s="29"/>
      <c r="H1893" s="30"/>
    </row>
    <row r="1894" spans="1:8" s="1" customFormat="1" ht="16.899999999999999" customHeight="1">
      <c r="A1894" s="29"/>
      <c r="B1894" s="30"/>
      <c r="C1894" s="210" t="s">
        <v>2156</v>
      </c>
      <c r="D1894" s="210" t="s">
        <v>1572</v>
      </c>
      <c r="E1894" s="17" t="s">
        <v>2156</v>
      </c>
      <c r="F1894" s="211">
        <v>17.7</v>
      </c>
      <c r="G1894" s="29"/>
      <c r="H1894" s="30"/>
    </row>
    <row r="1895" spans="1:8" s="1" customFormat="1" ht="16.899999999999999" customHeight="1">
      <c r="A1895" s="29"/>
      <c r="B1895" s="30"/>
      <c r="C1895" s="210" t="s">
        <v>2156</v>
      </c>
      <c r="D1895" s="210" t="s">
        <v>1573</v>
      </c>
      <c r="E1895" s="17" t="s">
        <v>2156</v>
      </c>
      <c r="F1895" s="211">
        <v>-1.21</v>
      </c>
      <c r="G1895" s="29"/>
      <c r="H1895" s="30"/>
    </row>
    <row r="1896" spans="1:8" s="1" customFormat="1" ht="16.899999999999999" customHeight="1">
      <c r="A1896" s="29"/>
      <c r="B1896" s="30"/>
      <c r="C1896" s="210" t="s">
        <v>2156</v>
      </c>
      <c r="D1896" s="210" t="s">
        <v>1574</v>
      </c>
      <c r="E1896" s="17" t="s">
        <v>2156</v>
      </c>
      <c r="F1896" s="211">
        <v>0.33</v>
      </c>
      <c r="G1896" s="29"/>
      <c r="H1896" s="30"/>
    </row>
    <row r="1897" spans="1:8" s="1" customFormat="1" ht="16.899999999999999" customHeight="1">
      <c r="A1897" s="29"/>
      <c r="B1897" s="30"/>
      <c r="C1897" s="210" t="s">
        <v>1127</v>
      </c>
      <c r="D1897" s="210" t="s">
        <v>2641</v>
      </c>
      <c r="E1897" s="17" t="s">
        <v>2156</v>
      </c>
      <c r="F1897" s="211">
        <v>16.82</v>
      </c>
      <c r="G1897" s="29"/>
      <c r="H1897" s="30"/>
    </row>
    <row r="1898" spans="1:8" s="1" customFormat="1" ht="16.899999999999999" customHeight="1">
      <c r="A1898" s="29"/>
      <c r="B1898" s="30"/>
      <c r="C1898" s="212" t="s">
        <v>561</v>
      </c>
      <c r="D1898" s="29"/>
      <c r="E1898" s="29"/>
      <c r="F1898" s="29"/>
      <c r="G1898" s="29"/>
      <c r="H1898" s="30"/>
    </row>
    <row r="1899" spans="1:8" s="1" customFormat="1" ht="16.899999999999999" customHeight="1">
      <c r="A1899" s="29"/>
      <c r="B1899" s="30"/>
      <c r="C1899" s="210" t="s">
        <v>1569</v>
      </c>
      <c r="D1899" s="210" t="s">
        <v>1570</v>
      </c>
      <c r="E1899" s="17" t="s">
        <v>2297</v>
      </c>
      <c r="F1899" s="211">
        <v>16.82</v>
      </c>
      <c r="G1899" s="29"/>
      <c r="H1899" s="30"/>
    </row>
    <row r="1900" spans="1:8" s="1" customFormat="1" ht="16.899999999999999" customHeight="1">
      <c r="A1900" s="29"/>
      <c r="B1900" s="30"/>
      <c r="C1900" s="210" t="s">
        <v>2040</v>
      </c>
      <c r="D1900" s="210" t="s">
        <v>2041</v>
      </c>
      <c r="E1900" s="17" t="s">
        <v>2297</v>
      </c>
      <c r="F1900" s="211">
        <v>16.82</v>
      </c>
      <c r="G1900" s="29"/>
      <c r="H1900" s="30"/>
    </row>
    <row r="1901" spans="1:8" s="1" customFormat="1" ht="16.899999999999999" customHeight="1">
      <c r="A1901" s="29"/>
      <c r="B1901" s="30"/>
      <c r="C1901" s="210" t="s">
        <v>2100</v>
      </c>
      <c r="D1901" s="210" t="s">
        <v>2101</v>
      </c>
      <c r="E1901" s="17" t="s">
        <v>2297</v>
      </c>
      <c r="F1901" s="211">
        <v>20.515999999999998</v>
      </c>
      <c r="G1901" s="29"/>
      <c r="H1901" s="30"/>
    </row>
    <row r="1902" spans="1:8" s="1" customFormat="1" ht="16.899999999999999" customHeight="1">
      <c r="A1902" s="29"/>
      <c r="B1902" s="30"/>
      <c r="C1902" s="206" t="s">
        <v>1130</v>
      </c>
      <c r="D1902" s="207" t="s">
        <v>1131</v>
      </c>
      <c r="E1902" s="208" t="s">
        <v>2345</v>
      </c>
      <c r="F1902" s="209">
        <v>10.199999999999999</v>
      </c>
      <c r="G1902" s="29"/>
      <c r="H1902" s="30"/>
    </row>
    <row r="1903" spans="1:8" s="1" customFormat="1" ht="16.899999999999999" customHeight="1">
      <c r="A1903" s="29"/>
      <c r="B1903" s="30"/>
      <c r="C1903" s="210" t="s">
        <v>2156</v>
      </c>
      <c r="D1903" s="210" t="s">
        <v>2095</v>
      </c>
      <c r="E1903" s="17" t="s">
        <v>2156</v>
      </c>
      <c r="F1903" s="211">
        <v>0</v>
      </c>
      <c r="G1903" s="29"/>
      <c r="H1903" s="30"/>
    </row>
    <row r="1904" spans="1:8" s="1" customFormat="1" ht="16.899999999999999" customHeight="1">
      <c r="A1904" s="29"/>
      <c r="B1904" s="30"/>
      <c r="C1904" s="210" t="s">
        <v>2156</v>
      </c>
      <c r="D1904" s="210" t="s">
        <v>2096</v>
      </c>
      <c r="E1904" s="17" t="s">
        <v>2156</v>
      </c>
      <c r="F1904" s="211">
        <v>11</v>
      </c>
      <c r="G1904" s="29"/>
      <c r="H1904" s="30"/>
    </row>
    <row r="1905" spans="1:8" s="1" customFormat="1" ht="16.899999999999999" customHeight="1">
      <c r="A1905" s="29"/>
      <c r="B1905" s="30"/>
      <c r="C1905" s="210" t="s">
        <v>2156</v>
      </c>
      <c r="D1905" s="210" t="s">
        <v>2097</v>
      </c>
      <c r="E1905" s="17" t="s">
        <v>2156</v>
      </c>
      <c r="F1905" s="211">
        <v>-1.1000000000000001</v>
      </c>
      <c r="G1905" s="29"/>
      <c r="H1905" s="30"/>
    </row>
    <row r="1906" spans="1:8" s="1" customFormat="1" ht="16.899999999999999" customHeight="1">
      <c r="A1906" s="29"/>
      <c r="B1906" s="30"/>
      <c r="C1906" s="210" t="s">
        <v>2156</v>
      </c>
      <c r="D1906" s="210" t="s">
        <v>2098</v>
      </c>
      <c r="E1906" s="17" t="s">
        <v>2156</v>
      </c>
      <c r="F1906" s="211">
        <v>0.3</v>
      </c>
      <c r="G1906" s="29"/>
      <c r="H1906" s="30"/>
    </row>
    <row r="1907" spans="1:8" s="1" customFormat="1" ht="16.899999999999999" customHeight="1">
      <c r="A1907" s="29"/>
      <c r="B1907" s="30"/>
      <c r="C1907" s="210" t="s">
        <v>1130</v>
      </c>
      <c r="D1907" s="210" t="s">
        <v>2641</v>
      </c>
      <c r="E1907" s="17" t="s">
        <v>2156</v>
      </c>
      <c r="F1907" s="211">
        <v>10.199999999999999</v>
      </c>
      <c r="G1907" s="29"/>
      <c r="H1907" s="30"/>
    </row>
    <row r="1908" spans="1:8" s="1" customFormat="1" ht="16.899999999999999" customHeight="1">
      <c r="A1908" s="29"/>
      <c r="B1908" s="30"/>
      <c r="C1908" s="212" t="s">
        <v>561</v>
      </c>
      <c r="D1908" s="29"/>
      <c r="E1908" s="29"/>
      <c r="F1908" s="29"/>
      <c r="G1908" s="29"/>
      <c r="H1908" s="30"/>
    </row>
    <row r="1909" spans="1:8" s="1" customFormat="1" ht="16.899999999999999" customHeight="1">
      <c r="A1909" s="29"/>
      <c r="B1909" s="30"/>
      <c r="C1909" s="210" t="s">
        <v>2044</v>
      </c>
      <c r="D1909" s="210" t="s">
        <v>2045</v>
      </c>
      <c r="E1909" s="17" t="s">
        <v>2345</v>
      </c>
      <c r="F1909" s="211">
        <v>10.199999999999999</v>
      </c>
      <c r="G1909" s="29"/>
      <c r="H1909" s="30"/>
    </row>
    <row r="1910" spans="1:8" s="1" customFormat="1" ht="16.899999999999999" customHeight="1">
      <c r="A1910" s="29"/>
      <c r="B1910" s="30"/>
      <c r="C1910" s="210" t="s">
        <v>2100</v>
      </c>
      <c r="D1910" s="210" t="s">
        <v>2101</v>
      </c>
      <c r="E1910" s="17" t="s">
        <v>2297</v>
      </c>
      <c r="F1910" s="211">
        <v>20.515999999999998</v>
      </c>
      <c r="G1910" s="29"/>
      <c r="H1910" s="30"/>
    </row>
    <row r="1911" spans="1:8" s="1" customFormat="1" ht="16.899999999999999" customHeight="1">
      <c r="A1911" s="29"/>
      <c r="B1911" s="30"/>
      <c r="C1911" s="206" t="s">
        <v>1133</v>
      </c>
      <c r="D1911" s="207" t="s">
        <v>1134</v>
      </c>
      <c r="E1911" s="208" t="s">
        <v>2297</v>
      </c>
      <c r="F1911" s="209">
        <v>24</v>
      </c>
      <c r="G1911" s="29"/>
      <c r="H1911" s="30"/>
    </row>
    <row r="1912" spans="1:8" s="1" customFormat="1" ht="16.899999999999999" customHeight="1">
      <c r="A1912" s="29"/>
      <c r="B1912" s="30"/>
      <c r="C1912" s="210" t="s">
        <v>2156</v>
      </c>
      <c r="D1912" s="210" t="s">
        <v>2122</v>
      </c>
      <c r="E1912" s="17" t="s">
        <v>2156</v>
      </c>
      <c r="F1912" s="211">
        <v>0</v>
      </c>
      <c r="G1912" s="29"/>
      <c r="H1912" s="30"/>
    </row>
    <row r="1913" spans="1:8" s="1" customFormat="1" ht="16.899999999999999" customHeight="1">
      <c r="A1913" s="29"/>
      <c r="B1913" s="30"/>
      <c r="C1913" s="210" t="s">
        <v>2156</v>
      </c>
      <c r="D1913" s="210" t="s">
        <v>2123</v>
      </c>
      <c r="E1913" s="17" t="s">
        <v>2156</v>
      </c>
      <c r="F1913" s="211">
        <v>25.6</v>
      </c>
      <c r="G1913" s="29"/>
      <c r="H1913" s="30"/>
    </row>
    <row r="1914" spans="1:8" s="1" customFormat="1" ht="16.899999999999999" customHeight="1">
      <c r="A1914" s="29"/>
      <c r="B1914" s="30"/>
      <c r="C1914" s="210" t="s">
        <v>2156</v>
      </c>
      <c r="D1914" s="210" t="s">
        <v>2124</v>
      </c>
      <c r="E1914" s="17" t="s">
        <v>2156</v>
      </c>
      <c r="F1914" s="211">
        <v>-2.2000000000000002</v>
      </c>
      <c r="G1914" s="29"/>
      <c r="H1914" s="30"/>
    </row>
    <row r="1915" spans="1:8" s="1" customFormat="1" ht="16.899999999999999" customHeight="1">
      <c r="A1915" s="29"/>
      <c r="B1915" s="30"/>
      <c r="C1915" s="210" t="s">
        <v>2156</v>
      </c>
      <c r="D1915" s="210" t="s">
        <v>2125</v>
      </c>
      <c r="E1915" s="17" t="s">
        <v>2156</v>
      </c>
      <c r="F1915" s="211">
        <v>0.6</v>
      </c>
      <c r="G1915" s="29"/>
      <c r="H1915" s="30"/>
    </row>
    <row r="1916" spans="1:8" s="1" customFormat="1" ht="16.899999999999999" customHeight="1">
      <c r="A1916" s="29"/>
      <c r="B1916" s="30"/>
      <c r="C1916" s="210" t="s">
        <v>1133</v>
      </c>
      <c r="D1916" s="210" t="s">
        <v>2641</v>
      </c>
      <c r="E1916" s="17" t="s">
        <v>2156</v>
      </c>
      <c r="F1916" s="211">
        <v>24</v>
      </c>
      <c r="G1916" s="29"/>
      <c r="H1916" s="30"/>
    </row>
    <row r="1917" spans="1:8" s="1" customFormat="1" ht="16.899999999999999" customHeight="1">
      <c r="A1917" s="29"/>
      <c r="B1917" s="30"/>
      <c r="C1917" s="212" t="s">
        <v>561</v>
      </c>
      <c r="D1917" s="29"/>
      <c r="E1917" s="29"/>
      <c r="F1917" s="29"/>
      <c r="G1917" s="29"/>
      <c r="H1917" s="30"/>
    </row>
    <row r="1918" spans="1:8" s="1" customFormat="1" ht="16.899999999999999" customHeight="1">
      <c r="A1918" s="29"/>
      <c r="B1918" s="30"/>
      <c r="C1918" s="210" t="s">
        <v>2119</v>
      </c>
      <c r="D1918" s="210" t="s">
        <v>2120</v>
      </c>
      <c r="E1918" s="17" t="s">
        <v>2297</v>
      </c>
      <c r="F1918" s="211">
        <v>24</v>
      </c>
      <c r="G1918" s="29"/>
      <c r="H1918" s="30"/>
    </row>
    <row r="1919" spans="1:8" s="1" customFormat="1" ht="16.899999999999999" customHeight="1">
      <c r="A1919" s="29"/>
      <c r="B1919" s="30"/>
      <c r="C1919" s="210" t="s">
        <v>1476</v>
      </c>
      <c r="D1919" s="210" t="s">
        <v>1477</v>
      </c>
      <c r="E1919" s="17" t="s">
        <v>2297</v>
      </c>
      <c r="F1919" s="211">
        <v>24</v>
      </c>
      <c r="G1919" s="29"/>
      <c r="H1919" s="30"/>
    </row>
    <row r="1920" spans="1:8" s="1" customFormat="1" ht="16.899999999999999" customHeight="1">
      <c r="A1920" s="29"/>
      <c r="B1920" s="30"/>
      <c r="C1920" s="210" t="s">
        <v>2114</v>
      </c>
      <c r="D1920" s="210" t="s">
        <v>2115</v>
      </c>
      <c r="E1920" s="17" t="s">
        <v>2297</v>
      </c>
      <c r="F1920" s="211">
        <v>35.82</v>
      </c>
      <c r="G1920" s="29"/>
      <c r="H1920" s="30"/>
    </row>
    <row r="1921" spans="1:8" s="1" customFormat="1" ht="16.899999999999999" customHeight="1">
      <c r="A1921" s="29"/>
      <c r="B1921" s="30"/>
      <c r="C1921" s="210" t="s">
        <v>2127</v>
      </c>
      <c r="D1921" s="210" t="s">
        <v>2128</v>
      </c>
      <c r="E1921" s="17" t="s">
        <v>2297</v>
      </c>
      <c r="F1921" s="211">
        <v>27.6</v>
      </c>
      <c r="G1921" s="29"/>
      <c r="H1921" s="30"/>
    </row>
    <row r="1922" spans="1:8" s="1" customFormat="1" ht="16.899999999999999" customHeight="1">
      <c r="A1922" s="29"/>
      <c r="B1922" s="30"/>
      <c r="C1922" s="206" t="s">
        <v>1135</v>
      </c>
      <c r="D1922" s="207" t="s">
        <v>1136</v>
      </c>
      <c r="E1922" s="208" t="s">
        <v>2297</v>
      </c>
      <c r="F1922" s="209">
        <v>11.82</v>
      </c>
      <c r="G1922" s="29"/>
      <c r="H1922" s="30"/>
    </row>
    <row r="1923" spans="1:8" s="1" customFormat="1" ht="16.899999999999999" customHeight="1">
      <c r="A1923" s="29"/>
      <c r="B1923" s="30"/>
      <c r="C1923" s="210" t="s">
        <v>2156</v>
      </c>
      <c r="D1923" s="210" t="s">
        <v>2135</v>
      </c>
      <c r="E1923" s="17" t="s">
        <v>2156</v>
      </c>
      <c r="F1923" s="211">
        <v>0</v>
      </c>
      <c r="G1923" s="29"/>
      <c r="H1923" s="30"/>
    </row>
    <row r="1924" spans="1:8" s="1" customFormat="1" ht="16.899999999999999" customHeight="1">
      <c r="A1924" s="29"/>
      <c r="B1924" s="30"/>
      <c r="C1924" s="210" t="s">
        <v>2156</v>
      </c>
      <c r="D1924" s="210" t="s">
        <v>2136</v>
      </c>
      <c r="E1924" s="17" t="s">
        <v>2156</v>
      </c>
      <c r="F1924" s="211">
        <v>12.78</v>
      </c>
      <c r="G1924" s="29"/>
      <c r="H1924" s="30"/>
    </row>
    <row r="1925" spans="1:8" s="1" customFormat="1" ht="16.899999999999999" customHeight="1">
      <c r="A1925" s="29"/>
      <c r="B1925" s="30"/>
      <c r="C1925" s="210" t="s">
        <v>2156</v>
      </c>
      <c r="D1925" s="210" t="s">
        <v>2137</v>
      </c>
      <c r="E1925" s="17" t="s">
        <v>2156</v>
      </c>
      <c r="F1925" s="211">
        <v>-1.32</v>
      </c>
      <c r="G1925" s="29"/>
      <c r="H1925" s="30"/>
    </row>
    <row r="1926" spans="1:8" s="1" customFormat="1" ht="16.899999999999999" customHeight="1">
      <c r="A1926" s="29"/>
      <c r="B1926" s="30"/>
      <c r="C1926" s="210" t="s">
        <v>2156</v>
      </c>
      <c r="D1926" s="210" t="s">
        <v>2138</v>
      </c>
      <c r="E1926" s="17" t="s">
        <v>2156</v>
      </c>
      <c r="F1926" s="211">
        <v>0.36</v>
      </c>
      <c r="G1926" s="29"/>
      <c r="H1926" s="30"/>
    </row>
    <row r="1927" spans="1:8" s="1" customFormat="1" ht="16.899999999999999" customHeight="1">
      <c r="A1927" s="29"/>
      <c r="B1927" s="30"/>
      <c r="C1927" s="210" t="s">
        <v>1135</v>
      </c>
      <c r="D1927" s="210" t="s">
        <v>2641</v>
      </c>
      <c r="E1927" s="17" t="s">
        <v>2156</v>
      </c>
      <c r="F1927" s="211">
        <v>11.82</v>
      </c>
      <c r="G1927" s="29"/>
      <c r="H1927" s="30"/>
    </row>
    <row r="1928" spans="1:8" s="1" customFormat="1" ht="16.899999999999999" customHeight="1">
      <c r="A1928" s="29"/>
      <c r="B1928" s="30"/>
      <c r="C1928" s="212" t="s">
        <v>561</v>
      </c>
      <c r="D1928" s="29"/>
      <c r="E1928" s="29"/>
      <c r="F1928" s="29"/>
      <c r="G1928" s="29"/>
      <c r="H1928" s="30"/>
    </row>
    <row r="1929" spans="1:8" s="1" customFormat="1" ht="16.899999999999999" customHeight="1">
      <c r="A1929" s="29"/>
      <c r="B1929" s="30"/>
      <c r="C1929" s="210" t="s">
        <v>2132</v>
      </c>
      <c r="D1929" s="210" t="s">
        <v>2133</v>
      </c>
      <c r="E1929" s="17" t="s">
        <v>2297</v>
      </c>
      <c r="F1929" s="211">
        <v>11.82</v>
      </c>
      <c r="G1929" s="29"/>
      <c r="H1929" s="30"/>
    </row>
    <row r="1930" spans="1:8" s="1" customFormat="1" ht="16.899999999999999" customHeight="1">
      <c r="A1930" s="29"/>
      <c r="B1930" s="30"/>
      <c r="C1930" s="210" t="s">
        <v>1500</v>
      </c>
      <c r="D1930" s="210" t="s">
        <v>1501</v>
      </c>
      <c r="E1930" s="17" t="s">
        <v>2297</v>
      </c>
      <c r="F1930" s="211">
        <v>11.82</v>
      </c>
      <c r="G1930" s="29"/>
      <c r="H1930" s="30"/>
    </row>
    <row r="1931" spans="1:8" s="1" customFormat="1" ht="16.899999999999999" customHeight="1">
      <c r="A1931" s="29"/>
      <c r="B1931" s="30"/>
      <c r="C1931" s="210" t="s">
        <v>2114</v>
      </c>
      <c r="D1931" s="210" t="s">
        <v>2115</v>
      </c>
      <c r="E1931" s="17" t="s">
        <v>2297</v>
      </c>
      <c r="F1931" s="211">
        <v>35.82</v>
      </c>
      <c r="G1931" s="29"/>
      <c r="H1931" s="30"/>
    </row>
    <row r="1932" spans="1:8" s="1" customFormat="1" ht="16.899999999999999" customHeight="1">
      <c r="A1932" s="29"/>
      <c r="B1932" s="30"/>
      <c r="C1932" s="210" t="s">
        <v>2140</v>
      </c>
      <c r="D1932" s="210" t="s">
        <v>2141</v>
      </c>
      <c r="E1932" s="17" t="s">
        <v>3034</v>
      </c>
      <c r="F1932" s="211">
        <v>761.51300000000003</v>
      </c>
      <c r="G1932" s="29"/>
      <c r="H1932" s="30"/>
    </row>
    <row r="1933" spans="1:8" s="1" customFormat="1" ht="16.899999999999999" customHeight="1">
      <c r="A1933" s="29"/>
      <c r="B1933" s="30"/>
      <c r="C1933" s="206" t="s">
        <v>1138</v>
      </c>
      <c r="D1933" s="207" t="s">
        <v>1139</v>
      </c>
      <c r="E1933" s="208" t="s">
        <v>2297</v>
      </c>
      <c r="F1933" s="209">
        <v>47.1</v>
      </c>
      <c r="G1933" s="29"/>
      <c r="H1933" s="30"/>
    </row>
    <row r="1934" spans="1:8" s="1" customFormat="1" ht="16.899999999999999" customHeight="1">
      <c r="A1934" s="29"/>
      <c r="B1934" s="30"/>
      <c r="C1934" s="210" t="s">
        <v>2156</v>
      </c>
      <c r="D1934" s="210" t="s">
        <v>1921</v>
      </c>
      <c r="E1934" s="17" t="s">
        <v>2156</v>
      </c>
      <c r="F1934" s="211">
        <v>47.1</v>
      </c>
      <c r="G1934" s="29"/>
      <c r="H1934" s="30"/>
    </row>
    <row r="1935" spans="1:8" s="1" customFormat="1" ht="16.899999999999999" customHeight="1">
      <c r="A1935" s="29"/>
      <c r="B1935" s="30"/>
      <c r="C1935" s="210" t="s">
        <v>1138</v>
      </c>
      <c r="D1935" s="210" t="s">
        <v>2641</v>
      </c>
      <c r="E1935" s="17" t="s">
        <v>2156</v>
      </c>
      <c r="F1935" s="211">
        <v>47.1</v>
      </c>
      <c r="G1935" s="29"/>
      <c r="H1935" s="30"/>
    </row>
    <row r="1936" spans="1:8" s="1" customFormat="1" ht="16.899999999999999" customHeight="1">
      <c r="A1936" s="29"/>
      <c r="B1936" s="30"/>
      <c r="C1936" s="212" t="s">
        <v>561</v>
      </c>
      <c r="D1936" s="29"/>
      <c r="E1936" s="29"/>
      <c r="F1936" s="29"/>
      <c r="G1936" s="29"/>
      <c r="H1936" s="30"/>
    </row>
    <row r="1937" spans="1:8" s="1" customFormat="1" ht="16.899999999999999" customHeight="1">
      <c r="A1937" s="29"/>
      <c r="B1937" s="30"/>
      <c r="C1937" s="210" t="s">
        <v>1918</v>
      </c>
      <c r="D1937" s="210" t="s">
        <v>1919</v>
      </c>
      <c r="E1937" s="17" t="s">
        <v>2297</v>
      </c>
      <c r="F1937" s="211">
        <v>47.1</v>
      </c>
      <c r="G1937" s="29"/>
      <c r="H1937" s="30"/>
    </row>
    <row r="1938" spans="1:8" s="1" customFormat="1" ht="16.899999999999999" customHeight="1">
      <c r="A1938" s="29"/>
      <c r="B1938" s="30"/>
      <c r="C1938" s="210" t="s">
        <v>1840</v>
      </c>
      <c r="D1938" s="210" t="s">
        <v>1841</v>
      </c>
      <c r="E1938" s="17" t="s">
        <v>2297</v>
      </c>
      <c r="F1938" s="211">
        <v>47.1</v>
      </c>
      <c r="G1938" s="29"/>
      <c r="H1938" s="30"/>
    </row>
    <row r="1939" spans="1:8" s="1" customFormat="1" ht="16.899999999999999" customHeight="1">
      <c r="A1939" s="29"/>
      <c r="B1939" s="30"/>
      <c r="C1939" s="210" t="s">
        <v>1922</v>
      </c>
      <c r="D1939" s="210" t="s">
        <v>1923</v>
      </c>
      <c r="E1939" s="17" t="s">
        <v>2297</v>
      </c>
      <c r="F1939" s="211">
        <v>47.1</v>
      </c>
      <c r="G1939" s="29"/>
      <c r="H1939" s="30"/>
    </row>
    <row r="1940" spans="1:8" s="1" customFormat="1" ht="16.899999999999999" customHeight="1">
      <c r="A1940" s="29"/>
      <c r="B1940" s="30"/>
      <c r="C1940" s="210" t="s">
        <v>1952</v>
      </c>
      <c r="D1940" s="210" t="s">
        <v>1953</v>
      </c>
      <c r="E1940" s="17" t="s">
        <v>2297</v>
      </c>
      <c r="F1940" s="211">
        <v>51.024999999999999</v>
      </c>
      <c r="G1940" s="29"/>
      <c r="H1940" s="30"/>
    </row>
    <row r="1941" spans="1:8" s="1" customFormat="1" ht="16.899999999999999" customHeight="1">
      <c r="A1941" s="29"/>
      <c r="B1941" s="30"/>
      <c r="C1941" s="206" t="s">
        <v>1141</v>
      </c>
      <c r="D1941" s="207" t="s">
        <v>1142</v>
      </c>
      <c r="E1941" s="208" t="s">
        <v>2345</v>
      </c>
      <c r="F1941" s="209">
        <v>47.1</v>
      </c>
      <c r="G1941" s="29"/>
      <c r="H1941" s="30"/>
    </row>
    <row r="1942" spans="1:8" s="1" customFormat="1" ht="16.899999999999999" customHeight="1">
      <c r="A1942" s="29"/>
      <c r="B1942" s="30"/>
      <c r="C1942" s="210" t="s">
        <v>2156</v>
      </c>
      <c r="D1942" s="210" t="s">
        <v>1138</v>
      </c>
      <c r="E1942" s="17" t="s">
        <v>2156</v>
      </c>
      <c r="F1942" s="211">
        <v>47.1</v>
      </c>
      <c r="G1942" s="29"/>
      <c r="H1942" s="30"/>
    </row>
    <row r="1943" spans="1:8" s="1" customFormat="1" ht="16.899999999999999" customHeight="1">
      <c r="A1943" s="29"/>
      <c r="B1943" s="30"/>
      <c r="C1943" s="210" t="s">
        <v>1141</v>
      </c>
      <c r="D1943" s="210" t="s">
        <v>2641</v>
      </c>
      <c r="E1943" s="17" t="s">
        <v>2156</v>
      </c>
      <c r="F1943" s="211">
        <v>47.1</v>
      </c>
      <c r="G1943" s="29"/>
      <c r="H1943" s="30"/>
    </row>
    <row r="1944" spans="1:8" s="1" customFormat="1" ht="16.899999999999999" customHeight="1">
      <c r="A1944" s="29"/>
      <c r="B1944" s="30"/>
      <c r="C1944" s="212" t="s">
        <v>561</v>
      </c>
      <c r="D1944" s="29"/>
      <c r="E1944" s="29"/>
      <c r="F1944" s="29"/>
      <c r="G1944" s="29"/>
      <c r="H1944" s="30"/>
    </row>
    <row r="1945" spans="1:8" s="1" customFormat="1" ht="16.899999999999999" customHeight="1">
      <c r="A1945" s="29"/>
      <c r="B1945" s="30"/>
      <c r="C1945" s="210" t="s">
        <v>1840</v>
      </c>
      <c r="D1945" s="210" t="s">
        <v>1841</v>
      </c>
      <c r="E1945" s="17" t="s">
        <v>2297</v>
      </c>
      <c r="F1945" s="211">
        <v>47.1</v>
      </c>
      <c r="G1945" s="29"/>
      <c r="H1945" s="30"/>
    </row>
    <row r="1946" spans="1:8" s="1" customFormat="1" ht="16.899999999999999" customHeight="1">
      <c r="A1946" s="29"/>
      <c r="B1946" s="30"/>
      <c r="C1946" s="210" t="s">
        <v>1854</v>
      </c>
      <c r="D1946" s="210" t="s">
        <v>1855</v>
      </c>
      <c r="E1946" s="17" t="s">
        <v>2248</v>
      </c>
      <c r="F1946" s="211">
        <v>0.72499999999999998</v>
      </c>
      <c r="G1946" s="29"/>
      <c r="H1946" s="30"/>
    </row>
    <row r="1947" spans="1:8" s="1" customFormat="1" ht="16.899999999999999" customHeight="1">
      <c r="A1947" s="29"/>
      <c r="B1947" s="30"/>
      <c r="C1947" s="206" t="s">
        <v>1143</v>
      </c>
      <c r="D1947" s="207" t="s">
        <v>1144</v>
      </c>
      <c r="E1947" s="208" t="s">
        <v>2345</v>
      </c>
      <c r="F1947" s="209">
        <v>83.55</v>
      </c>
      <c r="G1947" s="29"/>
      <c r="H1947" s="30"/>
    </row>
    <row r="1948" spans="1:8" s="1" customFormat="1" ht="16.899999999999999" customHeight="1">
      <c r="A1948" s="29"/>
      <c r="B1948" s="30"/>
      <c r="C1948" s="210" t="s">
        <v>2156</v>
      </c>
      <c r="D1948" s="210" t="s">
        <v>1846</v>
      </c>
      <c r="E1948" s="17" t="s">
        <v>2156</v>
      </c>
      <c r="F1948" s="211">
        <v>0</v>
      </c>
      <c r="G1948" s="29"/>
      <c r="H1948" s="30"/>
    </row>
    <row r="1949" spans="1:8" s="1" customFormat="1" ht="16.899999999999999" customHeight="1">
      <c r="A1949" s="29"/>
      <c r="B1949" s="30"/>
      <c r="C1949" s="210" t="s">
        <v>2156</v>
      </c>
      <c r="D1949" s="210" t="s">
        <v>1847</v>
      </c>
      <c r="E1949" s="17" t="s">
        <v>2156</v>
      </c>
      <c r="F1949" s="211">
        <v>48</v>
      </c>
      <c r="G1949" s="29"/>
      <c r="H1949" s="30"/>
    </row>
    <row r="1950" spans="1:8" s="1" customFormat="1" ht="16.899999999999999" customHeight="1">
      <c r="A1950" s="29"/>
      <c r="B1950" s="30"/>
      <c r="C1950" s="210" t="s">
        <v>2156</v>
      </c>
      <c r="D1950" s="210" t="s">
        <v>1848</v>
      </c>
      <c r="E1950" s="17" t="s">
        <v>2156</v>
      </c>
      <c r="F1950" s="211">
        <v>0</v>
      </c>
      <c r="G1950" s="29"/>
      <c r="H1950" s="30"/>
    </row>
    <row r="1951" spans="1:8" s="1" customFormat="1" ht="16.899999999999999" customHeight="1">
      <c r="A1951" s="29"/>
      <c r="B1951" s="30"/>
      <c r="C1951" s="210" t="s">
        <v>2156</v>
      </c>
      <c r="D1951" s="210" t="s">
        <v>1849</v>
      </c>
      <c r="E1951" s="17" t="s">
        <v>2156</v>
      </c>
      <c r="F1951" s="211">
        <v>7.85</v>
      </c>
      <c r="G1951" s="29"/>
      <c r="H1951" s="30"/>
    </row>
    <row r="1952" spans="1:8" s="1" customFormat="1" ht="16.899999999999999" customHeight="1">
      <c r="A1952" s="29"/>
      <c r="B1952" s="30"/>
      <c r="C1952" s="210" t="s">
        <v>2156</v>
      </c>
      <c r="D1952" s="210" t="s">
        <v>1850</v>
      </c>
      <c r="E1952" s="17" t="s">
        <v>2156</v>
      </c>
      <c r="F1952" s="211">
        <v>0</v>
      </c>
      <c r="G1952" s="29"/>
      <c r="H1952" s="30"/>
    </row>
    <row r="1953" spans="1:8" s="1" customFormat="1" ht="16.899999999999999" customHeight="1">
      <c r="A1953" s="29"/>
      <c r="B1953" s="30"/>
      <c r="C1953" s="210" t="s">
        <v>2156</v>
      </c>
      <c r="D1953" s="210" t="s">
        <v>1851</v>
      </c>
      <c r="E1953" s="17" t="s">
        <v>2156</v>
      </c>
      <c r="F1953" s="211">
        <v>15.7</v>
      </c>
      <c r="G1953" s="29"/>
      <c r="H1953" s="30"/>
    </row>
    <row r="1954" spans="1:8" s="1" customFormat="1" ht="16.899999999999999" customHeight="1">
      <c r="A1954" s="29"/>
      <c r="B1954" s="30"/>
      <c r="C1954" s="210" t="s">
        <v>2156</v>
      </c>
      <c r="D1954" s="210" t="s">
        <v>1852</v>
      </c>
      <c r="E1954" s="17" t="s">
        <v>2156</v>
      </c>
      <c r="F1954" s="211">
        <v>0</v>
      </c>
      <c r="G1954" s="29"/>
      <c r="H1954" s="30"/>
    </row>
    <row r="1955" spans="1:8" s="1" customFormat="1" ht="16.899999999999999" customHeight="1">
      <c r="A1955" s="29"/>
      <c r="B1955" s="30"/>
      <c r="C1955" s="210" t="s">
        <v>2156</v>
      </c>
      <c r="D1955" s="210" t="s">
        <v>1853</v>
      </c>
      <c r="E1955" s="17" t="s">
        <v>2156</v>
      </c>
      <c r="F1955" s="211">
        <v>12</v>
      </c>
      <c r="G1955" s="29"/>
      <c r="H1955" s="30"/>
    </row>
    <row r="1956" spans="1:8" s="1" customFormat="1" ht="16.899999999999999" customHeight="1">
      <c r="A1956" s="29"/>
      <c r="B1956" s="30"/>
      <c r="C1956" s="210" t="s">
        <v>1143</v>
      </c>
      <c r="D1956" s="210" t="s">
        <v>2641</v>
      </c>
      <c r="E1956" s="17" t="s">
        <v>2156</v>
      </c>
      <c r="F1956" s="211">
        <v>83.55</v>
      </c>
      <c r="G1956" s="29"/>
      <c r="H1956" s="30"/>
    </row>
    <row r="1957" spans="1:8" s="1" customFormat="1" ht="16.899999999999999" customHeight="1">
      <c r="A1957" s="29"/>
      <c r="B1957" s="30"/>
      <c r="C1957" s="212" t="s">
        <v>561</v>
      </c>
      <c r="D1957" s="29"/>
      <c r="E1957" s="29"/>
      <c r="F1957" s="29"/>
      <c r="G1957" s="29"/>
      <c r="H1957" s="30"/>
    </row>
    <row r="1958" spans="1:8" s="1" customFormat="1" ht="16.899999999999999" customHeight="1">
      <c r="A1958" s="29"/>
      <c r="B1958" s="30"/>
      <c r="C1958" s="210" t="s">
        <v>1843</v>
      </c>
      <c r="D1958" s="210" t="s">
        <v>1844</v>
      </c>
      <c r="E1958" s="17" t="s">
        <v>2345</v>
      </c>
      <c r="F1958" s="211">
        <v>83.55</v>
      </c>
      <c r="G1958" s="29"/>
      <c r="H1958" s="30"/>
    </row>
    <row r="1959" spans="1:8" s="1" customFormat="1" ht="16.899999999999999" customHeight="1">
      <c r="A1959" s="29"/>
      <c r="B1959" s="30"/>
      <c r="C1959" s="210" t="s">
        <v>1854</v>
      </c>
      <c r="D1959" s="210" t="s">
        <v>1855</v>
      </c>
      <c r="E1959" s="17" t="s">
        <v>2248</v>
      </c>
      <c r="F1959" s="211">
        <v>0.72499999999999998</v>
      </c>
      <c r="G1959" s="29"/>
      <c r="H1959" s="30"/>
    </row>
    <row r="1960" spans="1:8" s="1" customFormat="1" ht="16.899999999999999" customHeight="1">
      <c r="A1960" s="29"/>
      <c r="B1960" s="30"/>
      <c r="C1960" s="206" t="s">
        <v>1146</v>
      </c>
      <c r="D1960" s="207" t="s">
        <v>1147</v>
      </c>
      <c r="E1960" s="208" t="s">
        <v>2297</v>
      </c>
      <c r="F1960" s="209">
        <v>62.07</v>
      </c>
      <c r="G1960" s="29"/>
      <c r="H1960" s="30"/>
    </row>
    <row r="1961" spans="1:8" s="1" customFormat="1" ht="16.899999999999999" customHeight="1">
      <c r="A1961" s="29"/>
      <c r="B1961" s="30"/>
      <c r="C1961" s="210" t="s">
        <v>2156</v>
      </c>
      <c r="D1961" s="210" t="s">
        <v>46</v>
      </c>
      <c r="E1961" s="17" t="s">
        <v>2156</v>
      </c>
      <c r="F1961" s="211">
        <v>0</v>
      </c>
      <c r="G1961" s="29"/>
      <c r="H1961" s="30"/>
    </row>
    <row r="1962" spans="1:8" s="1" customFormat="1" ht="16.899999999999999" customHeight="1">
      <c r="A1962" s="29"/>
      <c r="B1962" s="30"/>
      <c r="C1962" s="210" t="s">
        <v>2156</v>
      </c>
      <c r="D1962" s="210" t="s">
        <v>1185</v>
      </c>
      <c r="E1962" s="17" t="s">
        <v>2156</v>
      </c>
      <c r="F1962" s="211">
        <v>17.7</v>
      </c>
      <c r="G1962" s="29"/>
      <c r="H1962" s="30"/>
    </row>
    <row r="1963" spans="1:8" s="1" customFormat="1" ht="16.899999999999999" customHeight="1">
      <c r="A1963" s="29"/>
      <c r="B1963" s="30"/>
      <c r="C1963" s="210" t="s">
        <v>2156</v>
      </c>
      <c r="D1963" s="210" t="s">
        <v>47</v>
      </c>
      <c r="E1963" s="17" t="s">
        <v>2156</v>
      </c>
      <c r="F1963" s="211">
        <v>0</v>
      </c>
      <c r="G1963" s="29"/>
      <c r="H1963" s="30"/>
    </row>
    <row r="1964" spans="1:8" s="1" customFormat="1" ht="16.899999999999999" customHeight="1">
      <c r="A1964" s="29"/>
      <c r="B1964" s="30"/>
      <c r="C1964" s="210" t="s">
        <v>2156</v>
      </c>
      <c r="D1964" s="210" t="s">
        <v>1163</v>
      </c>
      <c r="E1964" s="17" t="s">
        <v>2156</v>
      </c>
      <c r="F1964" s="211">
        <v>44.37</v>
      </c>
      <c r="G1964" s="29"/>
      <c r="H1964" s="30"/>
    </row>
    <row r="1965" spans="1:8" s="1" customFormat="1" ht="16.899999999999999" customHeight="1">
      <c r="A1965" s="29"/>
      <c r="B1965" s="30"/>
      <c r="C1965" s="210" t="s">
        <v>1146</v>
      </c>
      <c r="D1965" s="210" t="s">
        <v>2641</v>
      </c>
      <c r="E1965" s="17" t="s">
        <v>2156</v>
      </c>
      <c r="F1965" s="211">
        <v>62.07</v>
      </c>
      <c r="G1965" s="29"/>
      <c r="H1965" s="30"/>
    </row>
    <row r="1966" spans="1:8" s="1" customFormat="1" ht="16.899999999999999" customHeight="1">
      <c r="A1966" s="29"/>
      <c r="B1966" s="30"/>
      <c r="C1966" s="212" t="s">
        <v>561</v>
      </c>
      <c r="D1966" s="29"/>
      <c r="E1966" s="29"/>
      <c r="F1966" s="29"/>
      <c r="G1966" s="29"/>
      <c r="H1966" s="30"/>
    </row>
    <row r="1967" spans="1:8" s="1" customFormat="1" ht="16.899999999999999" customHeight="1">
      <c r="A1967" s="29"/>
      <c r="B1967" s="30"/>
      <c r="C1967" s="210" t="s">
        <v>43</v>
      </c>
      <c r="D1967" s="210" t="s">
        <v>44</v>
      </c>
      <c r="E1967" s="17" t="s">
        <v>2297</v>
      </c>
      <c r="F1967" s="211">
        <v>62.07</v>
      </c>
      <c r="G1967" s="29"/>
      <c r="H1967" s="30"/>
    </row>
    <row r="1968" spans="1:8" s="1" customFormat="1" ht="16.899999999999999" customHeight="1">
      <c r="A1968" s="29"/>
      <c r="B1968" s="30"/>
      <c r="C1968" s="210" t="s">
        <v>49</v>
      </c>
      <c r="D1968" s="210" t="s">
        <v>50</v>
      </c>
      <c r="E1968" s="17" t="s">
        <v>2297</v>
      </c>
      <c r="F1968" s="211">
        <v>62.07</v>
      </c>
      <c r="G1968" s="29"/>
      <c r="H1968" s="30"/>
    </row>
    <row r="1969" spans="1:8" s="1" customFormat="1" ht="16.899999999999999" customHeight="1">
      <c r="A1969" s="29"/>
      <c r="B1969" s="30"/>
      <c r="C1969" s="206" t="s">
        <v>1149</v>
      </c>
      <c r="D1969" s="207" t="s">
        <v>1150</v>
      </c>
      <c r="E1969" s="208" t="s">
        <v>2248</v>
      </c>
      <c r="F1969" s="209">
        <v>1.18</v>
      </c>
      <c r="G1969" s="29"/>
      <c r="H1969" s="30"/>
    </row>
    <row r="1970" spans="1:8" s="1" customFormat="1" ht="16.899999999999999" customHeight="1">
      <c r="A1970" s="29"/>
      <c r="B1970" s="30"/>
      <c r="C1970" s="210" t="s">
        <v>2156</v>
      </c>
      <c r="D1970" s="210" t="s">
        <v>1565</v>
      </c>
      <c r="E1970" s="17" t="s">
        <v>2156</v>
      </c>
      <c r="F1970" s="211">
        <v>1.18</v>
      </c>
      <c r="G1970" s="29"/>
      <c r="H1970" s="30"/>
    </row>
    <row r="1971" spans="1:8" s="1" customFormat="1" ht="16.899999999999999" customHeight="1">
      <c r="A1971" s="29"/>
      <c r="B1971" s="30"/>
      <c r="C1971" s="210" t="s">
        <v>1149</v>
      </c>
      <c r="D1971" s="210" t="s">
        <v>2641</v>
      </c>
      <c r="E1971" s="17" t="s">
        <v>2156</v>
      </c>
      <c r="F1971" s="211">
        <v>1.18</v>
      </c>
      <c r="G1971" s="29"/>
      <c r="H1971" s="30"/>
    </row>
    <row r="1972" spans="1:8" s="1" customFormat="1" ht="16.899999999999999" customHeight="1">
      <c r="A1972" s="29"/>
      <c r="B1972" s="30"/>
      <c r="C1972" s="212" t="s">
        <v>561</v>
      </c>
      <c r="D1972" s="29"/>
      <c r="E1972" s="29"/>
      <c r="F1972" s="29"/>
      <c r="G1972" s="29"/>
      <c r="H1972" s="30"/>
    </row>
    <row r="1973" spans="1:8" s="1" customFormat="1" ht="16.899999999999999" customHeight="1">
      <c r="A1973" s="29"/>
      <c r="B1973" s="30"/>
      <c r="C1973" s="210" t="s">
        <v>1562</v>
      </c>
      <c r="D1973" s="210" t="s">
        <v>1563</v>
      </c>
      <c r="E1973" s="17" t="s">
        <v>2248</v>
      </c>
      <c r="F1973" s="211">
        <v>1.18</v>
      </c>
      <c r="G1973" s="29"/>
      <c r="H1973" s="30"/>
    </row>
    <row r="1974" spans="1:8" s="1" customFormat="1" ht="16.899999999999999" customHeight="1">
      <c r="A1974" s="29"/>
      <c r="B1974" s="30"/>
      <c r="C1974" s="210" t="s">
        <v>1566</v>
      </c>
      <c r="D1974" s="210" t="s">
        <v>1567</v>
      </c>
      <c r="E1974" s="17" t="s">
        <v>2248</v>
      </c>
      <c r="F1974" s="211">
        <v>1.18</v>
      </c>
      <c r="G1974" s="29"/>
      <c r="H1974" s="30"/>
    </row>
    <row r="1975" spans="1:8" s="1" customFormat="1" ht="16.899999999999999" customHeight="1">
      <c r="A1975" s="29"/>
      <c r="B1975" s="30"/>
      <c r="C1975" s="206" t="s">
        <v>566</v>
      </c>
      <c r="D1975" s="207" t="s">
        <v>567</v>
      </c>
      <c r="E1975" s="208" t="s">
        <v>2297</v>
      </c>
      <c r="F1975" s="209">
        <v>18.689</v>
      </c>
      <c r="G1975" s="29"/>
      <c r="H1975" s="30"/>
    </row>
    <row r="1976" spans="1:8" s="1" customFormat="1" ht="16.899999999999999" customHeight="1">
      <c r="A1976" s="29"/>
      <c r="B1976" s="30"/>
      <c r="C1976" s="206" t="s">
        <v>1152</v>
      </c>
      <c r="D1976" s="207" t="s">
        <v>1153</v>
      </c>
      <c r="E1976" s="208" t="s">
        <v>2345</v>
      </c>
      <c r="F1976" s="209">
        <v>11.85</v>
      </c>
      <c r="G1976" s="29"/>
      <c r="H1976" s="30"/>
    </row>
    <row r="1977" spans="1:8" s="1" customFormat="1" ht="16.899999999999999" customHeight="1">
      <c r="A1977" s="29"/>
      <c r="B1977" s="30"/>
      <c r="C1977" s="210" t="s">
        <v>2156</v>
      </c>
      <c r="D1977" s="210" t="s">
        <v>1585</v>
      </c>
      <c r="E1977" s="17" t="s">
        <v>2156</v>
      </c>
      <c r="F1977" s="211">
        <v>7.85</v>
      </c>
      <c r="G1977" s="29"/>
      <c r="H1977" s="30"/>
    </row>
    <row r="1978" spans="1:8" s="1" customFormat="1" ht="16.899999999999999" customHeight="1">
      <c r="A1978" s="29"/>
      <c r="B1978" s="30"/>
      <c r="C1978" s="210" t="s">
        <v>2156</v>
      </c>
      <c r="D1978" s="210" t="s">
        <v>1586</v>
      </c>
      <c r="E1978" s="17" t="s">
        <v>2156</v>
      </c>
      <c r="F1978" s="211">
        <v>7</v>
      </c>
      <c r="G1978" s="29"/>
      <c r="H1978" s="30"/>
    </row>
    <row r="1979" spans="1:8" s="1" customFormat="1" ht="16.899999999999999" customHeight="1">
      <c r="A1979" s="29"/>
      <c r="B1979" s="30"/>
      <c r="C1979" s="210" t="s">
        <v>2156</v>
      </c>
      <c r="D1979" s="210" t="s">
        <v>1587</v>
      </c>
      <c r="E1979" s="17" t="s">
        <v>2156</v>
      </c>
      <c r="F1979" s="211">
        <v>1</v>
      </c>
      <c r="G1979" s="29"/>
      <c r="H1979" s="30"/>
    </row>
    <row r="1980" spans="1:8" s="1" customFormat="1" ht="16.899999999999999" customHeight="1">
      <c r="A1980" s="29"/>
      <c r="B1980" s="30"/>
      <c r="C1980" s="210" t="s">
        <v>2156</v>
      </c>
      <c r="D1980" s="210" t="s">
        <v>1588</v>
      </c>
      <c r="E1980" s="17" t="s">
        <v>2156</v>
      </c>
      <c r="F1980" s="211">
        <v>0</v>
      </c>
      <c r="G1980" s="29"/>
      <c r="H1980" s="30"/>
    </row>
    <row r="1981" spans="1:8" s="1" customFormat="1" ht="16.899999999999999" customHeight="1">
      <c r="A1981" s="29"/>
      <c r="B1981" s="30"/>
      <c r="C1981" s="210" t="s">
        <v>2156</v>
      </c>
      <c r="D1981" s="210" t="s">
        <v>1589</v>
      </c>
      <c r="E1981" s="17" t="s">
        <v>2156</v>
      </c>
      <c r="F1981" s="211">
        <v>-3.5</v>
      </c>
      <c r="G1981" s="29"/>
      <c r="H1981" s="30"/>
    </row>
    <row r="1982" spans="1:8" s="1" customFormat="1" ht="16.899999999999999" customHeight="1">
      <c r="A1982" s="29"/>
      <c r="B1982" s="30"/>
      <c r="C1982" s="210" t="s">
        <v>2156</v>
      </c>
      <c r="D1982" s="210" t="s">
        <v>1590</v>
      </c>
      <c r="E1982" s="17" t="s">
        <v>2156</v>
      </c>
      <c r="F1982" s="211">
        <v>0</v>
      </c>
      <c r="G1982" s="29"/>
      <c r="H1982" s="30"/>
    </row>
    <row r="1983" spans="1:8" s="1" customFormat="1" ht="16.899999999999999" customHeight="1">
      <c r="A1983" s="29"/>
      <c r="B1983" s="30"/>
      <c r="C1983" s="210" t="s">
        <v>2156</v>
      </c>
      <c r="D1983" s="210" t="s">
        <v>1591</v>
      </c>
      <c r="E1983" s="17" t="s">
        <v>2156</v>
      </c>
      <c r="F1983" s="211">
        <v>-0.5</v>
      </c>
      <c r="G1983" s="29"/>
      <c r="H1983" s="30"/>
    </row>
    <row r="1984" spans="1:8" s="1" customFormat="1" ht="16.899999999999999" customHeight="1">
      <c r="A1984" s="29"/>
      <c r="B1984" s="30"/>
      <c r="C1984" s="210" t="s">
        <v>1152</v>
      </c>
      <c r="D1984" s="210" t="s">
        <v>2641</v>
      </c>
      <c r="E1984" s="17" t="s">
        <v>2156</v>
      </c>
      <c r="F1984" s="211">
        <v>11.85</v>
      </c>
      <c r="G1984" s="29"/>
      <c r="H1984" s="30"/>
    </row>
    <row r="1985" spans="1:8" s="1" customFormat="1" ht="16.899999999999999" customHeight="1">
      <c r="A1985" s="29"/>
      <c r="B1985" s="30"/>
      <c r="C1985" s="212" t="s">
        <v>561</v>
      </c>
      <c r="D1985" s="29"/>
      <c r="E1985" s="29"/>
      <c r="F1985" s="29"/>
      <c r="G1985" s="29"/>
      <c r="H1985" s="30"/>
    </row>
    <row r="1986" spans="1:8" s="1" customFormat="1" ht="16.899999999999999" customHeight="1">
      <c r="A1986" s="29"/>
      <c r="B1986" s="30"/>
      <c r="C1986" s="210" t="s">
        <v>1582</v>
      </c>
      <c r="D1986" s="210" t="s">
        <v>1583</v>
      </c>
      <c r="E1986" s="17" t="s">
        <v>2345</v>
      </c>
      <c r="F1986" s="211">
        <v>11.85</v>
      </c>
      <c r="G1986" s="29"/>
      <c r="H1986" s="30"/>
    </row>
    <row r="1987" spans="1:8" s="1" customFormat="1" ht="16.899999999999999" customHeight="1">
      <c r="A1987" s="29"/>
      <c r="B1987" s="30"/>
      <c r="C1987" s="210" t="s">
        <v>1596</v>
      </c>
      <c r="D1987" s="210" t="s">
        <v>1597</v>
      </c>
      <c r="E1987" s="17" t="s">
        <v>2248</v>
      </c>
      <c r="F1987" s="211">
        <v>0.17799999999999999</v>
      </c>
      <c r="G1987" s="29"/>
      <c r="H1987" s="30"/>
    </row>
    <row r="1988" spans="1:8" s="1" customFormat="1" ht="16.899999999999999" customHeight="1">
      <c r="A1988" s="29"/>
      <c r="B1988" s="30"/>
      <c r="C1988" s="210" t="s">
        <v>1592</v>
      </c>
      <c r="D1988" s="210" t="s">
        <v>1593</v>
      </c>
      <c r="E1988" s="17" t="s">
        <v>2345</v>
      </c>
      <c r="F1988" s="211">
        <v>13.035</v>
      </c>
      <c r="G1988" s="29"/>
      <c r="H1988" s="30"/>
    </row>
    <row r="1989" spans="1:8" s="1" customFormat="1" ht="16.899999999999999" customHeight="1">
      <c r="A1989" s="29"/>
      <c r="B1989" s="30"/>
      <c r="C1989" s="206" t="s">
        <v>1155</v>
      </c>
      <c r="D1989" s="207" t="s">
        <v>1156</v>
      </c>
      <c r="E1989" s="208" t="s">
        <v>2297</v>
      </c>
      <c r="F1989" s="209">
        <v>7.7249999999999996</v>
      </c>
      <c r="G1989" s="29"/>
      <c r="H1989" s="30"/>
    </row>
    <row r="1990" spans="1:8" s="1" customFormat="1" ht="16.899999999999999" customHeight="1">
      <c r="A1990" s="29"/>
      <c r="B1990" s="30"/>
      <c r="C1990" s="210" t="s">
        <v>2156</v>
      </c>
      <c r="D1990" s="210" t="s">
        <v>1578</v>
      </c>
      <c r="E1990" s="17" t="s">
        <v>2156</v>
      </c>
      <c r="F1990" s="211">
        <v>3.9249999999999998</v>
      </c>
      <c r="G1990" s="29"/>
      <c r="H1990" s="30"/>
    </row>
    <row r="1991" spans="1:8" s="1" customFormat="1" ht="16.899999999999999" customHeight="1">
      <c r="A1991" s="29"/>
      <c r="B1991" s="30"/>
      <c r="C1991" s="210" t="s">
        <v>2156</v>
      </c>
      <c r="D1991" s="210" t="s">
        <v>1579</v>
      </c>
      <c r="E1991" s="17" t="s">
        <v>2156</v>
      </c>
      <c r="F1991" s="211">
        <v>3.8</v>
      </c>
      <c r="G1991" s="29"/>
      <c r="H1991" s="30"/>
    </row>
    <row r="1992" spans="1:8" s="1" customFormat="1" ht="16.899999999999999" customHeight="1">
      <c r="A1992" s="29"/>
      <c r="B1992" s="30"/>
      <c r="C1992" s="210" t="s">
        <v>1155</v>
      </c>
      <c r="D1992" s="210" t="s">
        <v>2641</v>
      </c>
      <c r="E1992" s="17" t="s">
        <v>2156</v>
      </c>
      <c r="F1992" s="211">
        <v>7.7249999999999996</v>
      </c>
      <c r="G1992" s="29"/>
      <c r="H1992" s="30"/>
    </row>
    <row r="1993" spans="1:8" s="1" customFormat="1" ht="16.899999999999999" customHeight="1">
      <c r="A1993" s="29"/>
      <c r="B1993" s="30"/>
      <c r="C1993" s="212" t="s">
        <v>561</v>
      </c>
      <c r="D1993" s="29"/>
      <c r="E1993" s="29"/>
      <c r="F1993" s="29"/>
      <c r="G1993" s="29"/>
      <c r="H1993" s="30"/>
    </row>
    <row r="1994" spans="1:8" s="1" customFormat="1" ht="16.899999999999999" customHeight="1">
      <c r="A1994" s="29"/>
      <c r="B1994" s="30"/>
      <c r="C1994" s="210" t="s">
        <v>1575</v>
      </c>
      <c r="D1994" s="210" t="s">
        <v>1576</v>
      </c>
      <c r="E1994" s="17" t="s">
        <v>2297</v>
      </c>
      <c r="F1994" s="211">
        <v>15.45</v>
      </c>
      <c r="G1994" s="29"/>
      <c r="H1994" s="30"/>
    </row>
    <row r="1995" spans="1:8" s="1" customFormat="1" ht="16.899999999999999" customHeight="1">
      <c r="A1995" s="29"/>
      <c r="B1995" s="30"/>
      <c r="C1995" s="206" t="s">
        <v>1158</v>
      </c>
      <c r="D1995" s="207" t="s">
        <v>1159</v>
      </c>
      <c r="E1995" s="208" t="s">
        <v>2297</v>
      </c>
      <c r="F1995" s="209">
        <v>68.37</v>
      </c>
      <c r="G1995" s="29"/>
      <c r="H1995" s="30"/>
    </row>
    <row r="1996" spans="1:8" s="1" customFormat="1" ht="16.899999999999999" customHeight="1">
      <c r="A1996" s="29"/>
      <c r="B1996" s="30"/>
      <c r="C1996" s="210" t="s">
        <v>2156</v>
      </c>
      <c r="D1996" s="210" t="s">
        <v>1469</v>
      </c>
      <c r="E1996" s="17" t="s">
        <v>2156</v>
      </c>
      <c r="F1996" s="211">
        <v>0</v>
      </c>
      <c r="G1996" s="29"/>
      <c r="H1996" s="30"/>
    </row>
    <row r="1997" spans="1:8" s="1" customFormat="1" ht="16.899999999999999" customHeight="1">
      <c r="A1997" s="29"/>
      <c r="B1997" s="30"/>
      <c r="C1997" s="210" t="s">
        <v>2156</v>
      </c>
      <c r="D1997" s="210" t="s">
        <v>1470</v>
      </c>
      <c r="E1997" s="17" t="s">
        <v>2156</v>
      </c>
      <c r="F1997" s="211">
        <v>38.4</v>
      </c>
      <c r="G1997" s="29"/>
      <c r="H1997" s="30"/>
    </row>
    <row r="1998" spans="1:8" s="1" customFormat="1" ht="16.899999999999999" customHeight="1">
      <c r="A1998" s="29"/>
      <c r="B1998" s="30"/>
      <c r="C1998" s="210" t="s">
        <v>2156</v>
      </c>
      <c r="D1998" s="210" t="s">
        <v>1471</v>
      </c>
      <c r="E1998" s="17" t="s">
        <v>2156</v>
      </c>
      <c r="F1998" s="211">
        <v>-2.31</v>
      </c>
      <c r="G1998" s="29"/>
      <c r="H1998" s="30"/>
    </row>
    <row r="1999" spans="1:8" s="1" customFormat="1" ht="16.899999999999999" customHeight="1">
      <c r="A1999" s="29"/>
      <c r="B1999" s="30"/>
      <c r="C1999" s="210" t="s">
        <v>2156</v>
      </c>
      <c r="D1999" s="210" t="s">
        <v>1472</v>
      </c>
      <c r="E1999" s="17" t="s">
        <v>2156</v>
      </c>
      <c r="F1999" s="211">
        <v>0.79500000000000004</v>
      </c>
      <c r="G1999" s="29"/>
      <c r="H1999" s="30"/>
    </row>
    <row r="2000" spans="1:8" s="1" customFormat="1" ht="16.899999999999999" customHeight="1">
      <c r="A2000" s="29"/>
      <c r="B2000" s="30"/>
      <c r="C2000" s="210" t="s">
        <v>2156</v>
      </c>
      <c r="D2000" s="210" t="s">
        <v>1473</v>
      </c>
      <c r="E2000" s="17" t="s">
        <v>2156</v>
      </c>
      <c r="F2000" s="211">
        <v>0</v>
      </c>
      <c r="G2000" s="29"/>
      <c r="H2000" s="30"/>
    </row>
    <row r="2001" spans="1:8" s="1" customFormat="1" ht="16.899999999999999" customHeight="1">
      <c r="A2001" s="29"/>
      <c r="B2001" s="30"/>
      <c r="C2001" s="210" t="s">
        <v>2156</v>
      </c>
      <c r="D2001" s="210" t="s">
        <v>1474</v>
      </c>
      <c r="E2001" s="17" t="s">
        <v>2156</v>
      </c>
      <c r="F2001" s="211">
        <v>33</v>
      </c>
      <c r="G2001" s="29"/>
      <c r="H2001" s="30"/>
    </row>
    <row r="2002" spans="1:8" s="1" customFormat="1" ht="16.899999999999999" customHeight="1">
      <c r="A2002" s="29"/>
      <c r="B2002" s="30"/>
      <c r="C2002" s="210" t="s">
        <v>2156</v>
      </c>
      <c r="D2002" s="210" t="s">
        <v>1475</v>
      </c>
      <c r="E2002" s="17" t="s">
        <v>2156</v>
      </c>
      <c r="F2002" s="211">
        <v>-2.31</v>
      </c>
      <c r="G2002" s="29"/>
      <c r="H2002" s="30"/>
    </row>
    <row r="2003" spans="1:8" s="1" customFormat="1" ht="16.899999999999999" customHeight="1">
      <c r="A2003" s="29"/>
      <c r="B2003" s="30"/>
      <c r="C2003" s="210" t="s">
        <v>2156</v>
      </c>
      <c r="D2003" s="210" t="s">
        <v>1472</v>
      </c>
      <c r="E2003" s="17" t="s">
        <v>2156</v>
      </c>
      <c r="F2003" s="211">
        <v>0.79500000000000004</v>
      </c>
      <c r="G2003" s="29"/>
      <c r="H2003" s="30"/>
    </row>
    <row r="2004" spans="1:8" s="1" customFormat="1" ht="16.899999999999999" customHeight="1">
      <c r="A2004" s="29"/>
      <c r="B2004" s="30"/>
      <c r="C2004" s="210" t="s">
        <v>1158</v>
      </c>
      <c r="D2004" s="210" t="s">
        <v>2641</v>
      </c>
      <c r="E2004" s="17" t="s">
        <v>2156</v>
      </c>
      <c r="F2004" s="211">
        <v>68.37</v>
      </c>
      <c r="G2004" s="29"/>
      <c r="H2004" s="30"/>
    </row>
    <row r="2005" spans="1:8" s="1" customFormat="1" ht="16.899999999999999" customHeight="1">
      <c r="A2005" s="29"/>
      <c r="B2005" s="30"/>
      <c r="C2005" s="212" t="s">
        <v>561</v>
      </c>
      <c r="D2005" s="29"/>
      <c r="E2005" s="29"/>
      <c r="F2005" s="29"/>
      <c r="G2005" s="29"/>
      <c r="H2005" s="30"/>
    </row>
    <row r="2006" spans="1:8" s="1" customFormat="1" ht="16.899999999999999" customHeight="1">
      <c r="A2006" s="29"/>
      <c r="B2006" s="30"/>
      <c r="C2006" s="210" t="s">
        <v>1466</v>
      </c>
      <c r="D2006" s="210" t="s">
        <v>1467</v>
      </c>
      <c r="E2006" s="17" t="s">
        <v>2297</v>
      </c>
      <c r="F2006" s="211">
        <v>68.37</v>
      </c>
      <c r="G2006" s="29"/>
      <c r="H2006" s="30"/>
    </row>
    <row r="2007" spans="1:8" s="1" customFormat="1" ht="16.899999999999999" customHeight="1">
      <c r="A2007" s="29"/>
      <c r="B2007" s="30"/>
      <c r="C2007" s="210" t="s">
        <v>1480</v>
      </c>
      <c r="D2007" s="210" t="s">
        <v>1481</v>
      </c>
      <c r="E2007" s="17" t="s">
        <v>2297</v>
      </c>
      <c r="F2007" s="211">
        <v>44.37</v>
      </c>
      <c r="G2007" s="29"/>
      <c r="H2007" s="30"/>
    </row>
    <row r="2008" spans="1:8" s="1" customFormat="1" ht="16.899999999999999" customHeight="1">
      <c r="A2008" s="29"/>
      <c r="B2008" s="30"/>
      <c r="C2008" s="210" t="s">
        <v>1542</v>
      </c>
      <c r="D2008" s="210" t="s">
        <v>1543</v>
      </c>
      <c r="E2008" s="17" t="s">
        <v>2345</v>
      </c>
      <c r="F2008" s="211">
        <v>123.626</v>
      </c>
      <c r="G2008" s="29"/>
      <c r="H2008" s="30"/>
    </row>
    <row r="2009" spans="1:8" s="1" customFormat="1" ht="16.899999999999999" customHeight="1">
      <c r="A2009" s="29"/>
      <c r="B2009" s="30"/>
      <c r="C2009" s="206" t="s">
        <v>1161</v>
      </c>
      <c r="D2009" s="207" t="s">
        <v>1162</v>
      </c>
      <c r="E2009" s="208" t="s">
        <v>2297</v>
      </c>
      <c r="F2009" s="209">
        <v>24</v>
      </c>
      <c r="G2009" s="29"/>
      <c r="H2009" s="30"/>
    </row>
    <row r="2010" spans="1:8" s="1" customFormat="1" ht="16.899999999999999" customHeight="1">
      <c r="A2010" s="29"/>
      <c r="B2010" s="30"/>
      <c r="C2010" s="210" t="s">
        <v>2156</v>
      </c>
      <c r="D2010" s="210" t="s">
        <v>1479</v>
      </c>
      <c r="E2010" s="17" t="s">
        <v>2156</v>
      </c>
      <c r="F2010" s="211">
        <v>0</v>
      </c>
      <c r="G2010" s="29"/>
      <c r="H2010" s="30"/>
    </row>
    <row r="2011" spans="1:8" s="1" customFormat="1" ht="16.899999999999999" customHeight="1">
      <c r="A2011" s="29"/>
      <c r="B2011" s="30"/>
      <c r="C2011" s="210" t="s">
        <v>2156</v>
      </c>
      <c r="D2011" s="210" t="s">
        <v>1133</v>
      </c>
      <c r="E2011" s="17" t="s">
        <v>2156</v>
      </c>
      <c r="F2011" s="211">
        <v>24</v>
      </c>
      <c r="G2011" s="29"/>
      <c r="H2011" s="30"/>
    </row>
    <row r="2012" spans="1:8" s="1" customFormat="1" ht="16.899999999999999" customHeight="1">
      <c r="A2012" s="29"/>
      <c r="B2012" s="30"/>
      <c r="C2012" s="210" t="s">
        <v>1161</v>
      </c>
      <c r="D2012" s="210" t="s">
        <v>2641</v>
      </c>
      <c r="E2012" s="17" t="s">
        <v>2156</v>
      </c>
      <c r="F2012" s="211">
        <v>24</v>
      </c>
      <c r="G2012" s="29"/>
      <c r="H2012" s="30"/>
    </row>
    <row r="2013" spans="1:8" s="1" customFormat="1" ht="16.899999999999999" customHeight="1">
      <c r="A2013" s="29"/>
      <c r="B2013" s="30"/>
      <c r="C2013" s="212" t="s">
        <v>561</v>
      </c>
      <c r="D2013" s="29"/>
      <c r="E2013" s="29"/>
      <c r="F2013" s="29"/>
      <c r="G2013" s="29"/>
      <c r="H2013" s="30"/>
    </row>
    <row r="2014" spans="1:8" s="1" customFormat="1" ht="16.899999999999999" customHeight="1">
      <c r="A2014" s="29"/>
      <c r="B2014" s="30"/>
      <c r="C2014" s="210" t="s">
        <v>1476</v>
      </c>
      <c r="D2014" s="210" t="s">
        <v>1477</v>
      </c>
      <c r="E2014" s="17" t="s">
        <v>2297</v>
      </c>
      <c r="F2014" s="211">
        <v>24</v>
      </c>
      <c r="G2014" s="29"/>
      <c r="H2014" s="30"/>
    </row>
    <row r="2015" spans="1:8" s="1" customFormat="1" ht="16.899999999999999" customHeight="1">
      <c r="A2015" s="29"/>
      <c r="B2015" s="30"/>
      <c r="C2015" s="210" t="s">
        <v>1480</v>
      </c>
      <c r="D2015" s="210" t="s">
        <v>1481</v>
      </c>
      <c r="E2015" s="17" t="s">
        <v>2297</v>
      </c>
      <c r="F2015" s="211">
        <v>44.37</v>
      </c>
      <c r="G2015" s="29"/>
      <c r="H2015" s="30"/>
    </row>
    <row r="2016" spans="1:8" s="1" customFormat="1" ht="16.899999999999999" customHeight="1">
      <c r="A2016" s="29"/>
      <c r="B2016" s="30"/>
      <c r="C2016" s="206" t="s">
        <v>1163</v>
      </c>
      <c r="D2016" s="207" t="s">
        <v>1164</v>
      </c>
      <c r="E2016" s="208" t="s">
        <v>2297</v>
      </c>
      <c r="F2016" s="209">
        <v>44.37</v>
      </c>
      <c r="G2016" s="29"/>
      <c r="H2016" s="30"/>
    </row>
    <row r="2017" spans="1:8" s="1" customFormat="1" ht="16.899999999999999" customHeight="1">
      <c r="A2017" s="29"/>
      <c r="B2017" s="30"/>
      <c r="C2017" s="210" t="s">
        <v>2156</v>
      </c>
      <c r="D2017" s="210" t="s">
        <v>1483</v>
      </c>
      <c r="E2017" s="17" t="s">
        <v>2156</v>
      </c>
      <c r="F2017" s="211">
        <v>0</v>
      </c>
      <c r="G2017" s="29"/>
      <c r="H2017" s="30"/>
    </row>
    <row r="2018" spans="1:8" s="1" customFormat="1" ht="16.899999999999999" customHeight="1">
      <c r="A2018" s="29"/>
      <c r="B2018" s="30"/>
      <c r="C2018" s="210" t="s">
        <v>2156</v>
      </c>
      <c r="D2018" s="210" t="s">
        <v>1158</v>
      </c>
      <c r="E2018" s="17" t="s">
        <v>2156</v>
      </c>
      <c r="F2018" s="211">
        <v>68.37</v>
      </c>
      <c r="G2018" s="29"/>
      <c r="H2018" s="30"/>
    </row>
    <row r="2019" spans="1:8" s="1" customFormat="1" ht="16.899999999999999" customHeight="1">
      <c r="A2019" s="29"/>
      <c r="B2019" s="30"/>
      <c r="C2019" s="210" t="s">
        <v>2156</v>
      </c>
      <c r="D2019" s="210" t="s">
        <v>1484</v>
      </c>
      <c r="E2019" s="17" t="s">
        <v>2156</v>
      </c>
      <c r="F2019" s="211">
        <v>0</v>
      </c>
      <c r="G2019" s="29"/>
      <c r="H2019" s="30"/>
    </row>
    <row r="2020" spans="1:8" s="1" customFormat="1" ht="16.899999999999999" customHeight="1">
      <c r="A2020" s="29"/>
      <c r="B2020" s="30"/>
      <c r="C2020" s="210" t="s">
        <v>2156</v>
      </c>
      <c r="D2020" s="210" t="s">
        <v>1485</v>
      </c>
      <c r="E2020" s="17" t="s">
        <v>2156</v>
      </c>
      <c r="F2020" s="211">
        <v>-24</v>
      </c>
      <c r="G2020" s="29"/>
      <c r="H2020" s="30"/>
    </row>
    <row r="2021" spans="1:8" s="1" customFormat="1" ht="16.899999999999999" customHeight="1">
      <c r="A2021" s="29"/>
      <c r="B2021" s="30"/>
      <c r="C2021" s="210" t="s">
        <v>1163</v>
      </c>
      <c r="D2021" s="210" t="s">
        <v>2641</v>
      </c>
      <c r="E2021" s="17" t="s">
        <v>2156</v>
      </c>
      <c r="F2021" s="211">
        <v>44.37</v>
      </c>
      <c r="G2021" s="29"/>
      <c r="H2021" s="30"/>
    </row>
    <row r="2022" spans="1:8" s="1" customFormat="1" ht="16.899999999999999" customHeight="1">
      <c r="A2022" s="29"/>
      <c r="B2022" s="30"/>
      <c r="C2022" s="212" t="s">
        <v>561</v>
      </c>
      <c r="D2022" s="29"/>
      <c r="E2022" s="29"/>
      <c r="F2022" s="29"/>
      <c r="G2022" s="29"/>
      <c r="H2022" s="30"/>
    </row>
    <row r="2023" spans="1:8" s="1" customFormat="1" ht="16.899999999999999" customHeight="1">
      <c r="A2023" s="29"/>
      <c r="B2023" s="30"/>
      <c r="C2023" s="210" t="s">
        <v>1480</v>
      </c>
      <c r="D2023" s="210" t="s">
        <v>1481</v>
      </c>
      <c r="E2023" s="17" t="s">
        <v>2297</v>
      </c>
      <c r="F2023" s="211">
        <v>44.37</v>
      </c>
      <c r="G2023" s="29"/>
      <c r="H2023" s="30"/>
    </row>
    <row r="2024" spans="1:8" s="1" customFormat="1" ht="16.899999999999999" customHeight="1">
      <c r="A2024" s="29"/>
      <c r="B2024" s="30"/>
      <c r="C2024" s="210" t="s">
        <v>43</v>
      </c>
      <c r="D2024" s="210" t="s">
        <v>44</v>
      </c>
      <c r="E2024" s="17" t="s">
        <v>2297</v>
      </c>
      <c r="F2024" s="211">
        <v>62.07</v>
      </c>
      <c r="G2024" s="29"/>
      <c r="H2024" s="30"/>
    </row>
    <row r="2025" spans="1:8" s="1" customFormat="1" ht="16.899999999999999" customHeight="1">
      <c r="A2025" s="29"/>
      <c r="B2025" s="30"/>
      <c r="C2025" s="206" t="s">
        <v>1166</v>
      </c>
      <c r="D2025" s="207" t="s">
        <v>1167</v>
      </c>
      <c r="E2025" s="208" t="s">
        <v>2297</v>
      </c>
      <c r="F2025" s="209">
        <v>55.256</v>
      </c>
      <c r="G2025" s="29"/>
      <c r="H2025" s="30"/>
    </row>
    <row r="2026" spans="1:8" s="1" customFormat="1" ht="16.899999999999999" customHeight="1">
      <c r="A2026" s="29"/>
      <c r="B2026" s="30"/>
      <c r="C2026" s="210" t="s">
        <v>2156</v>
      </c>
      <c r="D2026" s="210" t="s">
        <v>1496</v>
      </c>
      <c r="E2026" s="17" t="s">
        <v>2156</v>
      </c>
      <c r="F2026" s="211">
        <v>53.55</v>
      </c>
      <c r="G2026" s="29"/>
      <c r="H2026" s="30"/>
    </row>
    <row r="2027" spans="1:8" s="1" customFormat="1" ht="16.899999999999999" customHeight="1">
      <c r="A2027" s="29"/>
      <c r="B2027" s="30"/>
      <c r="C2027" s="210" t="s">
        <v>2156</v>
      </c>
      <c r="D2027" s="210" t="s">
        <v>1497</v>
      </c>
      <c r="E2027" s="17" t="s">
        <v>2156</v>
      </c>
      <c r="F2027" s="211">
        <v>4.9400000000000004</v>
      </c>
      <c r="G2027" s="29"/>
      <c r="H2027" s="30"/>
    </row>
    <row r="2028" spans="1:8" s="1" customFormat="1" ht="16.899999999999999" customHeight="1">
      <c r="A2028" s="29"/>
      <c r="B2028" s="30"/>
      <c r="C2028" s="210" t="s">
        <v>2156</v>
      </c>
      <c r="D2028" s="210" t="s">
        <v>1498</v>
      </c>
      <c r="E2028" s="17" t="s">
        <v>2156</v>
      </c>
      <c r="F2028" s="211">
        <v>-4.62</v>
      </c>
      <c r="G2028" s="29"/>
      <c r="H2028" s="30"/>
    </row>
    <row r="2029" spans="1:8" s="1" customFormat="1" ht="16.899999999999999" customHeight="1">
      <c r="A2029" s="29"/>
      <c r="B2029" s="30"/>
      <c r="C2029" s="210" t="s">
        <v>2156</v>
      </c>
      <c r="D2029" s="210" t="s">
        <v>1499</v>
      </c>
      <c r="E2029" s="17" t="s">
        <v>2156</v>
      </c>
      <c r="F2029" s="211">
        <v>1.3859999999999999</v>
      </c>
      <c r="G2029" s="29"/>
      <c r="H2029" s="30"/>
    </row>
    <row r="2030" spans="1:8" s="1" customFormat="1" ht="16.899999999999999" customHeight="1">
      <c r="A2030" s="29"/>
      <c r="B2030" s="30"/>
      <c r="C2030" s="210" t="s">
        <v>1166</v>
      </c>
      <c r="D2030" s="210" t="s">
        <v>2641</v>
      </c>
      <c r="E2030" s="17" t="s">
        <v>2156</v>
      </c>
      <c r="F2030" s="211">
        <v>55.256</v>
      </c>
      <c r="G2030" s="29"/>
      <c r="H2030" s="30"/>
    </row>
    <row r="2031" spans="1:8" s="1" customFormat="1" ht="16.899999999999999" customHeight="1">
      <c r="A2031" s="29"/>
      <c r="B2031" s="30"/>
      <c r="C2031" s="212" t="s">
        <v>561</v>
      </c>
      <c r="D2031" s="29"/>
      <c r="E2031" s="29"/>
      <c r="F2031" s="29"/>
      <c r="G2031" s="29"/>
      <c r="H2031" s="30"/>
    </row>
    <row r="2032" spans="1:8" s="1" customFormat="1" ht="16.899999999999999" customHeight="1">
      <c r="A2032" s="29"/>
      <c r="B2032" s="30"/>
      <c r="C2032" s="210" t="s">
        <v>1493</v>
      </c>
      <c r="D2032" s="210" t="s">
        <v>1494</v>
      </c>
      <c r="E2032" s="17" t="s">
        <v>2297</v>
      </c>
      <c r="F2032" s="211">
        <v>55.256</v>
      </c>
      <c r="G2032" s="29"/>
      <c r="H2032" s="30"/>
    </row>
    <row r="2033" spans="1:8" s="1" customFormat="1" ht="16.899999999999999" customHeight="1">
      <c r="A2033" s="29"/>
      <c r="B2033" s="30"/>
      <c r="C2033" s="210" t="s">
        <v>1542</v>
      </c>
      <c r="D2033" s="210" t="s">
        <v>1543</v>
      </c>
      <c r="E2033" s="17" t="s">
        <v>2345</v>
      </c>
      <c r="F2033" s="211">
        <v>123.626</v>
      </c>
      <c r="G2033" s="29"/>
      <c r="H2033" s="30"/>
    </row>
    <row r="2034" spans="1:8" s="1" customFormat="1" ht="16.899999999999999" customHeight="1">
      <c r="A2034" s="29"/>
      <c r="B2034" s="30"/>
      <c r="C2034" s="210" t="s">
        <v>1503</v>
      </c>
      <c r="D2034" s="210" t="s">
        <v>1504</v>
      </c>
      <c r="E2034" s="17" t="s">
        <v>2297</v>
      </c>
      <c r="F2034" s="211">
        <v>43.436</v>
      </c>
      <c r="G2034" s="29"/>
      <c r="H2034" s="30"/>
    </row>
    <row r="2035" spans="1:8" s="1" customFormat="1" ht="16.899999999999999" customHeight="1">
      <c r="A2035" s="29"/>
      <c r="B2035" s="30"/>
      <c r="C2035" s="206" t="s">
        <v>1169</v>
      </c>
      <c r="D2035" s="207" t="s">
        <v>1170</v>
      </c>
      <c r="E2035" s="208" t="s">
        <v>2297</v>
      </c>
      <c r="F2035" s="209">
        <v>11.82</v>
      </c>
      <c r="G2035" s="29"/>
      <c r="H2035" s="30"/>
    </row>
    <row r="2036" spans="1:8" s="1" customFormat="1" ht="16.899999999999999" customHeight="1">
      <c r="A2036" s="29"/>
      <c r="B2036" s="30"/>
      <c r="C2036" s="210" t="s">
        <v>2156</v>
      </c>
      <c r="D2036" s="210" t="s">
        <v>1479</v>
      </c>
      <c r="E2036" s="17" t="s">
        <v>2156</v>
      </c>
      <c r="F2036" s="211">
        <v>0</v>
      </c>
      <c r="G2036" s="29"/>
      <c r="H2036" s="30"/>
    </row>
    <row r="2037" spans="1:8" s="1" customFormat="1" ht="16.899999999999999" customHeight="1">
      <c r="A2037" s="29"/>
      <c r="B2037" s="30"/>
      <c r="C2037" s="210" t="s">
        <v>2156</v>
      </c>
      <c r="D2037" s="210" t="s">
        <v>1135</v>
      </c>
      <c r="E2037" s="17" t="s">
        <v>2156</v>
      </c>
      <c r="F2037" s="211">
        <v>11.82</v>
      </c>
      <c r="G2037" s="29"/>
      <c r="H2037" s="30"/>
    </row>
    <row r="2038" spans="1:8" s="1" customFormat="1" ht="16.899999999999999" customHeight="1">
      <c r="A2038" s="29"/>
      <c r="B2038" s="30"/>
      <c r="C2038" s="210" t="s">
        <v>1169</v>
      </c>
      <c r="D2038" s="210" t="s">
        <v>2641</v>
      </c>
      <c r="E2038" s="17" t="s">
        <v>2156</v>
      </c>
      <c r="F2038" s="211">
        <v>11.82</v>
      </c>
      <c r="G2038" s="29"/>
      <c r="H2038" s="30"/>
    </row>
    <row r="2039" spans="1:8" s="1" customFormat="1" ht="16.899999999999999" customHeight="1">
      <c r="A2039" s="29"/>
      <c r="B2039" s="30"/>
      <c r="C2039" s="212" t="s">
        <v>561</v>
      </c>
      <c r="D2039" s="29"/>
      <c r="E2039" s="29"/>
      <c r="F2039" s="29"/>
      <c r="G2039" s="29"/>
      <c r="H2039" s="30"/>
    </row>
    <row r="2040" spans="1:8" s="1" customFormat="1" ht="16.899999999999999" customHeight="1">
      <c r="A2040" s="29"/>
      <c r="B2040" s="30"/>
      <c r="C2040" s="210" t="s">
        <v>1500</v>
      </c>
      <c r="D2040" s="210" t="s">
        <v>1501</v>
      </c>
      <c r="E2040" s="17" t="s">
        <v>2297</v>
      </c>
      <c r="F2040" s="211">
        <v>11.82</v>
      </c>
      <c r="G2040" s="29"/>
      <c r="H2040" s="30"/>
    </row>
    <row r="2041" spans="1:8" s="1" customFormat="1" ht="16.899999999999999" customHeight="1">
      <c r="A2041" s="29"/>
      <c r="B2041" s="30"/>
      <c r="C2041" s="210" t="s">
        <v>1503</v>
      </c>
      <c r="D2041" s="210" t="s">
        <v>1504</v>
      </c>
      <c r="E2041" s="17" t="s">
        <v>2297</v>
      </c>
      <c r="F2041" s="211">
        <v>43.436</v>
      </c>
      <c r="G2041" s="29"/>
      <c r="H2041" s="30"/>
    </row>
    <row r="2042" spans="1:8" s="1" customFormat="1" ht="16.899999999999999" customHeight="1">
      <c r="A2042" s="29"/>
      <c r="B2042" s="30"/>
      <c r="C2042" s="206" t="s">
        <v>1171</v>
      </c>
      <c r="D2042" s="207" t="s">
        <v>1172</v>
      </c>
      <c r="E2042" s="208" t="s">
        <v>2297</v>
      </c>
      <c r="F2042" s="209">
        <v>43.436</v>
      </c>
      <c r="G2042" s="29"/>
      <c r="H2042" s="30"/>
    </row>
    <row r="2043" spans="1:8" s="1" customFormat="1" ht="16.899999999999999" customHeight="1">
      <c r="A2043" s="29"/>
      <c r="B2043" s="30"/>
      <c r="C2043" s="210" t="s">
        <v>2156</v>
      </c>
      <c r="D2043" s="210" t="s">
        <v>1483</v>
      </c>
      <c r="E2043" s="17" t="s">
        <v>2156</v>
      </c>
      <c r="F2043" s="211">
        <v>0</v>
      </c>
      <c r="G2043" s="29"/>
      <c r="H2043" s="30"/>
    </row>
    <row r="2044" spans="1:8" s="1" customFormat="1" ht="16.899999999999999" customHeight="1">
      <c r="A2044" s="29"/>
      <c r="B2044" s="30"/>
      <c r="C2044" s="210" t="s">
        <v>2156</v>
      </c>
      <c r="D2044" s="210" t="s">
        <v>1166</v>
      </c>
      <c r="E2044" s="17" t="s">
        <v>2156</v>
      </c>
      <c r="F2044" s="211">
        <v>55.256</v>
      </c>
      <c r="G2044" s="29"/>
      <c r="H2044" s="30"/>
    </row>
    <row r="2045" spans="1:8" s="1" customFormat="1" ht="16.899999999999999" customHeight="1">
      <c r="A2045" s="29"/>
      <c r="B2045" s="30"/>
      <c r="C2045" s="210" t="s">
        <v>2156</v>
      </c>
      <c r="D2045" s="210" t="s">
        <v>1484</v>
      </c>
      <c r="E2045" s="17" t="s">
        <v>2156</v>
      </c>
      <c r="F2045" s="211">
        <v>0</v>
      </c>
      <c r="G2045" s="29"/>
      <c r="H2045" s="30"/>
    </row>
    <row r="2046" spans="1:8" s="1" customFormat="1" ht="16.899999999999999" customHeight="1">
      <c r="A2046" s="29"/>
      <c r="B2046" s="30"/>
      <c r="C2046" s="210" t="s">
        <v>2156</v>
      </c>
      <c r="D2046" s="210" t="s">
        <v>1506</v>
      </c>
      <c r="E2046" s="17" t="s">
        <v>2156</v>
      </c>
      <c r="F2046" s="211">
        <v>-11.82</v>
      </c>
      <c r="G2046" s="29"/>
      <c r="H2046" s="30"/>
    </row>
    <row r="2047" spans="1:8" s="1" customFormat="1" ht="16.899999999999999" customHeight="1">
      <c r="A2047" s="29"/>
      <c r="B2047" s="30"/>
      <c r="C2047" s="210" t="s">
        <v>1171</v>
      </c>
      <c r="D2047" s="210" t="s">
        <v>2641</v>
      </c>
      <c r="E2047" s="17" t="s">
        <v>2156</v>
      </c>
      <c r="F2047" s="211">
        <v>43.436</v>
      </c>
      <c r="G2047" s="29"/>
      <c r="H2047" s="30"/>
    </row>
    <row r="2048" spans="1:8" s="1" customFormat="1" ht="16.899999999999999" customHeight="1">
      <c r="A2048" s="29"/>
      <c r="B2048" s="30"/>
      <c r="C2048" s="212" t="s">
        <v>561</v>
      </c>
      <c r="D2048" s="29"/>
      <c r="E2048" s="29"/>
      <c r="F2048" s="29"/>
      <c r="G2048" s="29"/>
      <c r="H2048" s="30"/>
    </row>
    <row r="2049" spans="1:8" s="1" customFormat="1" ht="16.899999999999999" customHeight="1">
      <c r="A2049" s="29"/>
      <c r="B2049" s="30"/>
      <c r="C2049" s="210" t="s">
        <v>1503</v>
      </c>
      <c r="D2049" s="210" t="s">
        <v>1504</v>
      </c>
      <c r="E2049" s="17" t="s">
        <v>2297</v>
      </c>
      <c r="F2049" s="211">
        <v>43.436</v>
      </c>
      <c r="G2049" s="29"/>
      <c r="H2049" s="30"/>
    </row>
    <row r="2050" spans="1:8" s="1" customFormat="1" ht="16.899999999999999" customHeight="1">
      <c r="A2050" s="29"/>
      <c r="B2050" s="30"/>
      <c r="C2050" s="210" t="s">
        <v>1507</v>
      </c>
      <c r="D2050" s="210" t="s">
        <v>1508</v>
      </c>
      <c r="E2050" s="17" t="s">
        <v>2297</v>
      </c>
      <c r="F2050" s="211">
        <v>43.436</v>
      </c>
      <c r="G2050" s="29"/>
      <c r="H2050" s="30"/>
    </row>
    <row r="2051" spans="1:8" s="1" customFormat="1" ht="16.899999999999999" customHeight="1">
      <c r="A2051" s="29"/>
      <c r="B2051" s="30"/>
      <c r="C2051" s="210" t="s">
        <v>37</v>
      </c>
      <c r="D2051" s="210" t="s">
        <v>38</v>
      </c>
      <c r="E2051" s="17" t="s">
        <v>2297</v>
      </c>
      <c r="F2051" s="211">
        <v>43.436</v>
      </c>
      <c r="G2051" s="29"/>
      <c r="H2051" s="30"/>
    </row>
    <row r="2052" spans="1:8" s="1" customFormat="1" ht="16.899999999999999" customHeight="1">
      <c r="A2052" s="29"/>
      <c r="B2052" s="30"/>
      <c r="C2052" s="206" t="s">
        <v>1616</v>
      </c>
      <c r="D2052" s="207" t="s">
        <v>568</v>
      </c>
      <c r="E2052" s="208" t="s">
        <v>2345</v>
      </c>
      <c r="F2052" s="209">
        <v>1.5</v>
      </c>
      <c r="G2052" s="29"/>
      <c r="H2052" s="30"/>
    </row>
    <row r="2053" spans="1:8" s="1" customFormat="1" ht="16.899999999999999" customHeight="1">
      <c r="A2053" s="29"/>
      <c r="B2053" s="30"/>
      <c r="C2053" s="210" t="s">
        <v>2156</v>
      </c>
      <c r="D2053" s="210" t="s">
        <v>1615</v>
      </c>
      <c r="E2053" s="17" t="s">
        <v>2156</v>
      </c>
      <c r="F2053" s="211">
        <v>0</v>
      </c>
      <c r="G2053" s="29"/>
      <c r="H2053" s="30"/>
    </row>
    <row r="2054" spans="1:8" s="1" customFormat="1" ht="16.899999999999999" customHeight="1">
      <c r="A2054" s="29"/>
      <c r="B2054" s="30"/>
      <c r="C2054" s="210" t="s">
        <v>2156</v>
      </c>
      <c r="D2054" s="210" t="s">
        <v>2352</v>
      </c>
      <c r="E2054" s="17" t="s">
        <v>2156</v>
      </c>
      <c r="F2054" s="211">
        <v>1.5</v>
      </c>
      <c r="G2054" s="29"/>
      <c r="H2054" s="30"/>
    </row>
    <row r="2055" spans="1:8" s="1" customFormat="1" ht="16.899999999999999" customHeight="1">
      <c r="A2055" s="29"/>
      <c r="B2055" s="30"/>
      <c r="C2055" s="210" t="s">
        <v>1616</v>
      </c>
      <c r="D2055" s="210" t="s">
        <v>2641</v>
      </c>
      <c r="E2055" s="17" t="s">
        <v>2156</v>
      </c>
      <c r="F2055" s="211">
        <v>1.5</v>
      </c>
      <c r="G2055" s="29"/>
      <c r="H2055" s="30"/>
    </row>
    <row r="2056" spans="1:8" s="1" customFormat="1" ht="16.899999999999999" customHeight="1">
      <c r="A2056" s="29"/>
      <c r="B2056" s="30"/>
      <c r="C2056" s="206" t="s">
        <v>2437</v>
      </c>
      <c r="D2056" s="207" t="s">
        <v>1174</v>
      </c>
      <c r="E2056" s="208" t="s">
        <v>2248</v>
      </c>
      <c r="F2056" s="209">
        <v>3.8959999999999999</v>
      </c>
      <c r="G2056" s="29"/>
      <c r="H2056" s="30"/>
    </row>
    <row r="2057" spans="1:8" s="1" customFormat="1" ht="16.899999999999999" customHeight="1">
      <c r="A2057" s="29"/>
      <c r="B2057" s="30"/>
      <c r="C2057" s="210" t="s">
        <v>2156</v>
      </c>
      <c r="D2057" s="210" t="s">
        <v>1455</v>
      </c>
      <c r="E2057" s="17" t="s">
        <v>2156</v>
      </c>
      <c r="F2057" s="211">
        <v>3.8959999999999999</v>
      </c>
      <c r="G2057" s="29"/>
      <c r="H2057" s="30"/>
    </row>
    <row r="2058" spans="1:8" s="1" customFormat="1" ht="16.899999999999999" customHeight="1">
      <c r="A2058" s="29"/>
      <c r="B2058" s="30"/>
      <c r="C2058" s="210" t="s">
        <v>2437</v>
      </c>
      <c r="D2058" s="210" t="s">
        <v>2641</v>
      </c>
      <c r="E2058" s="17" t="s">
        <v>2156</v>
      </c>
      <c r="F2058" s="211">
        <v>3.8959999999999999</v>
      </c>
      <c r="G2058" s="29"/>
      <c r="H2058" s="30"/>
    </row>
    <row r="2059" spans="1:8" s="1" customFormat="1" ht="16.899999999999999" customHeight="1">
      <c r="A2059" s="29"/>
      <c r="B2059" s="30"/>
      <c r="C2059" s="212" t="s">
        <v>561</v>
      </c>
      <c r="D2059" s="29"/>
      <c r="E2059" s="29"/>
      <c r="F2059" s="29"/>
      <c r="G2059" s="29"/>
      <c r="H2059" s="30"/>
    </row>
    <row r="2060" spans="1:8" s="1" customFormat="1" ht="16.899999999999999" customHeight="1">
      <c r="A2060" s="29"/>
      <c r="B2060" s="30"/>
      <c r="C2060" s="210" t="s">
        <v>1452</v>
      </c>
      <c r="D2060" s="210" t="s">
        <v>1453</v>
      </c>
      <c r="E2060" s="17" t="s">
        <v>2248</v>
      </c>
      <c r="F2060" s="211">
        <v>3.8959999999999999</v>
      </c>
      <c r="G2060" s="29"/>
      <c r="H2060" s="30"/>
    </row>
    <row r="2061" spans="1:8" s="1" customFormat="1" ht="16.899999999999999" customHeight="1">
      <c r="A2061" s="29"/>
      <c r="B2061" s="30"/>
      <c r="C2061" s="210" t="s">
        <v>2944</v>
      </c>
      <c r="D2061" s="210" t="s">
        <v>2945</v>
      </c>
      <c r="E2061" s="17" t="s">
        <v>2248</v>
      </c>
      <c r="F2061" s="211">
        <v>130.202</v>
      </c>
      <c r="G2061" s="29"/>
      <c r="H2061" s="30"/>
    </row>
    <row r="2062" spans="1:8" s="1" customFormat="1" ht="16.899999999999999" customHeight="1">
      <c r="A2062" s="29"/>
      <c r="B2062" s="30"/>
      <c r="C2062" s="206" t="s">
        <v>1176</v>
      </c>
      <c r="D2062" s="207" t="s">
        <v>1177</v>
      </c>
      <c r="E2062" s="208" t="s">
        <v>2297</v>
      </c>
      <c r="F2062" s="209">
        <v>18.149999999999999</v>
      </c>
      <c r="G2062" s="29"/>
      <c r="H2062" s="30"/>
    </row>
    <row r="2063" spans="1:8" s="1" customFormat="1" ht="16.899999999999999" customHeight="1">
      <c r="A2063" s="29"/>
      <c r="B2063" s="30"/>
      <c r="C2063" s="210" t="s">
        <v>2156</v>
      </c>
      <c r="D2063" s="210" t="s">
        <v>1417</v>
      </c>
      <c r="E2063" s="17" t="s">
        <v>2156</v>
      </c>
      <c r="F2063" s="211">
        <v>18.149999999999999</v>
      </c>
      <c r="G2063" s="29"/>
      <c r="H2063" s="30"/>
    </row>
    <row r="2064" spans="1:8" s="1" customFormat="1" ht="16.899999999999999" customHeight="1">
      <c r="A2064" s="29"/>
      <c r="B2064" s="30"/>
      <c r="C2064" s="210" t="s">
        <v>1176</v>
      </c>
      <c r="D2064" s="210" t="s">
        <v>2641</v>
      </c>
      <c r="E2064" s="17" t="s">
        <v>2156</v>
      </c>
      <c r="F2064" s="211">
        <v>18.149999999999999</v>
      </c>
      <c r="G2064" s="29"/>
      <c r="H2064" s="30"/>
    </row>
    <row r="2065" spans="1:8" s="1" customFormat="1" ht="16.899999999999999" customHeight="1">
      <c r="A2065" s="29"/>
      <c r="B2065" s="30"/>
      <c r="C2065" s="212" t="s">
        <v>561</v>
      </c>
      <c r="D2065" s="29"/>
      <c r="E2065" s="29"/>
      <c r="F2065" s="29"/>
      <c r="G2065" s="29"/>
      <c r="H2065" s="30"/>
    </row>
    <row r="2066" spans="1:8" s="1" customFormat="1" ht="16.899999999999999" customHeight="1">
      <c r="A2066" s="29"/>
      <c r="B2066" s="30"/>
      <c r="C2066" s="210" t="s">
        <v>1414</v>
      </c>
      <c r="D2066" s="210" t="s">
        <v>1415</v>
      </c>
      <c r="E2066" s="17" t="s">
        <v>2297</v>
      </c>
      <c r="F2066" s="211">
        <v>18.149999999999999</v>
      </c>
      <c r="G2066" s="29"/>
      <c r="H2066" s="30"/>
    </row>
    <row r="2067" spans="1:8" s="1" customFormat="1" ht="16.899999999999999" customHeight="1">
      <c r="A2067" s="29"/>
      <c r="B2067" s="30"/>
      <c r="C2067" s="210" t="s">
        <v>1418</v>
      </c>
      <c r="D2067" s="210" t="s">
        <v>1419</v>
      </c>
      <c r="E2067" s="17" t="s">
        <v>2297</v>
      </c>
      <c r="F2067" s="211">
        <v>18.149999999999999</v>
      </c>
      <c r="G2067" s="29"/>
      <c r="H2067" s="30"/>
    </row>
    <row r="2068" spans="1:8" s="1" customFormat="1" ht="16.899999999999999" customHeight="1">
      <c r="A2068" s="29"/>
      <c r="B2068" s="30"/>
      <c r="C2068" s="206" t="s">
        <v>1179</v>
      </c>
      <c r="D2068" s="207" t="s">
        <v>1180</v>
      </c>
      <c r="E2068" s="208" t="s">
        <v>2345</v>
      </c>
      <c r="F2068" s="209">
        <v>90.4</v>
      </c>
      <c r="G2068" s="29"/>
      <c r="H2068" s="30"/>
    </row>
    <row r="2069" spans="1:8" s="1" customFormat="1" ht="16.899999999999999" customHeight="1">
      <c r="A2069" s="29"/>
      <c r="B2069" s="30"/>
      <c r="C2069" s="210" t="s">
        <v>2156</v>
      </c>
      <c r="D2069" s="210" t="s">
        <v>1973</v>
      </c>
      <c r="E2069" s="17" t="s">
        <v>2156</v>
      </c>
      <c r="F2069" s="211">
        <v>0</v>
      </c>
      <c r="G2069" s="29"/>
      <c r="H2069" s="30"/>
    </row>
    <row r="2070" spans="1:8" s="1" customFormat="1" ht="16.899999999999999" customHeight="1">
      <c r="A2070" s="29"/>
      <c r="B2070" s="30"/>
      <c r="C2070" s="210" t="s">
        <v>2156</v>
      </c>
      <c r="D2070" s="210" t="s">
        <v>1974</v>
      </c>
      <c r="E2070" s="17" t="s">
        <v>2156</v>
      </c>
      <c r="F2070" s="211">
        <v>62.8</v>
      </c>
      <c r="G2070" s="29"/>
      <c r="H2070" s="30"/>
    </row>
    <row r="2071" spans="1:8" s="1" customFormat="1" ht="16.899999999999999" customHeight="1">
      <c r="A2071" s="29"/>
      <c r="B2071" s="30"/>
      <c r="C2071" s="210" t="s">
        <v>2156</v>
      </c>
      <c r="D2071" s="210" t="s">
        <v>1349</v>
      </c>
      <c r="E2071" s="17" t="s">
        <v>2156</v>
      </c>
      <c r="F2071" s="211">
        <v>0</v>
      </c>
      <c r="G2071" s="29"/>
      <c r="H2071" s="30"/>
    </row>
    <row r="2072" spans="1:8" s="1" customFormat="1" ht="16.899999999999999" customHeight="1">
      <c r="A2072" s="29"/>
      <c r="B2072" s="30"/>
      <c r="C2072" s="210" t="s">
        <v>2156</v>
      </c>
      <c r="D2072" s="210" t="s">
        <v>1975</v>
      </c>
      <c r="E2072" s="17" t="s">
        <v>2156</v>
      </c>
      <c r="F2072" s="211">
        <v>24</v>
      </c>
      <c r="G2072" s="29"/>
      <c r="H2072" s="30"/>
    </row>
    <row r="2073" spans="1:8" s="1" customFormat="1" ht="16.899999999999999" customHeight="1">
      <c r="A2073" s="29"/>
      <c r="B2073" s="30"/>
      <c r="C2073" s="210" t="s">
        <v>2156</v>
      </c>
      <c r="D2073" s="210" t="s">
        <v>1976</v>
      </c>
      <c r="E2073" s="17" t="s">
        <v>2156</v>
      </c>
      <c r="F2073" s="211">
        <v>3.6</v>
      </c>
      <c r="G2073" s="29"/>
      <c r="H2073" s="30"/>
    </row>
    <row r="2074" spans="1:8" s="1" customFormat="1" ht="16.899999999999999" customHeight="1">
      <c r="A2074" s="29"/>
      <c r="B2074" s="30"/>
      <c r="C2074" s="210" t="s">
        <v>1179</v>
      </c>
      <c r="D2074" s="210" t="s">
        <v>2641</v>
      </c>
      <c r="E2074" s="17" t="s">
        <v>2156</v>
      </c>
      <c r="F2074" s="211">
        <v>90.4</v>
      </c>
      <c r="G2074" s="29"/>
      <c r="H2074" s="30"/>
    </row>
    <row r="2075" spans="1:8" s="1" customFormat="1" ht="16.899999999999999" customHeight="1">
      <c r="A2075" s="29"/>
      <c r="B2075" s="30"/>
      <c r="C2075" s="212" t="s">
        <v>561</v>
      </c>
      <c r="D2075" s="29"/>
      <c r="E2075" s="29"/>
      <c r="F2075" s="29"/>
      <c r="G2075" s="29"/>
      <c r="H2075" s="30"/>
    </row>
    <row r="2076" spans="1:8" s="1" customFormat="1" ht="16.899999999999999" customHeight="1">
      <c r="A2076" s="29"/>
      <c r="B2076" s="30"/>
      <c r="C2076" s="210" t="s">
        <v>1970</v>
      </c>
      <c r="D2076" s="210" t="s">
        <v>1971</v>
      </c>
      <c r="E2076" s="17" t="s">
        <v>2345</v>
      </c>
      <c r="F2076" s="211">
        <v>90.4</v>
      </c>
      <c r="G2076" s="29"/>
      <c r="H2076" s="30"/>
    </row>
    <row r="2077" spans="1:8" s="1" customFormat="1" ht="16.899999999999999" customHeight="1">
      <c r="A2077" s="29"/>
      <c r="B2077" s="30"/>
      <c r="C2077" s="210" t="s">
        <v>1854</v>
      </c>
      <c r="D2077" s="210" t="s">
        <v>1855</v>
      </c>
      <c r="E2077" s="17" t="s">
        <v>2248</v>
      </c>
      <c r="F2077" s="211">
        <v>0.72499999999999998</v>
      </c>
      <c r="G2077" s="29"/>
      <c r="H2077" s="30"/>
    </row>
    <row r="2078" spans="1:8" s="1" customFormat="1" ht="16.899999999999999" customHeight="1">
      <c r="A2078" s="29"/>
      <c r="B2078" s="30"/>
      <c r="C2078" s="206" t="s">
        <v>1182</v>
      </c>
      <c r="D2078" s="207" t="s">
        <v>1183</v>
      </c>
      <c r="E2078" s="208" t="s">
        <v>2297</v>
      </c>
      <c r="F2078" s="209">
        <v>16.989999999999998</v>
      </c>
      <c r="G2078" s="29"/>
      <c r="H2078" s="30"/>
    </row>
    <row r="2079" spans="1:8" s="1" customFormat="1" ht="16.899999999999999" customHeight="1">
      <c r="A2079" s="29"/>
      <c r="B2079" s="30"/>
      <c r="C2079" s="210" t="s">
        <v>2156</v>
      </c>
      <c r="D2079" s="210" t="s">
        <v>1973</v>
      </c>
      <c r="E2079" s="17" t="s">
        <v>2156</v>
      </c>
      <c r="F2079" s="211">
        <v>0</v>
      </c>
      <c r="G2079" s="29"/>
      <c r="H2079" s="30"/>
    </row>
    <row r="2080" spans="1:8" s="1" customFormat="1" ht="16.899999999999999" customHeight="1">
      <c r="A2080" s="29"/>
      <c r="B2080" s="30"/>
      <c r="C2080" s="210" t="s">
        <v>2156</v>
      </c>
      <c r="D2080" s="210" t="s">
        <v>1981</v>
      </c>
      <c r="E2080" s="17" t="s">
        <v>2156</v>
      </c>
      <c r="F2080" s="211">
        <v>10.99</v>
      </c>
      <c r="G2080" s="29"/>
      <c r="H2080" s="30"/>
    </row>
    <row r="2081" spans="1:8" s="1" customFormat="1" ht="16.899999999999999" customHeight="1">
      <c r="A2081" s="29"/>
      <c r="B2081" s="30"/>
      <c r="C2081" s="210" t="s">
        <v>2156</v>
      </c>
      <c r="D2081" s="210" t="s">
        <v>1349</v>
      </c>
      <c r="E2081" s="17" t="s">
        <v>2156</v>
      </c>
      <c r="F2081" s="211">
        <v>0</v>
      </c>
      <c r="G2081" s="29"/>
      <c r="H2081" s="30"/>
    </row>
    <row r="2082" spans="1:8" s="1" customFormat="1" ht="16.899999999999999" customHeight="1">
      <c r="A2082" s="29"/>
      <c r="B2082" s="30"/>
      <c r="C2082" s="210" t="s">
        <v>2156</v>
      </c>
      <c r="D2082" s="210" t="s">
        <v>1982</v>
      </c>
      <c r="E2082" s="17" t="s">
        <v>2156</v>
      </c>
      <c r="F2082" s="211">
        <v>5.6</v>
      </c>
      <c r="G2082" s="29"/>
      <c r="H2082" s="30"/>
    </row>
    <row r="2083" spans="1:8" s="1" customFormat="1" ht="16.899999999999999" customHeight="1">
      <c r="A2083" s="29"/>
      <c r="B2083" s="30"/>
      <c r="C2083" s="210" t="s">
        <v>2156</v>
      </c>
      <c r="D2083" s="210" t="s">
        <v>1983</v>
      </c>
      <c r="E2083" s="17" t="s">
        <v>2156</v>
      </c>
      <c r="F2083" s="211">
        <v>0.4</v>
      </c>
      <c r="G2083" s="29"/>
      <c r="H2083" s="30"/>
    </row>
    <row r="2084" spans="1:8" s="1" customFormat="1" ht="16.899999999999999" customHeight="1">
      <c r="A2084" s="29"/>
      <c r="B2084" s="30"/>
      <c r="C2084" s="210" t="s">
        <v>1182</v>
      </c>
      <c r="D2084" s="210" t="s">
        <v>2641</v>
      </c>
      <c r="E2084" s="17" t="s">
        <v>2156</v>
      </c>
      <c r="F2084" s="211">
        <v>16.989999999999998</v>
      </c>
      <c r="G2084" s="29"/>
      <c r="H2084" s="30"/>
    </row>
    <row r="2085" spans="1:8" s="1" customFormat="1" ht="16.899999999999999" customHeight="1">
      <c r="A2085" s="29"/>
      <c r="B2085" s="30"/>
      <c r="C2085" s="212" t="s">
        <v>561</v>
      </c>
      <c r="D2085" s="29"/>
      <c r="E2085" s="29"/>
      <c r="F2085" s="29"/>
      <c r="G2085" s="29"/>
      <c r="H2085" s="30"/>
    </row>
    <row r="2086" spans="1:8" s="1" customFormat="1" ht="16.899999999999999" customHeight="1">
      <c r="A2086" s="29"/>
      <c r="B2086" s="30"/>
      <c r="C2086" s="210" t="s">
        <v>1978</v>
      </c>
      <c r="D2086" s="210" t="s">
        <v>1979</v>
      </c>
      <c r="E2086" s="17" t="s">
        <v>2297</v>
      </c>
      <c r="F2086" s="211">
        <v>16.989999999999998</v>
      </c>
      <c r="G2086" s="29"/>
      <c r="H2086" s="30"/>
    </row>
    <row r="2087" spans="1:8" s="1" customFormat="1" ht="16.899999999999999" customHeight="1">
      <c r="A2087" s="29"/>
      <c r="B2087" s="30"/>
      <c r="C2087" s="210" t="s">
        <v>1861</v>
      </c>
      <c r="D2087" s="210" t="s">
        <v>1862</v>
      </c>
      <c r="E2087" s="17" t="s">
        <v>2248</v>
      </c>
      <c r="F2087" s="211">
        <v>2.992</v>
      </c>
      <c r="G2087" s="29"/>
      <c r="H2087" s="30"/>
    </row>
    <row r="2088" spans="1:8" s="1" customFormat="1" ht="16.899999999999999" customHeight="1">
      <c r="A2088" s="29"/>
      <c r="B2088" s="30"/>
      <c r="C2088" s="210" t="s">
        <v>2151</v>
      </c>
      <c r="D2088" s="210" t="s">
        <v>2152</v>
      </c>
      <c r="E2088" s="17" t="s">
        <v>2297</v>
      </c>
      <c r="F2088" s="211">
        <v>141.05799999999999</v>
      </c>
      <c r="G2088" s="29"/>
      <c r="H2088" s="30"/>
    </row>
    <row r="2089" spans="1:8" s="1" customFormat="1" ht="16.899999999999999" customHeight="1">
      <c r="A2089" s="29"/>
      <c r="B2089" s="30"/>
      <c r="C2089" s="210" t="s">
        <v>32</v>
      </c>
      <c r="D2089" s="210" t="s">
        <v>33</v>
      </c>
      <c r="E2089" s="17" t="s">
        <v>2297</v>
      </c>
      <c r="F2089" s="211">
        <v>18.689</v>
      </c>
      <c r="G2089" s="29"/>
      <c r="H2089" s="30"/>
    </row>
    <row r="2090" spans="1:8" s="1" customFormat="1" ht="16.899999999999999" customHeight="1">
      <c r="A2090" s="29"/>
      <c r="B2090" s="30"/>
      <c r="C2090" s="210" t="s">
        <v>1985</v>
      </c>
      <c r="D2090" s="210" t="s">
        <v>1986</v>
      </c>
      <c r="E2090" s="17" t="s">
        <v>2297</v>
      </c>
      <c r="F2090" s="211">
        <v>20.388000000000002</v>
      </c>
      <c r="G2090" s="29"/>
      <c r="H2090" s="30"/>
    </row>
    <row r="2091" spans="1:8" s="1" customFormat="1" ht="16.899999999999999" customHeight="1">
      <c r="A2091" s="29"/>
      <c r="B2091" s="30"/>
      <c r="C2091" s="206" t="s">
        <v>1185</v>
      </c>
      <c r="D2091" s="207" t="s">
        <v>1186</v>
      </c>
      <c r="E2091" s="208" t="s">
        <v>2297</v>
      </c>
      <c r="F2091" s="209">
        <v>17.7</v>
      </c>
      <c r="G2091" s="29"/>
      <c r="H2091" s="30"/>
    </row>
    <row r="2092" spans="1:8" s="1" customFormat="1" ht="16.899999999999999" customHeight="1">
      <c r="A2092" s="29"/>
      <c r="B2092" s="30"/>
      <c r="C2092" s="210" t="s">
        <v>2156</v>
      </c>
      <c r="D2092" s="210" t="s">
        <v>1572</v>
      </c>
      <c r="E2092" s="17" t="s">
        <v>2156</v>
      </c>
      <c r="F2092" s="211">
        <v>17.7</v>
      </c>
      <c r="G2092" s="29"/>
      <c r="H2092" s="30"/>
    </row>
    <row r="2093" spans="1:8" s="1" customFormat="1" ht="16.899999999999999" customHeight="1">
      <c r="A2093" s="29"/>
      <c r="B2093" s="30"/>
      <c r="C2093" s="210" t="s">
        <v>1185</v>
      </c>
      <c r="D2093" s="210" t="s">
        <v>2641</v>
      </c>
      <c r="E2093" s="17" t="s">
        <v>2156</v>
      </c>
      <c r="F2093" s="211">
        <v>17.7</v>
      </c>
      <c r="G2093" s="29"/>
      <c r="H2093" s="30"/>
    </row>
    <row r="2094" spans="1:8" s="1" customFormat="1" ht="16.899999999999999" customHeight="1">
      <c r="A2094" s="29"/>
      <c r="B2094" s="30"/>
      <c r="C2094" s="212" t="s">
        <v>561</v>
      </c>
      <c r="D2094" s="29"/>
      <c r="E2094" s="29"/>
      <c r="F2094" s="29"/>
      <c r="G2094" s="29"/>
      <c r="H2094" s="30"/>
    </row>
    <row r="2095" spans="1:8" s="1" customFormat="1" ht="16.899999999999999" customHeight="1">
      <c r="A2095" s="29"/>
      <c r="B2095" s="30"/>
      <c r="C2095" s="210" t="s">
        <v>1878</v>
      </c>
      <c r="D2095" s="210" t="s">
        <v>1879</v>
      </c>
      <c r="E2095" s="17" t="s">
        <v>2297</v>
      </c>
      <c r="F2095" s="211">
        <v>17.7</v>
      </c>
      <c r="G2095" s="29"/>
      <c r="H2095" s="30"/>
    </row>
    <row r="2096" spans="1:8" s="1" customFormat="1" ht="16.899999999999999" customHeight="1">
      <c r="A2096" s="29"/>
      <c r="B2096" s="30"/>
      <c r="C2096" s="210" t="s">
        <v>1881</v>
      </c>
      <c r="D2096" s="210" t="s">
        <v>1882</v>
      </c>
      <c r="E2096" s="17" t="s">
        <v>2297</v>
      </c>
      <c r="F2096" s="211">
        <v>17.7</v>
      </c>
      <c r="G2096" s="29"/>
      <c r="H2096" s="30"/>
    </row>
    <row r="2097" spans="1:8" s="1" customFormat="1" ht="16.899999999999999" customHeight="1">
      <c r="A2097" s="29"/>
      <c r="B2097" s="30"/>
      <c r="C2097" s="210" t="s">
        <v>43</v>
      </c>
      <c r="D2097" s="210" t="s">
        <v>44</v>
      </c>
      <c r="E2097" s="17" t="s">
        <v>2297</v>
      </c>
      <c r="F2097" s="211">
        <v>62.07</v>
      </c>
      <c r="G2097" s="29"/>
      <c r="H2097" s="30"/>
    </row>
    <row r="2098" spans="1:8" s="1" customFormat="1" ht="16.899999999999999" customHeight="1">
      <c r="A2098" s="29"/>
      <c r="B2098" s="30"/>
      <c r="C2098" s="210" t="s">
        <v>1884</v>
      </c>
      <c r="D2098" s="210" t="s">
        <v>1885</v>
      </c>
      <c r="E2098" s="17" t="s">
        <v>2297</v>
      </c>
      <c r="F2098" s="211">
        <v>21.24</v>
      </c>
      <c r="G2098" s="29"/>
      <c r="H2098" s="30"/>
    </row>
    <row r="2099" spans="1:8" s="1" customFormat="1" ht="16.899999999999999" customHeight="1">
      <c r="A2099" s="29"/>
      <c r="B2099" s="30"/>
      <c r="C2099" s="206" t="s">
        <v>1188</v>
      </c>
      <c r="D2099" s="207" t="s">
        <v>1189</v>
      </c>
      <c r="E2099" s="208" t="s">
        <v>2345</v>
      </c>
      <c r="F2099" s="209">
        <v>0.5</v>
      </c>
      <c r="G2099" s="29"/>
      <c r="H2099" s="30"/>
    </row>
    <row r="2100" spans="1:8" s="1" customFormat="1" ht="16.899999999999999" customHeight="1">
      <c r="A2100" s="29"/>
      <c r="B2100" s="30"/>
      <c r="C2100" s="210" t="s">
        <v>2156</v>
      </c>
      <c r="D2100" s="210" t="s">
        <v>2464</v>
      </c>
      <c r="E2100" s="17" t="s">
        <v>2156</v>
      </c>
      <c r="F2100" s="211">
        <v>0.5</v>
      </c>
      <c r="G2100" s="29"/>
      <c r="H2100" s="30"/>
    </row>
    <row r="2101" spans="1:8" s="1" customFormat="1" ht="16.899999999999999" customHeight="1">
      <c r="A2101" s="29"/>
      <c r="B2101" s="30"/>
      <c r="C2101" s="210" t="s">
        <v>1188</v>
      </c>
      <c r="D2101" s="210" t="s">
        <v>2641</v>
      </c>
      <c r="E2101" s="17" t="s">
        <v>2156</v>
      </c>
      <c r="F2101" s="211">
        <v>0.5</v>
      </c>
      <c r="G2101" s="29"/>
      <c r="H2101" s="30"/>
    </row>
    <row r="2102" spans="1:8" s="1" customFormat="1" ht="16.899999999999999" customHeight="1">
      <c r="A2102" s="29"/>
      <c r="B2102" s="30"/>
      <c r="C2102" s="212" t="s">
        <v>561</v>
      </c>
      <c r="D2102" s="29"/>
      <c r="E2102" s="29"/>
      <c r="F2102" s="29"/>
      <c r="G2102" s="29"/>
      <c r="H2102" s="30"/>
    </row>
    <row r="2103" spans="1:8" s="1" customFormat="1" ht="16.899999999999999" customHeight="1">
      <c r="A2103" s="29"/>
      <c r="B2103" s="30"/>
      <c r="C2103" s="210" t="s">
        <v>1776</v>
      </c>
      <c r="D2103" s="210" t="s">
        <v>1777</v>
      </c>
      <c r="E2103" s="17" t="s">
        <v>2345</v>
      </c>
      <c r="F2103" s="211">
        <v>0.5</v>
      </c>
      <c r="G2103" s="29"/>
      <c r="H2103" s="30"/>
    </row>
    <row r="2104" spans="1:8" s="1" customFormat="1" ht="16.899999999999999" customHeight="1">
      <c r="A2104" s="29"/>
      <c r="B2104" s="30"/>
      <c r="C2104" s="210" t="s">
        <v>1685</v>
      </c>
      <c r="D2104" s="210" t="s">
        <v>1686</v>
      </c>
      <c r="E2104" s="17" t="s">
        <v>2345</v>
      </c>
      <c r="F2104" s="211">
        <v>0.5</v>
      </c>
      <c r="G2104" s="29"/>
      <c r="H2104" s="30"/>
    </row>
    <row r="2105" spans="1:8" s="1" customFormat="1" ht="16.899999999999999" customHeight="1">
      <c r="A2105" s="29"/>
      <c r="B2105" s="30"/>
      <c r="C2105" s="206" t="s">
        <v>1190</v>
      </c>
      <c r="D2105" s="207" t="s">
        <v>1189</v>
      </c>
      <c r="E2105" s="208" t="s">
        <v>2345</v>
      </c>
      <c r="F2105" s="209">
        <v>5</v>
      </c>
      <c r="G2105" s="29"/>
      <c r="H2105" s="30"/>
    </row>
    <row r="2106" spans="1:8" s="1" customFormat="1" ht="16.899999999999999" customHeight="1">
      <c r="A2106" s="29"/>
      <c r="B2106" s="30"/>
      <c r="C2106" s="210" t="s">
        <v>2156</v>
      </c>
      <c r="D2106" s="210" t="s">
        <v>2386</v>
      </c>
      <c r="E2106" s="17" t="s">
        <v>2156</v>
      </c>
      <c r="F2106" s="211">
        <v>5</v>
      </c>
      <c r="G2106" s="29"/>
      <c r="H2106" s="30"/>
    </row>
    <row r="2107" spans="1:8" s="1" customFormat="1" ht="16.899999999999999" customHeight="1">
      <c r="A2107" s="29"/>
      <c r="B2107" s="30"/>
      <c r="C2107" s="210" t="s">
        <v>1190</v>
      </c>
      <c r="D2107" s="210" t="s">
        <v>2641</v>
      </c>
      <c r="E2107" s="17" t="s">
        <v>2156</v>
      </c>
      <c r="F2107" s="211">
        <v>5</v>
      </c>
      <c r="G2107" s="29"/>
      <c r="H2107" s="30"/>
    </row>
    <row r="2108" spans="1:8" s="1" customFormat="1" ht="16.899999999999999" customHeight="1">
      <c r="A2108" s="29"/>
      <c r="B2108" s="30"/>
      <c r="C2108" s="212" t="s">
        <v>561</v>
      </c>
      <c r="D2108" s="29"/>
      <c r="E2108" s="29"/>
      <c r="F2108" s="29"/>
      <c r="G2108" s="29"/>
      <c r="H2108" s="30"/>
    </row>
    <row r="2109" spans="1:8" s="1" customFormat="1" ht="16.899999999999999" customHeight="1">
      <c r="A2109" s="29"/>
      <c r="B2109" s="30"/>
      <c r="C2109" s="210" t="s">
        <v>1773</v>
      </c>
      <c r="D2109" s="210" t="s">
        <v>1774</v>
      </c>
      <c r="E2109" s="17" t="s">
        <v>2345</v>
      </c>
      <c r="F2109" s="211">
        <v>5</v>
      </c>
      <c r="G2109" s="29"/>
      <c r="H2109" s="30"/>
    </row>
    <row r="2110" spans="1:8" s="1" customFormat="1" ht="16.899999999999999" customHeight="1">
      <c r="A2110" s="29"/>
      <c r="B2110" s="30"/>
      <c r="C2110" s="210" t="s">
        <v>1688</v>
      </c>
      <c r="D2110" s="210" t="s">
        <v>1689</v>
      </c>
      <c r="E2110" s="17" t="s">
        <v>2345</v>
      </c>
      <c r="F2110" s="211">
        <v>5</v>
      </c>
      <c r="G2110" s="29"/>
      <c r="H2110" s="30"/>
    </row>
    <row r="2111" spans="1:8" s="1" customFormat="1" ht="16.899999999999999" customHeight="1">
      <c r="A2111" s="29"/>
      <c r="B2111" s="30"/>
      <c r="C2111" s="206" t="s">
        <v>1191</v>
      </c>
      <c r="D2111" s="207" t="s">
        <v>1192</v>
      </c>
      <c r="E2111" s="208" t="s">
        <v>2345</v>
      </c>
      <c r="F2111" s="209">
        <v>68.37</v>
      </c>
      <c r="G2111" s="29"/>
      <c r="H2111" s="30"/>
    </row>
    <row r="2112" spans="1:8" s="1" customFormat="1" ht="16.899999999999999" customHeight="1">
      <c r="A2112" s="29"/>
      <c r="B2112" s="30"/>
      <c r="C2112" s="210" t="s">
        <v>2156</v>
      </c>
      <c r="D2112" s="210" t="s">
        <v>1523</v>
      </c>
      <c r="E2112" s="17" t="s">
        <v>2156</v>
      </c>
      <c r="F2112" s="211">
        <v>0</v>
      </c>
      <c r="G2112" s="29"/>
      <c r="H2112" s="30"/>
    </row>
    <row r="2113" spans="1:8" s="1" customFormat="1" ht="16.899999999999999" customHeight="1">
      <c r="A2113" s="29"/>
      <c r="B2113" s="30"/>
      <c r="C2113" s="210" t="s">
        <v>2156</v>
      </c>
      <c r="D2113" s="210" t="s">
        <v>1545</v>
      </c>
      <c r="E2113" s="17" t="s">
        <v>2156</v>
      </c>
      <c r="F2113" s="211">
        <v>68.37</v>
      </c>
      <c r="G2113" s="29"/>
      <c r="H2113" s="30"/>
    </row>
    <row r="2114" spans="1:8" s="1" customFormat="1" ht="16.899999999999999" customHeight="1">
      <c r="A2114" s="29"/>
      <c r="B2114" s="30"/>
      <c r="C2114" s="210" t="s">
        <v>1191</v>
      </c>
      <c r="D2114" s="210" t="s">
        <v>2638</v>
      </c>
      <c r="E2114" s="17" t="s">
        <v>2156</v>
      </c>
      <c r="F2114" s="211">
        <v>68.37</v>
      </c>
      <c r="G2114" s="29"/>
      <c r="H2114" s="30"/>
    </row>
    <row r="2115" spans="1:8" s="1" customFormat="1" ht="16.899999999999999" customHeight="1">
      <c r="A2115" s="29"/>
      <c r="B2115" s="30"/>
      <c r="C2115" s="212" t="s">
        <v>561</v>
      </c>
      <c r="D2115" s="29"/>
      <c r="E2115" s="29"/>
      <c r="F2115" s="29"/>
      <c r="G2115" s="29"/>
      <c r="H2115" s="30"/>
    </row>
    <row r="2116" spans="1:8" s="1" customFormat="1" ht="16.899999999999999" customHeight="1">
      <c r="A2116" s="29"/>
      <c r="B2116" s="30"/>
      <c r="C2116" s="210" t="s">
        <v>1542</v>
      </c>
      <c r="D2116" s="210" t="s">
        <v>1543</v>
      </c>
      <c r="E2116" s="17" t="s">
        <v>2345</v>
      </c>
      <c r="F2116" s="211">
        <v>123.626</v>
      </c>
      <c r="G2116" s="29"/>
      <c r="H2116" s="30"/>
    </row>
    <row r="2117" spans="1:8" s="1" customFormat="1" ht="16.899999999999999" customHeight="1">
      <c r="A2117" s="29"/>
      <c r="B2117" s="30"/>
      <c r="C2117" s="210" t="s">
        <v>1547</v>
      </c>
      <c r="D2117" s="210" t="s">
        <v>1548</v>
      </c>
      <c r="E2117" s="17" t="s">
        <v>2345</v>
      </c>
      <c r="F2117" s="211">
        <v>75.206999999999994</v>
      </c>
      <c r="G2117" s="29"/>
      <c r="H2117" s="30"/>
    </row>
    <row r="2118" spans="1:8" s="1" customFormat="1" ht="16.899999999999999" customHeight="1">
      <c r="A2118" s="29"/>
      <c r="B2118" s="30"/>
      <c r="C2118" s="206" t="s">
        <v>1193</v>
      </c>
      <c r="D2118" s="207" t="s">
        <v>1194</v>
      </c>
      <c r="E2118" s="208" t="s">
        <v>2345</v>
      </c>
      <c r="F2118" s="209">
        <v>55.256</v>
      </c>
      <c r="G2118" s="29"/>
      <c r="H2118" s="30"/>
    </row>
    <row r="2119" spans="1:8" s="1" customFormat="1" ht="16.899999999999999" customHeight="1">
      <c r="A2119" s="29"/>
      <c r="B2119" s="30"/>
      <c r="C2119" s="210" t="s">
        <v>2156</v>
      </c>
      <c r="D2119" s="210" t="s">
        <v>1525</v>
      </c>
      <c r="E2119" s="17" t="s">
        <v>2156</v>
      </c>
      <c r="F2119" s="211">
        <v>0</v>
      </c>
      <c r="G2119" s="29"/>
      <c r="H2119" s="30"/>
    </row>
    <row r="2120" spans="1:8" s="1" customFormat="1" ht="16.899999999999999" customHeight="1">
      <c r="A2120" s="29"/>
      <c r="B2120" s="30"/>
      <c r="C2120" s="210" t="s">
        <v>2156</v>
      </c>
      <c r="D2120" s="210" t="s">
        <v>1546</v>
      </c>
      <c r="E2120" s="17" t="s">
        <v>2156</v>
      </c>
      <c r="F2120" s="211">
        <v>55.256</v>
      </c>
      <c r="G2120" s="29"/>
      <c r="H2120" s="30"/>
    </row>
    <row r="2121" spans="1:8" s="1" customFormat="1" ht="16.899999999999999" customHeight="1">
      <c r="A2121" s="29"/>
      <c r="B2121" s="30"/>
      <c r="C2121" s="210" t="s">
        <v>1193</v>
      </c>
      <c r="D2121" s="210" t="s">
        <v>2638</v>
      </c>
      <c r="E2121" s="17" t="s">
        <v>2156</v>
      </c>
      <c r="F2121" s="211">
        <v>55.256</v>
      </c>
      <c r="G2121" s="29"/>
      <c r="H2121" s="30"/>
    </row>
    <row r="2122" spans="1:8" s="1" customFormat="1" ht="16.899999999999999" customHeight="1">
      <c r="A2122" s="29"/>
      <c r="B2122" s="30"/>
      <c r="C2122" s="212" t="s">
        <v>561</v>
      </c>
      <c r="D2122" s="29"/>
      <c r="E2122" s="29"/>
      <c r="F2122" s="29"/>
      <c r="G2122" s="29"/>
      <c r="H2122" s="30"/>
    </row>
    <row r="2123" spans="1:8" s="1" customFormat="1" ht="16.899999999999999" customHeight="1">
      <c r="A2123" s="29"/>
      <c r="B2123" s="30"/>
      <c r="C2123" s="210" t="s">
        <v>1542</v>
      </c>
      <c r="D2123" s="210" t="s">
        <v>1543</v>
      </c>
      <c r="E2123" s="17" t="s">
        <v>2345</v>
      </c>
      <c r="F2123" s="211">
        <v>123.626</v>
      </c>
      <c r="G2123" s="29"/>
      <c r="H2123" s="30"/>
    </row>
    <row r="2124" spans="1:8" s="1" customFormat="1" ht="16.899999999999999" customHeight="1">
      <c r="A2124" s="29"/>
      <c r="B2124" s="30"/>
      <c r="C2124" s="210" t="s">
        <v>1551</v>
      </c>
      <c r="D2124" s="210" t="s">
        <v>1552</v>
      </c>
      <c r="E2124" s="17" t="s">
        <v>2345</v>
      </c>
      <c r="F2124" s="211">
        <v>60.781999999999996</v>
      </c>
      <c r="G2124" s="29"/>
      <c r="H2124" s="30"/>
    </row>
    <row r="2125" spans="1:8" s="1" customFormat="1" ht="16.899999999999999" customHeight="1">
      <c r="A2125" s="29"/>
      <c r="B2125" s="30"/>
      <c r="C2125" s="206" t="s">
        <v>1195</v>
      </c>
      <c r="D2125" s="207" t="s">
        <v>1196</v>
      </c>
      <c r="E2125" s="208" t="s">
        <v>2345</v>
      </c>
      <c r="F2125" s="209">
        <v>10.6</v>
      </c>
      <c r="G2125" s="29"/>
      <c r="H2125" s="30"/>
    </row>
    <row r="2126" spans="1:8" s="1" customFormat="1" ht="16.899999999999999" customHeight="1">
      <c r="A2126" s="29"/>
      <c r="B2126" s="30"/>
      <c r="C2126" s="210" t="s">
        <v>2156</v>
      </c>
      <c r="D2126" s="210" t="s">
        <v>1523</v>
      </c>
      <c r="E2126" s="17" t="s">
        <v>2156</v>
      </c>
      <c r="F2126" s="211">
        <v>0</v>
      </c>
      <c r="G2126" s="29"/>
      <c r="H2126" s="30"/>
    </row>
    <row r="2127" spans="1:8" s="1" customFormat="1" ht="16.899999999999999" customHeight="1">
      <c r="A2127" s="29"/>
      <c r="B2127" s="30"/>
      <c r="C2127" s="210" t="s">
        <v>2156</v>
      </c>
      <c r="D2127" s="210" t="s">
        <v>1524</v>
      </c>
      <c r="E2127" s="17" t="s">
        <v>2156</v>
      </c>
      <c r="F2127" s="211">
        <v>10.6</v>
      </c>
      <c r="G2127" s="29"/>
      <c r="H2127" s="30"/>
    </row>
    <row r="2128" spans="1:8" s="1" customFormat="1" ht="16.899999999999999" customHeight="1">
      <c r="A2128" s="29"/>
      <c r="B2128" s="30"/>
      <c r="C2128" s="210" t="s">
        <v>1195</v>
      </c>
      <c r="D2128" s="210" t="s">
        <v>2638</v>
      </c>
      <c r="E2128" s="17" t="s">
        <v>2156</v>
      </c>
      <c r="F2128" s="211">
        <v>10.6</v>
      </c>
      <c r="G2128" s="29"/>
      <c r="H2128" s="30"/>
    </row>
    <row r="2129" spans="1:8" s="1" customFormat="1" ht="16.899999999999999" customHeight="1">
      <c r="A2129" s="29"/>
      <c r="B2129" s="30"/>
      <c r="C2129" s="212" t="s">
        <v>561</v>
      </c>
      <c r="D2129" s="29"/>
      <c r="E2129" s="29"/>
      <c r="F2129" s="29"/>
      <c r="G2129" s="29"/>
      <c r="H2129" s="30"/>
    </row>
    <row r="2130" spans="1:8" s="1" customFormat="1" ht="16.899999999999999" customHeight="1">
      <c r="A2130" s="29"/>
      <c r="B2130" s="30"/>
      <c r="C2130" s="210" t="s">
        <v>1520</v>
      </c>
      <c r="D2130" s="210" t="s">
        <v>1521</v>
      </c>
      <c r="E2130" s="17" t="s">
        <v>2345</v>
      </c>
      <c r="F2130" s="211">
        <v>35.200000000000003</v>
      </c>
      <c r="G2130" s="29"/>
      <c r="H2130" s="30"/>
    </row>
    <row r="2131" spans="1:8" s="1" customFormat="1" ht="16.899999999999999" customHeight="1">
      <c r="A2131" s="29"/>
      <c r="B2131" s="30"/>
      <c r="C2131" s="210" t="s">
        <v>1527</v>
      </c>
      <c r="D2131" s="210" t="s">
        <v>1528</v>
      </c>
      <c r="E2131" s="17" t="s">
        <v>2345</v>
      </c>
      <c r="F2131" s="211">
        <v>11.66</v>
      </c>
      <c r="G2131" s="29"/>
      <c r="H2131" s="30"/>
    </row>
    <row r="2132" spans="1:8" s="1" customFormat="1" ht="16.899999999999999" customHeight="1">
      <c r="A2132" s="29"/>
      <c r="B2132" s="30"/>
      <c r="C2132" s="206" t="s">
        <v>1198</v>
      </c>
      <c r="D2132" s="207" t="s">
        <v>1199</v>
      </c>
      <c r="E2132" s="208" t="s">
        <v>2345</v>
      </c>
      <c r="F2132" s="209">
        <v>24.6</v>
      </c>
      <c r="G2132" s="29"/>
      <c r="H2132" s="30"/>
    </row>
    <row r="2133" spans="1:8" s="1" customFormat="1" ht="16.899999999999999" customHeight="1">
      <c r="A2133" s="29"/>
      <c r="B2133" s="30"/>
      <c r="C2133" s="210" t="s">
        <v>2156</v>
      </c>
      <c r="D2133" s="210" t="s">
        <v>1525</v>
      </c>
      <c r="E2133" s="17" t="s">
        <v>2156</v>
      </c>
      <c r="F2133" s="211">
        <v>0</v>
      </c>
      <c r="G2133" s="29"/>
      <c r="H2133" s="30"/>
    </row>
    <row r="2134" spans="1:8" s="1" customFormat="1" ht="16.899999999999999" customHeight="1">
      <c r="A2134" s="29"/>
      <c r="B2134" s="30"/>
      <c r="C2134" s="210" t="s">
        <v>2156</v>
      </c>
      <c r="D2134" s="210" t="s">
        <v>1524</v>
      </c>
      <c r="E2134" s="17" t="s">
        <v>2156</v>
      </c>
      <c r="F2134" s="211">
        <v>10.6</v>
      </c>
      <c r="G2134" s="29"/>
      <c r="H2134" s="30"/>
    </row>
    <row r="2135" spans="1:8" s="1" customFormat="1" ht="16.899999999999999" customHeight="1">
      <c r="A2135" s="29"/>
      <c r="B2135" s="30"/>
      <c r="C2135" s="210" t="s">
        <v>2156</v>
      </c>
      <c r="D2135" s="210" t="s">
        <v>1526</v>
      </c>
      <c r="E2135" s="17" t="s">
        <v>2156</v>
      </c>
      <c r="F2135" s="211">
        <v>14</v>
      </c>
      <c r="G2135" s="29"/>
      <c r="H2135" s="30"/>
    </row>
    <row r="2136" spans="1:8" s="1" customFormat="1" ht="16.899999999999999" customHeight="1">
      <c r="A2136" s="29"/>
      <c r="B2136" s="30"/>
      <c r="C2136" s="210" t="s">
        <v>1198</v>
      </c>
      <c r="D2136" s="210" t="s">
        <v>2638</v>
      </c>
      <c r="E2136" s="17" t="s">
        <v>2156</v>
      </c>
      <c r="F2136" s="211">
        <v>24.6</v>
      </c>
      <c r="G2136" s="29"/>
      <c r="H2136" s="30"/>
    </row>
    <row r="2137" spans="1:8" s="1" customFormat="1" ht="16.899999999999999" customHeight="1">
      <c r="A2137" s="29"/>
      <c r="B2137" s="30"/>
      <c r="C2137" s="212" t="s">
        <v>561</v>
      </c>
      <c r="D2137" s="29"/>
      <c r="E2137" s="29"/>
      <c r="F2137" s="29"/>
      <c r="G2137" s="29"/>
      <c r="H2137" s="30"/>
    </row>
    <row r="2138" spans="1:8" s="1" customFormat="1" ht="16.899999999999999" customHeight="1">
      <c r="A2138" s="29"/>
      <c r="B2138" s="30"/>
      <c r="C2138" s="210" t="s">
        <v>1520</v>
      </c>
      <c r="D2138" s="210" t="s">
        <v>1521</v>
      </c>
      <c r="E2138" s="17" t="s">
        <v>2345</v>
      </c>
      <c r="F2138" s="211">
        <v>35.200000000000003</v>
      </c>
      <c r="G2138" s="29"/>
      <c r="H2138" s="30"/>
    </row>
    <row r="2139" spans="1:8" s="1" customFormat="1" ht="16.899999999999999" customHeight="1">
      <c r="A2139" s="29"/>
      <c r="B2139" s="30"/>
      <c r="C2139" s="210" t="s">
        <v>1531</v>
      </c>
      <c r="D2139" s="210" t="s">
        <v>1532</v>
      </c>
      <c r="E2139" s="17" t="s">
        <v>2345</v>
      </c>
      <c r="F2139" s="211">
        <v>27.06</v>
      </c>
      <c r="G2139" s="29"/>
      <c r="H2139" s="30"/>
    </row>
    <row r="2140" spans="1:8" s="1" customFormat="1" ht="16.899999999999999" customHeight="1">
      <c r="A2140" s="29"/>
      <c r="B2140" s="30"/>
      <c r="C2140" s="206" t="s">
        <v>1201</v>
      </c>
      <c r="D2140" s="207" t="s">
        <v>1202</v>
      </c>
      <c r="E2140" s="208" t="s">
        <v>2345</v>
      </c>
      <c r="F2140" s="209">
        <v>19.7</v>
      </c>
      <c r="G2140" s="29"/>
      <c r="H2140" s="30"/>
    </row>
    <row r="2141" spans="1:8" s="1" customFormat="1" ht="16.899999999999999" customHeight="1">
      <c r="A2141" s="29"/>
      <c r="B2141" s="30"/>
      <c r="C2141" s="210" t="s">
        <v>2156</v>
      </c>
      <c r="D2141" s="210" t="s">
        <v>1513</v>
      </c>
      <c r="E2141" s="17" t="s">
        <v>2156</v>
      </c>
      <c r="F2141" s="211">
        <v>21.3</v>
      </c>
      <c r="G2141" s="29"/>
      <c r="H2141" s="30"/>
    </row>
    <row r="2142" spans="1:8" s="1" customFormat="1" ht="16.899999999999999" customHeight="1">
      <c r="A2142" s="29"/>
      <c r="B2142" s="30"/>
      <c r="C2142" s="210" t="s">
        <v>2156</v>
      </c>
      <c r="D2142" s="210" t="s">
        <v>1514</v>
      </c>
      <c r="E2142" s="17" t="s">
        <v>2156</v>
      </c>
      <c r="F2142" s="211">
        <v>-2.2000000000000002</v>
      </c>
      <c r="G2142" s="29"/>
      <c r="H2142" s="30"/>
    </row>
    <row r="2143" spans="1:8" s="1" customFormat="1" ht="16.899999999999999" customHeight="1">
      <c r="A2143" s="29"/>
      <c r="B2143" s="30"/>
      <c r="C2143" s="210" t="s">
        <v>2156</v>
      </c>
      <c r="D2143" s="210" t="s">
        <v>1515</v>
      </c>
      <c r="E2143" s="17" t="s">
        <v>2156</v>
      </c>
      <c r="F2143" s="211">
        <v>0.6</v>
      </c>
      <c r="G2143" s="29"/>
      <c r="H2143" s="30"/>
    </row>
    <row r="2144" spans="1:8" s="1" customFormat="1" ht="16.899999999999999" customHeight="1">
      <c r="A2144" s="29"/>
      <c r="B2144" s="30"/>
      <c r="C2144" s="210" t="s">
        <v>1201</v>
      </c>
      <c r="D2144" s="210" t="s">
        <v>2638</v>
      </c>
      <c r="E2144" s="17" t="s">
        <v>2156</v>
      </c>
      <c r="F2144" s="211">
        <v>19.7</v>
      </c>
      <c r="G2144" s="29"/>
      <c r="H2144" s="30"/>
    </row>
    <row r="2145" spans="1:8" s="1" customFormat="1" ht="16.899999999999999" customHeight="1">
      <c r="A2145" s="29"/>
      <c r="B2145" s="30"/>
      <c r="C2145" s="212" t="s">
        <v>561</v>
      </c>
      <c r="D2145" s="29"/>
      <c r="E2145" s="29"/>
      <c r="F2145" s="29"/>
      <c r="G2145" s="29"/>
      <c r="H2145" s="30"/>
    </row>
    <row r="2146" spans="1:8" s="1" customFormat="1" ht="16.899999999999999" customHeight="1">
      <c r="A2146" s="29"/>
      <c r="B2146" s="30"/>
      <c r="C2146" s="210" t="s">
        <v>1510</v>
      </c>
      <c r="D2146" s="210" t="s">
        <v>1511</v>
      </c>
      <c r="E2146" s="17" t="s">
        <v>2345</v>
      </c>
      <c r="F2146" s="211">
        <v>19.7</v>
      </c>
      <c r="G2146" s="29"/>
      <c r="H2146" s="30"/>
    </row>
    <row r="2147" spans="1:8" s="1" customFormat="1" ht="16.899999999999999" customHeight="1">
      <c r="A2147" s="29"/>
      <c r="B2147" s="30"/>
      <c r="C2147" s="210" t="s">
        <v>1516</v>
      </c>
      <c r="D2147" s="210" t="s">
        <v>1517</v>
      </c>
      <c r="E2147" s="17" t="s">
        <v>2345</v>
      </c>
      <c r="F2147" s="211">
        <v>21.67</v>
      </c>
      <c r="G2147" s="29"/>
      <c r="H2147" s="30"/>
    </row>
    <row r="2148" spans="1:8" s="1" customFormat="1" ht="16.899999999999999" customHeight="1">
      <c r="A2148" s="29"/>
      <c r="B2148" s="30"/>
      <c r="C2148" s="206" t="s">
        <v>1204</v>
      </c>
      <c r="D2148" s="207" t="s">
        <v>1205</v>
      </c>
      <c r="E2148" s="208" t="s">
        <v>2345</v>
      </c>
      <c r="F2148" s="209">
        <v>21.2</v>
      </c>
      <c r="G2148" s="29"/>
      <c r="H2148" s="30"/>
    </row>
    <row r="2149" spans="1:8" s="1" customFormat="1" ht="16.899999999999999" customHeight="1">
      <c r="A2149" s="29"/>
      <c r="B2149" s="30"/>
      <c r="C2149" s="210" t="s">
        <v>2156</v>
      </c>
      <c r="D2149" s="210" t="s">
        <v>1523</v>
      </c>
      <c r="E2149" s="17" t="s">
        <v>2156</v>
      </c>
      <c r="F2149" s="211">
        <v>0</v>
      </c>
      <c r="G2149" s="29"/>
      <c r="H2149" s="30"/>
    </row>
    <row r="2150" spans="1:8" s="1" customFormat="1" ht="16.899999999999999" customHeight="1">
      <c r="A2150" s="29"/>
      <c r="B2150" s="30"/>
      <c r="C2150" s="210" t="s">
        <v>2156</v>
      </c>
      <c r="D2150" s="210" t="s">
        <v>1524</v>
      </c>
      <c r="E2150" s="17" t="s">
        <v>2156</v>
      </c>
      <c r="F2150" s="211">
        <v>10.6</v>
      </c>
      <c r="G2150" s="29"/>
      <c r="H2150" s="30"/>
    </row>
    <row r="2151" spans="1:8" s="1" customFormat="1" ht="16.899999999999999" customHeight="1">
      <c r="A2151" s="29"/>
      <c r="B2151" s="30"/>
      <c r="C2151" s="210" t="s">
        <v>2156</v>
      </c>
      <c r="D2151" s="210" t="s">
        <v>1525</v>
      </c>
      <c r="E2151" s="17" t="s">
        <v>2156</v>
      </c>
      <c r="F2151" s="211">
        <v>0</v>
      </c>
      <c r="G2151" s="29"/>
      <c r="H2151" s="30"/>
    </row>
    <row r="2152" spans="1:8" s="1" customFormat="1" ht="16.899999999999999" customHeight="1">
      <c r="A2152" s="29"/>
      <c r="B2152" s="30"/>
      <c r="C2152" s="210" t="s">
        <v>2156</v>
      </c>
      <c r="D2152" s="210" t="s">
        <v>1524</v>
      </c>
      <c r="E2152" s="17" t="s">
        <v>2156</v>
      </c>
      <c r="F2152" s="211">
        <v>10.6</v>
      </c>
      <c r="G2152" s="29"/>
      <c r="H2152" s="30"/>
    </row>
    <row r="2153" spans="1:8" s="1" customFormat="1" ht="16.899999999999999" customHeight="1">
      <c r="A2153" s="29"/>
      <c r="B2153" s="30"/>
      <c r="C2153" s="210" t="s">
        <v>1204</v>
      </c>
      <c r="D2153" s="210" t="s">
        <v>2638</v>
      </c>
      <c r="E2153" s="17" t="s">
        <v>2156</v>
      </c>
      <c r="F2153" s="211">
        <v>21.2</v>
      </c>
      <c r="G2153" s="29"/>
      <c r="H2153" s="30"/>
    </row>
    <row r="2154" spans="1:8" s="1" customFormat="1" ht="16.899999999999999" customHeight="1">
      <c r="A2154" s="29"/>
      <c r="B2154" s="30"/>
      <c r="C2154" s="212" t="s">
        <v>561</v>
      </c>
      <c r="D2154" s="29"/>
      <c r="E2154" s="29"/>
      <c r="F2154" s="29"/>
      <c r="G2154" s="29"/>
      <c r="H2154" s="30"/>
    </row>
    <row r="2155" spans="1:8" s="1" customFormat="1" ht="16.899999999999999" customHeight="1">
      <c r="A2155" s="29"/>
      <c r="B2155" s="30"/>
      <c r="C2155" s="210" t="s">
        <v>1535</v>
      </c>
      <c r="D2155" s="210" t="s">
        <v>1536</v>
      </c>
      <c r="E2155" s="17" t="s">
        <v>2345</v>
      </c>
      <c r="F2155" s="211">
        <v>21.2</v>
      </c>
      <c r="G2155" s="29"/>
      <c r="H2155" s="30"/>
    </row>
    <row r="2156" spans="1:8" s="1" customFormat="1" ht="16.899999999999999" customHeight="1">
      <c r="A2156" s="29"/>
      <c r="B2156" s="30"/>
      <c r="C2156" s="210" t="s">
        <v>1538</v>
      </c>
      <c r="D2156" s="210" t="s">
        <v>1539</v>
      </c>
      <c r="E2156" s="17" t="s">
        <v>2345</v>
      </c>
      <c r="F2156" s="211">
        <v>23.32</v>
      </c>
      <c r="G2156" s="29"/>
      <c r="H2156" s="30"/>
    </row>
    <row r="2157" spans="1:8" s="1" customFormat="1" ht="16.899999999999999" customHeight="1">
      <c r="A2157" s="29"/>
      <c r="B2157" s="30"/>
      <c r="C2157" s="206" t="s">
        <v>1207</v>
      </c>
      <c r="D2157" s="207" t="s">
        <v>1208</v>
      </c>
      <c r="E2157" s="208" t="s">
        <v>2345</v>
      </c>
      <c r="F2157" s="209">
        <v>38.4</v>
      </c>
      <c r="G2157" s="29"/>
      <c r="H2157" s="30"/>
    </row>
    <row r="2158" spans="1:8" s="1" customFormat="1" ht="16.899999999999999" customHeight="1">
      <c r="A2158" s="29"/>
      <c r="B2158" s="30"/>
      <c r="C2158" s="210" t="s">
        <v>2156</v>
      </c>
      <c r="D2158" s="210" t="s">
        <v>1891</v>
      </c>
      <c r="E2158" s="17" t="s">
        <v>2156</v>
      </c>
      <c r="F2158" s="211">
        <v>38.4</v>
      </c>
      <c r="G2158" s="29"/>
      <c r="H2158" s="30"/>
    </row>
    <row r="2159" spans="1:8" s="1" customFormat="1" ht="16.899999999999999" customHeight="1">
      <c r="A2159" s="29"/>
      <c r="B2159" s="30"/>
      <c r="C2159" s="210" t="s">
        <v>1207</v>
      </c>
      <c r="D2159" s="210" t="s">
        <v>2641</v>
      </c>
      <c r="E2159" s="17" t="s">
        <v>2156</v>
      </c>
      <c r="F2159" s="211">
        <v>38.4</v>
      </c>
      <c r="G2159" s="29"/>
      <c r="H2159" s="30"/>
    </row>
    <row r="2160" spans="1:8" s="1" customFormat="1" ht="16.899999999999999" customHeight="1">
      <c r="A2160" s="29"/>
      <c r="B2160" s="30"/>
      <c r="C2160" s="212" t="s">
        <v>561</v>
      </c>
      <c r="D2160" s="29"/>
      <c r="E2160" s="29"/>
      <c r="F2160" s="29"/>
      <c r="G2160" s="29"/>
      <c r="H2160" s="30"/>
    </row>
    <row r="2161" spans="1:8" s="1" customFormat="1" ht="16.899999999999999" customHeight="1">
      <c r="A2161" s="29"/>
      <c r="B2161" s="30"/>
      <c r="C2161" s="210" t="s">
        <v>1888</v>
      </c>
      <c r="D2161" s="210" t="s">
        <v>1889</v>
      </c>
      <c r="E2161" s="17" t="s">
        <v>2345</v>
      </c>
      <c r="F2161" s="211">
        <v>38.4</v>
      </c>
      <c r="G2161" s="29"/>
      <c r="H2161" s="30"/>
    </row>
    <row r="2162" spans="1:8" s="1" customFormat="1" ht="16.899999999999999" customHeight="1">
      <c r="A2162" s="29"/>
      <c r="B2162" s="30"/>
      <c r="C2162" s="210" t="s">
        <v>1892</v>
      </c>
      <c r="D2162" s="210" t="s">
        <v>1893</v>
      </c>
      <c r="E2162" s="17" t="s">
        <v>2345</v>
      </c>
      <c r="F2162" s="211">
        <v>38.4</v>
      </c>
      <c r="G2162" s="29"/>
      <c r="H2162" s="30"/>
    </row>
    <row r="2163" spans="1:8" s="1" customFormat="1" ht="16.899999999999999" customHeight="1">
      <c r="A2163" s="29"/>
      <c r="B2163" s="30"/>
      <c r="C2163" s="206" t="s">
        <v>1210</v>
      </c>
      <c r="D2163" s="207" t="s">
        <v>1211</v>
      </c>
      <c r="E2163" s="208" t="s">
        <v>2248</v>
      </c>
      <c r="F2163" s="209">
        <v>0.72499999999999998</v>
      </c>
      <c r="G2163" s="29"/>
      <c r="H2163" s="30"/>
    </row>
    <row r="2164" spans="1:8" s="1" customFormat="1" ht="16.899999999999999" customHeight="1">
      <c r="A2164" s="29"/>
      <c r="B2164" s="30"/>
      <c r="C2164" s="210" t="s">
        <v>2156</v>
      </c>
      <c r="D2164" s="210" t="s">
        <v>1857</v>
      </c>
      <c r="E2164" s="17" t="s">
        <v>2156</v>
      </c>
      <c r="F2164" s="211">
        <v>0</v>
      </c>
      <c r="G2164" s="29"/>
      <c r="H2164" s="30"/>
    </row>
    <row r="2165" spans="1:8" s="1" customFormat="1" ht="16.899999999999999" customHeight="1">
      <c r="A2165" s="29"/>
      <c r="B2165" s="30"/>
      <c r="C2165" s="210" t="s">
        <v>2156</v>
      </c>
      <c r="D2165" s="210" t="s">
        <v>1858</v>
      </c>
      <c r="E2165" s="17" t="s">
        <v>2156</v>
      </c>
      <c r="F2165" s="211">
        <v>0.32500000000000001</v>
      </c>
      <c r="G2165" s="29"/>
      <c r="H2165" s="30"/>
    </row>
    <row r="2166" spans="1:8" s="1" customFormat="1" ht="16.899999999999999" customHeight="1">
      <c r="A2166" s="29"/>
      <c r="B2166" s="30"/>
      <c r="C2166" s="210" t="s">
        <v>2156</v>
      </c>
      <c r="D2166" s="210" t="s">
        <v>1846</v>
      </c>
      <c r="E2166" s="17" t="s">
        <v>2156</v>
      </c>
      <c r="F2166" s="211">
        <v>0</v>
      </c>
      <c r="G2166" s="29"/>
      <c r="H2166" s="30"/>
    </row>
    <row r="2167" spans="1:8" s="1" customFormat="1" ht="16.899999999999999" customHeight="1">
      <c r="A2167" s="29"/>
      <c r="B2167" s="30"/>
      <c r="C2167" s="210" t="s">
        <v>2156</v>
      </c>
      <c r="D2167" s="210" t="s">
        <v>1859</v>
      </c>
      <c r="E2167" s="17" t="s">
        <v>2156</v>
      </c>
      <c r="F2167" s="211">
        <v>0.192</v>
      </c>
      <c r="G2167" s="29"/>
      <c r="H2167" s="30"/>
    </row>
    <row r="2168" spans="1:8" s="1" customFormat="1" ht="16.899999999999999" customHeight="1">
      <c r="A2168" s="29"/>
      <c r="B2168" s="30"/>
      <c r="C2168" s="210" t="s">
        <v>2156</v>
      </c>
      <c r="D2168" s="210" t="s">
        <v>1180</v>
      </c>
      <c r="E2168" s="17" t="s">
        <v>2156</v>
      </c>
      <c r="F2168" s="211">
        <v>0</v>
      </c>
      <c r="G2168" s="29"/>
      <c r="H2168" s="30"/>
    </row>
    <row r="2169" spans="1:8" s="1" customFormat="1" ht="16.899999999999999" customHeight="1">
      <c r="A2169" s="29"/>
      <c r="B2169" s="30"/>
      <c r="C2169" s="210" t="s">
        <v>2156</v>
      </c>
      <c r="D2169" s="210" t="s">
        <v>1860</v>
      </c>
      <c r="E2169" s="17" t="s">
        <v>2156</v>
      </c>
      <c r="F2169" s="211">
        <v>0.20799999999999999</v>
      </c>
      <c r="G2169" s="29"/>
      <c r="H2169" s="30"/>
    </row>
    <row r="2170" spans="1:8" s="1" customFormat="1" ht="16.899999999999999" customHeight="1">
      <c r="A2170" s="29"/>
      <c r="B2170" s="30"/>
      <c r="C2170" s="210" t="s">
        <v>1210</v>
      </c>
      <c r="D2170" s="210" t="s">
        <v>2641</v>
      </c>
      <c r="E2170" s="17" t="s">
        <v>2156</v>
      </c>
      <c r="F2170" s="211">
        <v>0.72499999999999998</v>
      </c>
      <c r="G2170" s="29"/>
      <c r="H2170" s="30"/>
    </row>
    <row r="2171" spans="1:8" s="1" customFormat="1" ht="16.899999999999999" customHeight="1">
      <c r="A2171" s="29"/>
      <c r="B2171" s="30"/>
      <c r="C2171" s="212" t="s">
        <v>561</v>
      </c>
      <c r="D2171" s="29"/>
      <c r="E2171" s="29"/>
      <c r="F2171" s="29"/>
      <c r="G2171" s="29"/>
      <c r="H2171" s="30"/>
    </row>
    <row r="2172" spans="1:8" s="1" customFormat="1" ht="16.899999999999999" customHeight="1">
      <c r="A2172" s="29"/>
      <c r="B2172" s="30"/>
      <c r="C2172" s="210" t="s">
        <v>1854</v>
      </c>
      <c r="D2172" s="210" t="s">
        <v>1855</v>
      </c>
      <c r="E2172" s="17" t="s">
        <v>2248</v>
      </c>
      <c r="F2172" s="211">
        <v>0.72499999999999998</v>
      </c>
      <c r="G2172" s="29"/>
      <c r="H2172" s="30"/>
    </row>
    <row r="2173" spans="1:8" s="1" customFormat="1" ht="16.899999999999999" customHeight="1">
      <c r="A2173" s="29"/>
      <c r="B2173" s="30"/>
      <c r="C2173" s="210" t="s">
        <v>1861</v>
      </c>
      <c r="D2173" s="210" t="s">
        <v>1862</v>
      </c>
      <c r="E2173" s="17" t="s">
        <v>2248</v>
      </c>
      <c r="F2173" s="211">
        <v>2.992</v>
      </c>
      <c r="G2173" s="29"/>
      <c r="H2173" s="30"/>
    </row>
    <row r="2174" spans="1:8" s="1" customFormat="1" ht="16.899999999999999" customHeight="1">
      <c r="A2174" s="29"/>
      <c r="B2174" s="30"/>
      <c r="C2174" s="206" t="s">
        <v>1213</v>
      </c>
      <c r="D2174" s="207" t="s">
        <v>1214</v>
      </c>
      <c r="E2174" s="208" t="s">
        <v>2297</v>
      </c>
      <c r="F2174" s="209">
        <v>4.26</v>
      </c>
      <c r="G2174" s="29"/>
      <c r="H2174" s="30"/>
    </row>
    <row r="2175" spans="1:8" s="1" customFormat="1" ht="16.899999999999999" customHeight="1">
      <c r="A2175" s="29"/>
      <c r="B2175" s="30"/>
      <c r="C2175" s="210" t="s">
        <v>2156</v>
      </c>
      <c r="D2175" s="210" t="s">
        <v>1761</v>
      </c>
      <c r="E2175" s="17" t="s">
        <v>2156</v>
      </c>
      <c r="F2175" s="211">
        <v>0</v>
      </c>
      <c r="G2175" s="29"/>
      <c r="H2175" s="30"/>
    </row>
    <row r="2176" spans="1:8" s="1" customFormat="1" ht="16.899999999999999" customHeight="1">
      <c r="A2176" s="29"/>
      <c r="B2176" s="30"/>
      <c r="C2176" s="210" t="s">
        <v>2156</v>
      </c>
      <c r="D2176" s="210" t="s">
        <v>1762</v>
      </c>
      <c r="E2176" s="17" t="s">
        <v>2156</v>
      </c>
      <c r="F2176" s="211">
        <v>2.74</v>
      </c>
      <c r="G2176" s="29"/>
      <c r="H2176" s="30"/>
    </row>
    <row r="2177" spans="1:8" s="1" customFormat="1" ht="16.899999999999999" customHeight="1">
      <c r="A2177" s="29"/>
      <c r="B2177" s="30"/>
      <c r="C2177" s="210" t="s">
        <v>2156</v>
      </c>
      <c r="D2177" s="210" t="s">
        <v>1763</v>
      </c>
      <c r="E2177" s="17" t="s">
        <v>2156</v>
      </c>
      <c r="F2177" s="211">
        <v>1.52</v>
      </c>
      <c r="G2177" s="29"/>
      <c r="H2177" s="30"/>
    </row>
    <row r="2178" spans="1:8" s="1" customFormat="1" ht="16.899999999999999" customHeight="1">
      <c r="A2178" s="29"/>
      <c r="B2178" s="30"/>
      <c r="C2178" s="210" t="s">
        <v>1213</v>
      </c>
      <c r="D2178" s="210" t="s">
        <v>2641</v>
      </c>
      <c r="E2178" s="17" t="s">
        <v>2156</v>
      </c>
      <c r="F2178" s="211">
        <v>4.26</v>
      </c>
      <c r="G2178" s="29"/>
      <c r="H2178" s="30"/>
    </row>
    <row r="2179" spans="1:8" s="1" customFormat="1" ht="16.899999999999999" customHeight="1">
      <c r="A2179" s="29"/>
      <c r="B2179" s="30"/>
      <c r="C2179" s="212" t="s">
        <v>561</v>
      </c>
      <c r="D2179" s="29"/>
      <c r="E2179" s="29"/>
      <c r="F2179" s="29"/>
      <c r="G2179" s="29"/>
      <c r="H2179" s="30"/>
    </row>
    <row r="2180" spans="1:8" s="1" customFormat="1" ht="16.899999999999999" customHeight="1">
      <c r="A2180" s="29"/>
      <c r="B2180" s="30"/>
      <c r="C2180" s="210" t="s">
        <v>1758</v>
      </c>
      <c r="D2180" s="210" t="s">
        <v>1759</v>
      </c>
      <c r="E2180" s="17" t="s">
        <v>2297</v>
      </c>
      <c r="F2180" s="211">
        <v>4.26</v>
      </c>
      <c r="G2180" s="29"/>
      <c r="H2180" s="30"/>
    </row>
    <row r="2181" spans="1:8" s="1" customFormat="1" ht="16.899999999999999" customHeight="1">
      <c r="A2181" s="29"/>
      <c r="B2181" s="30"/>
      <c r="C2181" s="210" t="s">
        <v>1764</v>
      </c>
      <c r="D2181" s="210" t="s">
        <v>1765</v>
      </c>
      <c r="E2181" s="17" t="s">
        <v>2297</v>
      </c>
      <c r="F2181" s="211">
        <v>4.899</v>
      </c>
      <c r="G2181" s="29"/>
      <c r="H2181" s="30"/>
    </row>
    <row r="2182" spans="1:8" s="1" customFormat="1" ht="16.899999999999999" customHeight="1">
      <c r="A2182" s="29"/>
      <c r="B2182" s="30"/>
      <c r="C2182" s="206" t="s">
        <v>1216</v>
      </c>
      <c r="D2182" s="207" t="s">
        <v>1217</v>
      </c>
      <c r="E2182" s="208" t="s">
        <v>2297</v>
      </c>
      <c r="F2182" s="209">
        <v>18.149999999999999</v>
      </c>
      <c r="G2182" s="29"/>
      <c r="H2182" s="30"/>
    </row>
    <row r="2183" spans="1:8" s="1" customFormat="1" ht="16.899999999999999" customHeight="1">
      <c r="A2183" s="29"/>
      <c r="B2183" s="30"/>
      <c r="C2183" s="210" t="s">
        <v>2156</v>
      </c>
      <c r="D2183" s="210" t="s">
        <v>1753</v>
      </c>
      <c r="E2183" s="17" t="s">
        <v>2156</v>
      </c>
      <c r="F2183" s="211">
        <v>0</v>
      </c>
      <c r="G2183" s="29"/>
      <c r="H2183" s="30"/>
    </row>
    <row r="2184" spans="1:8" s="1" customFormat="1" ht="16.899999999999999" customHeight="1">
      <c r="A2184" s="29"/>
      <c r="B2184" s="30"/>
      <c r="C2184" s="210" t="s">
        <v>2156</v>
      </c>
      <c r="D2184" s="210" t="s">
        <v>1417</v>
      </c>
      <c r="E2184" s="17" t="s">
        <v>2156</v>
      </c>
      <c r="F2184" s="211">
        <v>18.149999999999999</v>
      </c>
      <c r="G2184" s="29"/>
      <c r="H2184" s="30"/>
    </row>
    <row r="2185" spans="1:8" s="1" customFormat="1" ht="16.899999999999999" customHeight="1">
      <c r="A2185" s="29"/>
      <c r="B2185" s="30"/>
      <c r="C2185" s="210" t="s">
        <v>1216</v>
      </c>
      <c r="D2185" s="210" t="s">
        <v>2641</v>
      </c>
      <c r="E2185" s="17" t="s">
        <v>2156</v>
      </c>
      <c r="F2185" s="211">
        <v>18.149999999999999</v>
      </c>
      <c r="G2185" s="29"/>
      <c r="H2185" s="30"/>
    </row>
    <row r="2186" spans="1:8" s="1" customFormat="1" ht="16.899999999999999" customHeight="1">
      <c r="A2186" s="29"/>
      <c r="B2186" s="30"/>
      <c r="C2186" s="212" t="s">
        <v>561</v>
      </c>
      <c r="D2186" s="29"/>
      <c r="E2186" s="29"/>
      <c r="F2186" s="29"/>
      <c r="G2186" s="29"/>
      <c r="H2186" s="30"/>
    </row>
    <row r="2187" spans="1:8" s="1" customFormat="1" ht="16.899999999999999" customHeight="1">
      <c r="A2187" s="29"/>
      <c r="B2187" s="30"/>
      <c r="C2187" s="210" t="s">
        <v>1750</v>
      </c>
      <c r="D2187" s="210" t="s">
        <v>1751</v>
      </c>
      <c r="E2187" s="17" t="s">
        <v>2297</v>
      </c>
      <c r="F2187" s="211">
        <v>18.149999999999999</v>
      </c>
      <c r="G2187" s="29"/>
      <c r="H2187" s="30"/>
    </row>
    <row r="2188" spans="1:8" s="1" customFormat="1" ht="16.899999999999999" customHeight="1">
      <c r="A2188" s="29"/>
      <c r="B2188" s="30"/>
      <c r="C2188" s="210" t="s">
        <v>1754</v>
      </c>
      <c r="D2188" s="210" t="s">
        <v>1755</v>
      </c>
      <c r="E2188" s="17" t="s">
        <v>2297</v>
      </c>
      <c r="F2188" s="211">
        <v>20.873000000000001</v>
      </c>
      <c r="G2188" s="29"/>
      <c r="H2188" s="30"/>
    </row>
    <row r="2189" spans="1:8" s="1" customFormat="1" ht="16.899999999999999" customHeight="1">
      <c r="A2189" s="29"/>
      <c r="B2189" s="30"/>
      <c r="C2189" s="206" t="s">
        <v>1218</v>
      </c>
      <c r="D2189" s="207" t="s">
        <v>1219</v>
      </c>
      <c r="E2189" s="208" t="s">
        <v>2345</v>
      </c>
      <c r="F2189" s="209">
        <v>19.7</v>
      </c>
      <c r="G2189" s="29"/>
      <c r="H2189" s="30"/>
    </row>
    <row r="2190" spans="1:8" s="1" customFormat="1" ht="16.899999999999999" customHeight="1">
      <c r="A2190" s="29"/>
      <c r="B2190" s="30"/>
      <c r="C2190" s="210" t="s">
        <v>2156</v>
      </c>
      <c r="D2190" s="210" t="s">
        <v>1623</v>
      </c>
      <c r="E2190" s="17" t="s">
        <v>2156</v>
      </c>
      <c r="F2190" s="211">
        <v>12.9</v>
      </c>
      <c r="G2190" s="29"/>
      <c r="H2190" s="30"/>
    </row>
    <row r="2191" spans="1:8" s="1" customFormat="1" ht="16.899999999999999" customHeight="1">
      <c r="A2191" s="29"/>
      <c r="B2191" s="30"/>
      <c r="C2191" s="210" t="s">
        <v>2156</v>
      </c>
      <c r="D2191" s="210" t="s">
        <v>1624</v>
      </c>
      <c r="E2191" s="17" t="s">
        <v>2156</v>
      </c>
      <c r="F2191" s="211">
        <v>6.8</v>
      </c>
      <c r="G2191" s="29"/>
      <c r="H2191" s="30"/>
    </row>
    <row r="2192" spans="1:8" s="1" customFormat="1" ht="16.899999999999999" customHeight="1">
      <c r="A2192" s="29"/>
      <c r="B2192" s="30"/>
      <c r="C2192" s="210" t="s">
        <v>1218</v>
      </c>
      <c r="D2192" s="210" t="s">
        <v>2641</v>
      </c>
      <c r="E2192" s="17" t="s">
        <v>2156</v>
      </c>
      <c r="F2192" s="211">
        <v>19.7</v>
      </c>
      <c r="G2192" s="29"/>
      <c r="H2192" s="30"/>
    </row>
    <row r="2193" spans="1:8" s="1" customFormat="1" ht="16.899999999999999" customHeight="1">
      <c r="A2193" s="29"/>
      <c r="B2193" s="30"/>
      <c r="C2193" s="212" t="s">
        <v>561</v>
      </c>
      <c r="D2193" s="29"/>
      <c r="E2193" s="29"/>
      <c r="F2193" s="29"/>
      <c r="G2193" s="29"/>
      <c r="H2193" s="30"/>
    </row>
    <row r="2194" spans="1:8" s="1" customFormat="1" ht="16.899999999999999" customHeight="1">
      <c r="A2194" s="29"/>
      <c r="B2194" s="30"/>
      <c r="C2194" s="210" t="s">
        <v>1620</v>
      </c>
      <c r="D2194" s="210" t="s">
        <v>1621</v>
      </c>
      <c r="E2194" s="17" t="s">
        <v>2345</v>
      </c>
      <c r="F2194" s="211">
        <v>19.7</v>
      </c>
      <c r="G2194" s="29"/>
      <c r="H2194" s="30"/>
    </row>
    <row r="2195" spans="1:8" s="1" customFormat="1" ht="16.899999999999999" customHeight="1">
      <c r="A2195" s="29"/>
      <c r="B2195" s="30"/>
      <c r="C2195" s="210" t="s">
        <v>1625</v>
      </c>
      <c r="D2195" s="210" t="s">
        <v>1626</v>
      </c>
      <c r="E2195" s="17" t="s">
        <v>2345</v>
      </c>
      <c r="F2195" s="211">
        <v>21.67</v>
      </c>
      <c r="G2195" s="29"/>
      <c r="H2195" s="30"/>
    </row>
    <row r="2196" spans="1:8" s="1" customFormat="1" ht="16.899999999999999" customHeight="1">
      <c r="A2196" s="29"/>
      <c r="B2196" s="30"/>
      <c r="C2196" s="206" t="s">
        <v>1220</v>
      </c>
      <c r="D2196" s="207" t="s">
        <v>1221</v>
      </c>
      <c r="E2196" s="208" t="s">
        <v>2357</v>
      </c>
      <c r="F2196" s="209">
        <v>1</v>
      </c>
      <c r="G2196" s="29"/>
      <c r="H2196" s="30"/>
    </row>
    <row r="2197" spans="1:8" s="1" customFormat="1" ht="16.899999999999999" customHeight="1">
      <c r="A2197" s="29"/>
      <c r="B2197" s="30"/>
      <c r="C2197" s="210" t="s">
        <v>2156</v>
      </c>
      <c r="D2197" s="210" t="s">
        <v>2215</v>
      </c>
      <c r="E2197" s="17" t="s">
        <v>2156</v>
      </c>
      <c r="F2197" s="211">
        <v>1</v>
      </c>
      <c r="G2197" s="29"/>
      <c r="H2197" s="30"/>
    </row>
    <row r="2198" spans="1:8" s="1" customFormat="1" ht="16.899999999999999" customHeight="1">
      <c r="A2198" s="29"/>
      <c r="B2198" s="30"/>
      <c r="C2198" s="210" t="s">
        <v>1220</v>
      </c>
      <c r="D2198" s="210" t="s">
        <v>2641</v>
      </c>
      <c r="E2198" s="17" t="s">
        <v>2156</v>
      </c>
      <c r="F2198" s="211">
        <v>1</v>
      </c>
      <c r="G2198" s="29"/>
      <c r="H2198" s="30"/>
    </row>
    <row r="2199" spans="1:8" s="1" customFormat="1" ht="16.899999999999999" customHeight="1">
      <c r="A2199" s="29"/>
      <c r="B2199" s="30"/>
      <c r="C2199" s="212" t="s">
        <v>561</v>
      </c>
      <c r="D2199" s="29"/>
      <c r="E2199" s="29"/>
      <c r="F2199" s="29"/>
      <c r="G2199" s="29"/>
      <c r="H2199" s="30"/>
    </row>
    <row r="2200" spans="1:8" s="1" customFormat="1" ht="16.899999999999999" customHeight="1">
      <c r="A2200" s="29"/>
      <c r="B2200" s="30"/>
      <c r="C2200" s="210" t="s">
        <v>1829</v>
      </c>
      <c r="D2200" s="210" t="s">
        <v>1830</v>
      </c>
      <c r="E2200" s="17" t="s">
        <v>3034</v>
      </c>
      <c r="F2200" s="211">
        <v>1</v>
      </c>
      <c r="G2200" s="29"/>
      <c r="H2200" s="30"/>
    </row>
    <row r="2201" spans="1:8" s="1" customFormat="1" ht="16.899999999999999" customHeight="1">
      <c r="A2201" s="29"/>
      <c r="B2201" s="30"/>
      <c r="C2201" s="210" t="s">
        <v>1338</v>
      </c>
      <c r="D2201" s="210" t="s">
        <v>1339</v>
      </c>
      <c r="E2201" s="17" t="s">
        <v>2345</v>
      </c>
      <c r="F2201" s="211">
        <v>0.4</v>
      </c>
      <c r="G2201" s="29"/>
      <c r="H2201" s="30"/>
    </row>
    <row r="2202" spans="1:8" s="1" customFormat="1" ht="16.899999999999999" customHeight="1">
      <c r="A2202" s="29"/>
      <c r="B2202" s="30"/>
      <c r="C2202" s="210" t="s">
        <v>2013</v>
      </c>
      <c r="D2202" s="210" t="s">
        <v>2014</v>
      </c>
      <c r="E2202" s="17" t="s">
        <v>3034</v>
      </c>
      <c r="F2202" s="211">
        <v>1</v>
      </c>
      <c r="G2202" s="29"/>
      <c r="H2202" s="30"/>
    </row>
    <row r="2203" spans="1:8" s="1" customFormat="1" ht="16.899999999999999" customHeight="1">
      <c r="A2203" s="29"/>
      <c r="B2203" s="30"/>
      <c r="C2203" s="210" t="s">
        <v>1832</v>
      </c>
      <c r="D2203" s="210" t="s">
        <v>1833</v>
      </c>
      <c r="E2203" s="17" t="s">
        <v>3034</v>
      </c>
      <c r="F2203" s="211">
        <v>1</v>
      </c>
      <c r="G2203" s="29"/>
      <c r="H2203" s="30"/>
    </row>
    <row r="2204" spans="1:8" s="1" customFormat="1" ht="16.899999999999999" customHeight="1">
      <c r="A2204" s="29"/>
      <c r="B2204" s="30"/>
      <c r="C2204" s="210" t="s">
        <v>2017</v>
      </c>
      <c r="D2204" s="210" t="s">
        <v>2018</v>
      </c>
      <c r="E2204" s="17" t="s">
        <v>3034</v>
      </c>
      <c r="F2204" s="211">
        <v>1</v>
      </c>
      <c r="G2204" s="29"/>
      <c r="H2204" s="30"/>
    </row>
    <row r="2205" spans="1:8" s="1" customFormat="1" ht="16.899999999999999" customHeight="1">
      <c r="A2205" s="29"/>
      <c r="B2205" s="30"/>
      <c r="C2205" s="206" t="s">
        <v>1222</v>
      </c>
      <c r="D2205" s="207" t="s">
        <v>1223</v>
      </c>
      <c r="E2205" s="208" t="s">
        <v>2357</v>
      </c>
      <c r="F2205" s="209">
        <v>5</v>
      </c>
      <c r="G2205" s="29"/>
      <c r="H2205" s="30"/>
    </row>
    <row r="2206" spans="1:8" s="1" customFormat="1" ht="16.899999999999999" customHeight="1">
      <c r="A2206" s="29"/>
      <c r="B2206" s="30"/>
      <c r="C2206" s="210" t="s">
        <v>2156</v>
      </c>
      <c r="D2206" s="210" t="s">
        <v>1223</v>
      </c>
      <c r="E2206" s="17" t="s">
        <v>2156</v>
      </c>
      <c r="F2206" s="211">
        <v>0</v>
      </c>
      <c r="G2206" s="29"/>
      <c r="H2206" s="30"/>
    </row>
    <row r="2207" spans="1:8" s="1" customFormat="1" ht="16.899999999999999" customHeight="1">
      <c r="A2207" s="29"/>
      <c r="B2207" s="30"/>
      <c r="C2207" s="210" t="s">
        <v>2156</v>
      </c>
      <c r="D2207" s="210" t="s">
        <v>2386</v>
      </c>
      <c r="E2207" s="17" t="s">
        <v>2156</v>
      </c>
      <c r="F2207" s="211">
        <v>5</v>
      </c>
      <c r="G2207" s="29"/>
      <c r="H2207" s="30"/>
    </row>
    <row r="2208" spans="1:8" s="1" customFormat="1" ht="16.899999999999999" customHeight="1">
      <c r="A2208" s="29"/>
      <c r="B2208" s="30"/>
      <c r="C2208" s="210" t="s">
        <v>1222</v>
      </c>
      <c r="D2208" s="210" t="s">
        <v>2641</v>
      </c>
      <c r="E2208" s="17" t="s">
        <v>2156</v>
      </c>
      <c r="F2208" s="211">
        <v>5</v>
      </c>
      <c r="G2208" s="29"/>
      <c r="H2208" s="30"/>
    </row>
    <row r="2209" spans="1:8" s="1" customFormat="1" ht="16.899999999999999" customHeight="1">
      <c r="A2209" s="29"/>
      <c r="B2209" s="30"/>
      <c r="C2209" s="212" t="s">
        <v>561</v>
      </c>
      <c r="D2209" s="29"/>
      <c r="E2209" s="29"/>
      <c r="F2209" s="29"/>
      <c r="G2209" s="29"/>
      <c r="H2209" s="30"/>
    </row>
    <row r="2210" spans="1:8" s="1" customFormat="1" ht="16.899999999999999" customHeight="1">
      <c r="A2210" s="29"/>
      <c r="B2210" s="30"/>
      <c r="C2210" s="210" t="s">
        <v>2005</v>
      </c>
      <c r="D2210" s="210" t="s">
        <v>2006</v>
      </c>
      <c r="E2210" s="17" t="s">
        <v>3034</v>
      </c>
      <c r="F2210" s="211">
        <v>5</v>
      </c>
      <c r="G2210" s="29"/>
      <c r="H2210" s="30"/>
    </row>
    <row r="2211" spans="1:8" s="1" customFormat="1" ht="16.899999999999999" customHeight="1">
      <c r="A2211" s="29"/>
      <c r="B2211" s="30"/>
      <c r="C2211" s="210" t="s">
        <v>1329</v>
      </c>
      <c r="D2211" s="210" t="s">
        <v>1330</v>
      </c>
      <c r="E2211" s="17" t="s">
        <v>2345</v>
      </c>
      <c r="F2211" s="211">
        <v>2</v>
      </c>
      <c r="G2211" s="29"/>
      <c r="H2211" s="30"/>
    </row>
    <row r="2212" spans="1:8" s="1" customFormat="1" ht="16.899999999999999" customHeight="1">
      <c r="A2212" s="29"/>
      <c r="B2212" s="30"/>
      <c r="C2212" s="210" t="s">
        <v>1334</v>
      </c>
      <c r="D2212" s="210" t="s">
        <v>1335</v>
      </c>
      <c r="E2212" s="17" t="s">
        <v>2345</v>
      </c>
      <c r="F2212" s="211">
        <v>2.5</v>
      </c>
      <c r="G2212" s="29"/>
      <c r="H2212" s="30"/>
    </row>
    <row r="2213" spans="1:8" s="1" customFormat="1" ht="16.899999999999999" customHeight="1">
      <c r="A2213" s="29"/>
      <c r="B2213" s="30"/>
      <c r="C2213" s="210" t="s">
        <v>2009</v>
      </c>
      <c r="D2213" s="210" t="s">
        <v>2010</v>
      </c>
      <c r="E2213" s="17" t="s">
        <v>3034</v>
      </c>
      <c r="F2213" s="211">
        <v>5</v>
      </c>
      <c r="G2213" s="29"/>
      <c r="H2213" s="30"/>
    </row>
    <row r="2214" spans="1:8" s="1" customFormat="1" ht="16.899999999999999" customHeight="1">
      <c r="A2214" s="29"/>
      <c r="B2214" s="30"/>
      <c r="C2214" s="206" t="s">
        <v>1224</v>
      </c>
      <c r="D2214" s="207" t="s">
        <v>1225</v>
      </c>
      <c r="E2214" s="208" t="s">
        <v>2248</v>
      </c>
      <c r="F2214" s="209">
        <v>35.119999999999997</v>
      </c>
      <c r="G2214" s="29"/>
      <c r="H2214" s="30"/>
    </row>
    <row r="2215" spans="1:8" s="1" customFormat="1" ht="16.899999999999999" customHeight="1">
      <c r="A2215" s="29"/>
      <c r="B2215" s="30"/>
      <c r="C2215" s="210" t="s">
        <v>2156</v>
      </c>
      <c r="D2215" s="210" t="s">
        <v>1604</v>
      </c>
      <c r="E2215" s="17" t="s">
        <v>2156</v>
      </c>
      <c r="F2215" s="211">
        <v>35.119999999999997</v>
      </c>
      <c r="G2215" s="29"/>
      <c r="H2215" s="30"/>
    </row>
    <row r="2216" spans="1:8" s="1" customFormat="1" ht="16.899999999999999" customHeight="1">
      <c r="A2216" s="29"/>
      <c r="B2216" s="30"/>
      <c r="C2216" s="210" t="s">
        <v>1224</v>
      </c>
      <c r="D2216" s="210" t="s">
        <v>2641</v>
      </c>
      <c r="E2216" s="17" t="s">
        <v>2156</v>
      </c>
      <c r="F2216" s="211">
        <v>35.119999999999997</v>
      </c>
      <c r="G2216" s="29"/>
      <c r="H2216" s="30"/>
    </row>
    <row r="2217" spans="1:8" s="1" customFormat="1" ht="16.899999999999999" customHeight="1">
      <c r="A2217" s="29"/>
      <c r="B2217" s="30"/>
      <c r="C2217" s="212" t="s">
        <v>561</v>
      </c>
      <c r="D2217" s="29"/>
      <c r="E2217" s="29"/>
      <c r="F2217" s="29"/>
      <c r="G2217" s="29"/>
      <c r="H2217" s="30"/>
    </row>
    <row r="2218" spans="1:8" s="1" customFormat="1" ht="16.899999999999999" customHeight="1">
      <c r="A2218" s="29"/>
      <c r="B2218" s="30"/>
      <c r="C2218" s="210" t="s">
        <v>1601</v>
      </c>
      <c r="D2218" s="210" t="s">
        <v>1602</v>
      </c>
      <c r="E2218" s="17" t="s">
        <v>2248</v>
      </c>
      <c r="F2218" s="211">
        <v>35.119999999999997</v>
      </c>
      <c r="G2218" s="29"/>
      <c r="H2218" s="30"/>
    </row>
    <row r="2219" spans="1:8" s="1" customFormat="1" ht="16.899999999999999" customHeight="1">
      <c r="A2219" s="29"/>
      <c r="B2219" s="30"/>
      <c r="C2219" s="210" t="s">
        <v>1605</v>
      </c>
      <c r="D2219" s="210" t="s">
        <v>1606</v>
      </c>
      <c r="E2219" s="17" t="s">
        <v>2248</v>
      </c>
      <c r="F2219" s="211">
        <v>35.119999999999997</v>
      </c>
      <c r="G2219" s="29"/>
      <c r="H2219" s="30"/>
    </row>
    <row r="2220" spans="1:8" s="1" customFormat="1" ht="16.899999999999999" customHeight="1">
      <c r="A2220" s="29"/>
      <c r="B2220" s="30"/>
      <c r="C2220" s="210" t="s">
        <v>1617</v>
      </c>
      <c r="D2220" s="210" t="s">
        <v>1618</v>
      </c>
      <c r="E2220" s="17" t="s">
        <v>2248</v>
      </c>
      <c r="F2220" s="211">
        <v>35.119999999999997</v>
      </c>
      <c r="G2220" s="29"/>
      <c r="H2220" s="30"/>
    </row>
    <row r="2221" spans="1:8" s="1" customFormat="1" ht="26.45" customHeight="1">
      <c r="A2221" s="29"/>
      <c r="B2221" s="30"/>
      <c r="C2221" s="205" t="s">
        <v>569</v>
      </c>
      <c r="D2221" s="205" t="s">
        <v>2226</v>
      </c>
      <c r="E2221" s="29"/>
      <c r="F2221" s="29"/>
      <c r="G2221" s="29"/>
      <c r="H2221" s="30"/>
    </row>
    <row r="2222" spans="1:8" s="1" customFormat="1" ht="16.899999999999999" customHeight="1">
      <c r="A2222" s="29"/>
      <c r="B2222" s="30"/>
      <c r="C2222" s="206" t="s">
        <v>52</v>
      </c>
      <c r="D2222" s="207" t="s">
        <v>53</v>
      </c>
      <c r="E2222" s="208" t="s">
        <v>2297</v>
      </c>
      <c r="F2222" s="209">
        <v>347.43</v>
      </c>
      <c r="G2222" s="29"/>
      <c r="H2222" s="30"/>
    </row>
    <row r="2223" spans="1:8" s="1" customFormat="1" ht="16.899999999999999" customHeight="1">
      <c r="A2223" s="29"/>
      <c r="B2223" s="30"/>
      <c r="C2223" s="210" t="s">
        <v>2156</v>
      </c>
      <c r="D2223" s="210" t="s">
        <v>101</v>
      </c>
      <c r="E2223" s="17" t="s">
        <v>2156</v>
      </c>
      <c r="F2223" s="211">
        <v>270.48</v>
      </c>
      <c r="G2223" s="29"/>
      <c r="H2223" s="30"/>
    </row>
    <row r="2224" spans="1:8" s="1" customFormat="1" ht="16.899999999999999" customHeight="1">
      <c r="A2224" s="29"/>
      <c r="B2224" s="30"/>
      <c r="C2224" s="210" t="s">
        <v>2156</v>
      </c>
      <c r="D2224" s="210" t="s">
        <v>102</v>
      </c>
      <c r="E2224" s="17" t="s">
        <v>2156</v>
      </c>
      <c r="F2224" s="211">
        <v>76.95</v>
      </c>
      <c r="G2224" s="29"/>
      <c r="H2224" s="30"/>
    </row>
    <row r="2225" spans="1:8" s="1" customFormat="1" ht="16.899999999999999" customHeight="1">
      <c r="A2225" s="29"/>
      <c r="B2225" s="30"/>
      <c r="C2225" s="210" t="s">
        <v>52</v>
      </c>
      <c r="D2225" s="210" t="s">
        <v>2641</v>
      </c>
      <c r="E2225" s="17" t="s">
        <v>2156</v>
      </c>
      <c r="F2225" s="211">
        <v>347.43</v>
      </c>
      <c r="G2225" s="29"/>
      <c r="H2225" s="30"/>
    </row>
    <row r="2226" spans="1:8" s="1" customFormat="1" ht="16.899999999999999" customHeight="1">
      <c r="A2226" s="29"/>
      <c r="B2226" s="30"/>
      <c r="C2226" s="212" t="s">
        <v>561</v>
      </c>
      <c r="D2226" s="29"/>
      <c r="E2226" s="29"/>
      <c r="F2226" s="29"/>
      <c r="G2226" s="29"/>
      <c r="H2226" s="30"/>
    </row>
    <row r="2227" spans="1:8" s="1" customFormat="1" ht="16.899999999999999" customHeight="1">
      <c r="A2227" s="29"/>
      <c r="B2227" s="30"/>
      <c r="C2227" s="210" t="s">
        <v>98</v>
      </c>
      <c r="D2227" s="210" t="s">
        <v>99</v>
      </c>
      <c r="E2227" s="17" t="s">
        <v>2297</v>
      </c>
      <c r="F2227" s="211">
        <v>347.43</v>
      </c>
      <c r="G2227" s="29"/>
      <c r="H2227" s="30"/>
    </row>
    <row r="2228" spans="1:8" s="1" customFormat="1" ht="16.899999999999999" customHeight="1">
      <c r="A2228" s="29"/>
      <c r="B2228" s="30"/>
      <c r="C2228" s="210" t="s">
        <v>2884</v>
      </c>
      <c r="D2228" s="210" t="s">
        <v>2885</v>
      </c>
      <c r="E2228" s="17" t="s">
        <v>2248</v>
      </c>
      <c r="F2228" s="211">
        <v>104.68</v>
      </c>
      <c r="G2228" s="29"/>
      <c r="H2228" s="30"/>
    </row>
    <row r="2229" spans="1:8" s="1" customFormat="1" ht="16.899999999999999" customHeight="1">
      <c r="A2229" s="29"/>
      <c r="B2229" s="30"/>
      <c r="C2229" s="210" t="s">
        <v>165</v>
      </c>
      <c r="D2229" s="210" t="s">
        <v>166</v>
      </c>
      <c r="E2229" s="17" t="s">
        <v>2297</v>
      </c>
      <c r="F2229" s="211">
        <v>175.971</v>
      </c>
      <c r="G2229" s="29"/>
      <c r="H2229" s="30"/>
    </row>
    <row r="2230" spans="1:8" s="1" customFormat="1" ht="16.899999999999999" customHeight="1">
      <c r="A2230" s="29"/>
      <c r="B2230" s="30"/>
      <c r="C2230" s="206" t="s">
        <v>2246</v>
      </c>
      <c r="D2230" s="207" t="s">
        <v>55</v>
      </c>
      <c r="E2230" s="208" t="s">
        <v>2248</v>
      </c>
      <c r="F2230" s="209">
        <v>46.334000000000003</v>
      </c>
      <c r="G2230" s="29"/>
      <c r="H2230" s="30"/>
    </row>
    <row r="2231" spans="1:8" s="1" customFormat="1" ht="16.899999999999999" customHeight="1">
      <c r="A2231" s="29"/>
      <c r="B2231" s="30"/>
      <c r="C2231" s="210" t="s">
        <v>2156</v>
      </c>
      <c r="D2231" s="210" t="s">
        <v>2156</v>
      </c>
      <c r="E2231" s="17" t="s">
        <v>2156</v>
      </c>
      <c r="F2231" s="211">
        <v>0</v>
      </c>
      <c r="G2231" s="29"/>
      <c r="H2231" s="30"/>
    </row>
    <row r="2232" spans="1:8" s="1" customFormat="1" ht="16.899999999999999" customHeight="1">
      <c r="A2232" s="29"/>
      <c r="B2232" s="30"/>
      <c r="C2232" s="210" t="s">
        <v>2156</v>
      </c>
      <c r="D2232" s="210" t="s">
        <v>127</v>
      </c>
      <c r="E2232" s="17" t="s">
        <v>2156</v>
      </c>
      <c r="F2232" s="211">
        <v>0</v>
      </c>
      <c r="G2232" s="29"/>
      <c r="H2232" s="30"/>
    </row>
    <row r="2233" spans="1:8" s="1" customFormat="1" ht="16.899999999999999" customHeight="1">
      <c r="A2233" s="29"/>
      <c r="B2233" s="30"/>
      <c r="C2233" s="210" t="s">
        <v>2156</v>
      </c>
      <c r="D2233" s="210" t="s">
        <v>128</v>
      </c>
      <c r="E2233" s="17" t="s">
        <v>2156</v>
      </c>
      <c r="F2233" s="211">
        <v>19.856000000000002</v>
      </c>
      <c r="G2233" s="29"/>
      <c r="H2233" s="30"/>
    </row>
    <row r="2234" spans="1:8" s="1" customFormat="1" ht="16.899999999999999" customHeight="1">
      <c r="A2234" s="29"/>
      <c r="B2234" s="30"/>
      <c r="C2234" s="210" t="s">
        <v>2156</v>
      </c>
      <c r="D2234" s="210" t="s">
        <v>129</v>
      </c>
      <c r="E2234" s="17" t="s">
        <v>2156</v>
      </c>
      <c r="F2234" s="211">
        <v>0</v>
      </c>
      <c r="G2234" s="29"/>
      <c r="H2234" s="30"/>
    </row>
    <row r="2235" spans="1:8" s="1" customFormat="1" ht="16.899999999999999" customHeight="1">
      <c r="A2235" s="29"/>
      <c r="B2235" s="30"/>
      <c r="C2235" s="210" t="s">
        <v>2156</v>
      </c>
      <c r="D2235" s="210" t="s">
        <v>130</v>
      </c>
      <c r="E2235" s="17" t="s">
        <v>2156</v>
      </c>
      <c r="F2235" s="211">
        <v>33.146000000000001</v>
      </c>
      <c r="G2235" s="29"/>
      <c r="H2235" s="30"/>
    </row>
    <row r="2236" spans="1:8" s="1" customFormat="1" ht="16.899999999999999" customHeight="1">
      <c r="A2236" s="29"/>
      <c r="B2236" s="30"/>
      <c r="C2236" s="210" t="s">
        <v>2156</v>
      </c>
      <c r="D2236" s="210" t="s">
        <v>131</v>
      </c>
      <c r="E2236" s="17" t="s">
        <v>2156</v>
      </c>
      <c r="F2236" s="211">
        <v>0</v>
      </c>
      <c r="G2236" s="29"/>
      <c r="H2236" s="30"/>
    </row>
    <row r="2237" spans="1:8" s="1" customFormat="1" ht="16.899999999999999" customHeight="1">
      <c r="A2237" s="29"/>
      <c r="B2237" s="30"/>
      <c r="C2237" s="210" t="s">
        <v>2156</v>
      </c>
      <c r="D2237" s="210" t="s">
        <v>132</v>
      </c>
      <c r="E2237" s="17" t="s">
        <v>2156</v>
      </c>
      <c r="F2237" s="211">
        <v>-6.6680000000000001</v>
      </c>
      <c r="G2237" s="29"/>
      <c r="H2237" s="30"/>
    </row>
    <row r="2238" spans="1:8" s="1" customFormat="1" ht="16.899999999999999" customHeight="1">
      <c r="A2238" s="29"/>
      <c r="B2238" s="30"/>
      <c r="C2238" s="210" t="s">
        <v>2246</v>
      </c>
      <c r="D2238" s="210" t="s">
        <v>2641</v>
      </c>
      <c r="E2238" s="17" t="s">
        <v>2156</v>
      </c>
      <c r="F2238" s="211">
        <v>46.334000000000003</v>
      </c>
      <c r="G2238" s="29"/>
      <c r="H2238" s="30"/>
    </row>
    <row r="2239" spans="1:8" s="1" customFormat="1" ht="16.899999999999999" customHeight="1">
      <c r="A2239" s="29"/>
      <c r="B2239" s="30"/>
      <c r="C2239" s="212" t="s">
        <v>561</v>
      </c>
      <c r="D2239" s="29"/>
      <c r="E2239" s="29"/>
      <c r="F2239" s="29"/>
      <c r="G2239" s="29"/>
      <c r="H2239" s="30"/>
    </row>
    <row r="2240" spans="1:8" s="1" customFormat="1" ht="16.899999999999999" customHeight="1">
      <c r="A2240" s="29"/>
      <c r="B2240" s="30"/>
      <c r="C2240" s="210" t="s">
        <v>119</v>
      </c>
      <c r="D2240" s="210" t="s">
        <v>120</v>
      </c>
      <c r="E2240" s="17" t="s">
        <v>2248</v>
      </c>
      <c r="F2240" s="211">
        <v>23.167000000000002</v>
      </c>
      <c r="G2240" s="29"/>
      <c r="H2240" s="30"/>
    </row>
    <row r="2241" spans="1:8" s="1" customFormat="1" ht="16.899999999999999" customHeight="1">
      <c r="A2241" s="29"/>
      <c r="B2241" s="30"/>
      <c r="C2241" s="210" t="s">
        <v>133</v>
      </c>
      <c r="D2241" s="210" t="s">
        <v>134</v>
      </c>
      <c r="E2241" s="17" t="s">
        <v>2248</v>
      </c>
      <c r="F2241" s="211">
        <v>23.167000000000002</v>
      </c>
      <c r="G2241" s="29"/>
      <c r="H2241" s="30"/>
    </row>
    <row r="2242" spans="1:8" s="1" customFormat="1" ht="16.899999999999999" customHeight="1">
      <c r="A2242" s="29"/>
      <c r="B2242" s="30"/>
      <c r="C2242" s="210" t="s">
        <v>2944</v>
      </c>
      <c r="D2242" s="210" t="s">
        <v>2945</v>
      </c>
      <c r="E2242" s="17" t="s">
        <v>2248</v>
      </c>
      <c r="F2242" s="211">
        <v>37.493000000000002</v>
      </c>
      <c r="G2242" s="29"/>
      <c r="H2242" s="30"/>
    </row>
    <row r="2243" spans="1:8" s="1" customFormat="1" ht="16.899999999999999" customHeight="1">
      <c r="A2243" s="29"/>
      <c r="B2243" s="30"/>
      <c r="C2243" s="206" t="s">
        <v>2250</v>
      </c>
      <c r="D2243" s="207" t="s">
        <v>57</v>
      </c>
      <c r="E2243" s="208" t="s">
        <v>2248</v>
      </c>
      <c r="F2243" s="209">
        <v>23.167000000000002</v>
      </c>
      <c r="G2243" s="29"/>
      <c r="H2243" s="30"/>
    </row>
    <row r="2244" spans="1:8" s="1" customFormat="1" ht="16.899999999999999" customHeight="1">
      <c r="A2244" s="29"/>
      <c r="B2244" s="30"/>
      <c r="C2244" s="210" t="s">
        <v>2156</v>
      </c>
      <c r="D2244" s="210" t="s">
        <v>2156</v>
      </c>
      <c r="E2244" s="17" t="s">
        <v>2156</v>
      </c>
      <c r="F2244" s="211">
        <v>0</v>
      </c>
      <c r="G2244" s="29"/>
      <c r="H2244" s="30"/>
    </row>
    <row r="2245" spans="1:8" s="1" customFormat="1" ht="16.899999999999999" customHeight="1">
      <c r="A2245" s="29"/>
      <c r="B2245" s="30"/>
      <c r="C2245" s="210" t="s">
        <v>2156</v>
      </c>
      <c r="D2245" s="210" t="s">
        <v>2774</v>
      </c>
      <c r="E2245" s="17" t="s">
        <v>2156</v>
      </c>
      <c r="F2245" s="211">
        <v>0</v>
      </c>
      <c r="G2245" s="29"/>
      <c r="H2245" s="30"/>
    </row>
    <row r="2246" spans="1:8" s="1" customFormat="1" ht="16.899999999999999" customHeight="1">
      <c r="A2246" s="29"/>
      <c r="B2246" s="30"/>
      <c r="C2246" s="210" t="s">
        <v>2156</v>
      </c>
      <c r="D2246" s="210" t="s">
        <v>2835</v>
      </c>
      <c r="E2246" s="17" t="s">
        <v>2156</v>
      </c>
      <c r="F2246" s="211">
        <v>23.167000000000002</v>
      </c>
      <c r="G2246" s="29"/>
      <c r="H2246" s="30"/>
    </row>
    <row r="2247" spans="1:8" s="1" customFormat="1" ht="16.899999999999999" customHeight="1">
      <c r="A2247" s="29"/>
      <c r="B2247" s="30"/>
      <c r="C2247" s="210" t="s">
        <v>2250</v>
      </c>
      <c r="D2247" s="210" t="s">
        <v>2638</v>
      </c>
      <c r="E2247" s="17" t="s">
        <v>2156</v>
      </c>
      <c r="F2247" s="211">
        <v>23.167000000000002</v>
      </c>
      <c r="G2247" s="29"/>
      <c r="H2247" s="30"/>
    </row>
    <row r="2248" spans="1:8" s="1" customFormat="1" ht="16.899999999999999" customHeight="1">
      <c r="A2248" s="29"/>
      <c r="B2248" s="30"/>
      <c r="C2248" s="212" t="s">
        <v>561</v>
      </c>
      <c r="D2248" s="29"/>
      <c r="E2248" s="29"/>
      <c r="F2248" s="29"/>
      <c r="G2248" s="29"/>
      <c r="H2248" s="30"/>
    </row>
    <row r="2249" spans="1:8" s="1" customFormat="1" ht="16.899999999999999" customHeight="1">
      <c r="A2249" s="29"/>
      <c r="B2249" s="30"/>
      <c r="C2249" s="210" t="s">
        <v>119</v>
      </c>
      <c r="D2249" s="210" t="s">
        <v>120</v>
      </c>
      <c r="E2249" s="17" t="s">
        <v>2248</v>
      </c>
      <c r="F2249" s="211">
        <v>23.167000000000002</v>
      </c>
      <c r="G2249" s="29"/>
      <c r="H2249" s="30"/>
    </row>
    <row r="2250" spans="1:8" s="1" customFormat="1" ht="16.899999999999999" customHeight="1">
      <c r="A2250" s="29"/>
      <c r="B2250" s="30"/>
      <c r="C2250" s="210" t="s">
        <v>2891</v>
      </c>
      <c r="D2250" s="210" t="s">
        <v>2892</v>
      </c>
      <c r="E2250" s="17" t="s">
        <v>2248</v>
      </c>
      <c r="F2250" s="211">
        <v>98.591999999999999</v>
      </c>
      <c r="G2250" s="29"/>
      <c r="H2250" s="30"/>
    </row>
    <row r="2251" spans="1:8" s="1" customFormat="1" ht="16.899999999999999" customHeight="1">
      <c r="A2251" s="29"/>
      <c r="B2251" s="30"/>
      <c r="C2251" s="210" t="s">
        <v>2982</v>
      </c>
      <c r="D2251" s="210" t="s">
        <v>2983</v>
      </c>
      <c r="E2251" s="17" t="s">
        <v>2248</v>
      </c>
      <c r="F2251" s="211">
        <v>42.817999999999998</v>
      </c>
      <c r="G2251" s="29"/>
      <c r="H2251" s="30"/>
    </row>
    <row r="2252" spans="1:8" s="1" customFormat="1" ht="16.899999999999999" customHeight="1">
      <c r="A2252" s="29"/>
      <c r="B2252" s="30"/>
      <c r="C2252" s="210" t="s">
        <v>2916</v>
      </c>
      <c r="D2252" s="210" t="s">
        <v>2917</v>
      </c>
      <c r="E2252" s="17" t="s">
        <v>2248</v>
      </c>
      <c r="F2252" s="211">
        <v>46.334000000000003</v>
      </c>
      <c r="G2252" s="29"/>
      <c r="H2252" s="30"/>
    </row>
    <row r="2253" spans="1:8" s="1" customFormat="1" ht="16.899999999999999" customHeight="1">
      <c r="A2253" s="29"/>
      <c r="B2253" s="30"/>
      <c r="C2253" s="206" t="s">
        <v>2254</v>
      </c>
      <c r="D2253" s="207" t="s">
        <v>59</v>
      </c>
      <c r="E2253" s="208" t="s">
        <v>2248</v>
      </c>
      <c r="F2253" s="209">
        <v>23.167000000000002</v>
      </c>
      <c r="G2253" s="29"/>
      <c r="H2253" s="30"/>
    </row>
    <row r="2254" spans="1:8" s="1" customFormat="1" ht="16.899999999999999" customHeight="1">
      <c r="A2254" s="29"/>
      <c r="B2254" s="30"/>
      <c r="C2254" s="210" t="s">
        <v>2156</v>
      </c>
      <c r="D2254" s="210" t="s">
        <v>136</v>
      </c>
      <c r="E2254" s="17" t="s">
        <v>2156</v>
      </c>
      <c r="F2254" s="211">
        <v>0</v>
      </c>
      <c r="G2254" s="29"/>
      <c r="H2254" s="30"/>
    </row>
    <row r="2255" spans="1:8" s="1" customFormat="1" ht="16.899999999999999" customHeight="1">
      <c r="A2255" s="29"/>
      <c r="B2255" s="30"/>
      <c r="C2255" s="210" t="s">
        <v>2156</v>
      </c>
      <c r="D2255" s="210" t="s">
        <v>2835</v>
      </c>
      <c r="E2255" s="17" t="s">
        <v>2156</v>
      </c>
      <c r="F2255" s="211">
        <v>23.167000000000002</v>
      </c>
      <c r="G2255" s="29"/>
      <c r="H2255" s="30"/>
    </row>
    <row r="2256" spans="1:8" s="1" customFormat="1" ht="16.899999999999999" customHeight="1">
      <c r="A2256" s="29"/>
      <c r="B2256" s="30"/>
      <c r="C2256" s="210" t="s">
        <v>2254</v>
      </c>
      <c r="D2256" s="210" t="s">
        <v>2641</v>
      </c>
      <c r="E2256" s="17" t="s">
        <v>2156</v>
      </c>
      <c r="F2256" s="211">
        <v>23.167000000000002</v>
      </c>
      <c r="G2256" s="29"/>
      <c r="H2256" s="30"/>
    </row>
    <row r="2257" spans="1:8" s="1" customFormat="1" ht="16.899999999999999" customHeight="1">
      <c r="A2257" s="29"/>
      <c r="B2257" s="30"/>
      <c r="C2257" s="212" t="s">
        <v>561</v>
      </c>
      <c r="D2257" s="29"/>
      <c r="E2257" s="29"/>
      <c r="F2257" s="29"/>
      <c r="G2257" s="29"/>
      <c r="H2257" s="30"/>
    </row>
    <row r="2258" spans="1:8" s="1" customFormat="1" ht="16.899999999999999" customHeight="1">
      <c r="A2258" s="29"/>
      <c r="B2258" s="30"/>
      <c r="C2258" s="210" t="s">
        <v>133</v>
      </c>
      <c r="D2258" s="210" t="s">
        <v>134</v>
      </c>
      <c r="E2258" s="17" t="s">
        <v>2248</v>
      </c>
      <c r="F2258" s="211">
        <v>23.167000000000002</v>
      </c>
      <c r="G2258" s="29"/>
      <c r="H2258" s="30"/>
    </row>
    <row r="2259" spans="1:8" s="1" customFormat="1" ht="16.899999999999999" customHeight="1">
      <c r="A2259" s="29"/>
      <c r="B2259" s="30"/>
      <c r="C2259" s="210" t="s">
        <v>2900</v>
      </c>
      <c r="D2259" s="210" t="s">
        <v>2901</v>
      </c>
      <c r="E2259" s="17" t="s">
        <v>2248</v>
      </c>
      <c r="F2259" s="211">
        <v>41.914000000000001</v>
      </c>
      <c r="G2259" s="29"/>
      <c r="H2259" s="30"/>
    </row>
    <row r="2260" spans="1:8" s="1" customFormat="1" ht="16.899999999999999" customHeight="1">
      <c r="A2260" s="29"/>
      <c r="B2260" s="30"/>
      <c r="C2260" s="210" t="s">
        <v>2987</v>
      </c>
      <c r="D2260" s="210" t="s">
        <v>2988</v>
      </c>
      <c r="E2260" s="17" t="s">
        <v>2248</v>
      </c>
      <c r="F2260" s="211">
        <v>4.4210000000000003</v>
      </c>
      <c r="G2260" s="29"/>
      <c r="H2260" s="30"/>
    </row>
    <row r="2261" spans="1:8" s="1" customFormat="1" ht="16.899999999999999" customHeight="1">
      <c r="A2261" s="29"/>
      <c r="B2261" s="30"/>
      <c r="C2261" s="210" t="s">
        <v>2916</v>
      </c>
      <c r="D2261" s="210" t="s">
        <v>2917</v>
      </c>
      <c r="E2261" s="17" t="s">
        <v>2248</v>
      </c>
      <c r="F2261" s="211">
        <v>46.334000000000003</v>
      </c>
      <c r="G2261" s="29"/>
      <c r="H2261" s="30"/>
    </row>
    <row r="2262" spans="1:8" s="1" customFormat="1" ht="16.899999999999999" customHeight="1">
      <c r="A2262" s="29"/>
      <c r="B2262" s="30"/>
      <c r="C2262" s="206" t="s">
        <v>60</v>
      </c>
      <c r="D2262" s="207" t="s">
        <v>61</v>
      </c>
      <c r="E2262" s="208" t="s">
        <v>2248</v>
      </c>
      <c r="F2262" s="209">
        <v>45.680999999999997</v>
      </c>
      <c r="G2262" s="29"/>
      <c r="H2262" s="30"/>
    </row>
    <row r="2263" spans="1:8" s="1" customFormat="1" ht="16.899999999999999" customHeight="1">
      <c r="A2263" s="29"/>
      <c r="B2263" s="30"/>
      <c r="C2263" s="210" t="s">
        <v>2156</v>
      </c>
      <c r="D2263" s="210" t="s">
        <v>106</v>
      </c>
      <c r="E2263" s="17" t="s">
        <v>2156</v>
      </c>
      <c r="F2263" s="211">
        <v>0</v>
      </c>
      <c r="G2263" s="29"/>
      <c r="H2263" s="30"/>
    </row>
    <row r="2264" spans="1:8" s="1" customFormat="1" ht="16.899999999999999" customHeight="1">
      <c r="A2264" s="29"/>
      <c r="B2264" s="30"/>
      <c r="C2264" s="210" t="s">
        <v>2156</v>
      </c>
      <c r="D2264" s="210" t="s">
        <v>107</v>
      </c>
      <c r="E2264" s="17" t="s">
        <v>2156</v>
      </c>
      <c r="F2264" s="211">
        <v>0</v>
      </c>
      <c r="G2264" s="29"/>
      <c r="H2264" s="30"/>
    </row>
    <row r="2265" spans="1:8" s="1" customFormat="1" ht="16.899999999999999" customHeight="1">
      <c r="A2265" s="29"/>
      <c r="B2265" s="30"/>
      <c r="C2265" s="210" t="s">
        <v>2156</v>
      </c>
      <c r="D2265" s="210" t="s">
        <v>108</v>
      </c>
      <c r="E2265" s="17" t="s">
        <v>2156</v>
      </c>
      <c r="F2265" s="211">
        <v>44.84</v>
      </c>
      <c r="G2265" s="29"/>
      <c r="H2265" s="30"/>
    </row>
    <row r="2266" spans="1:8" s="1" customFormat="1" ht="16.899999999999999" customHeight="1">
      <c r="A2266" s="29"/>
      <c r="B2266" s="30"/>
      <c r="C2266" s="210" t="s">
        <v>2156</v>
      </c>
      <c r="D2266" s="210" t="s">
        <v>109</v>
      </c>
      <c r="E2266" s="17" t="s">
        <v>2156</v>
      </c>
      <c r="F2266" s="211">
        <v>0</v>
      </c>
      <c r="G2266" s="29"/>
      <c r="H2266" s="30"/>
    </row>
    <row r="2267" spans="1:8" s="1" customFormat="1" ht="16.899999999999999" customHeight="1">
      <c r="A2267" s="29"/>
      <c r="B2267" s="30"/>
      <c r="C2267" s="210" t="s">
        <v>2156</v>
      </c>
      <c r="D2267" s="210" t="s">
        <v>110</v>
      </c>
      <c r="E2267" s="17" t="s">
        <v>2156</v>
      </c>
      <c r="F2267" s="211">
        <v>9.8849999999999998</v>
      </c>
      <c r="G2267" s="29"/>
      <c r="H2267" s="30"/>
    </row>
    <row r="2268" spans="1:8" s="1" customFormat="1" ht="16.899999999999999" customHeight="1">
      <c r="A2268" s="29"/>
      <c r="B2268" s="30"/>
      <c r="C2268" s="210" t="s">
        <v>2156</v>
      </c>
      <c r="D2268" s="210" t="s">
        <v>111</v>
      </c>
      <c r="E2268" s="17" t="s">
        <v>2156</v>
      </c>
      <c r="F2268" s="211">
        <v>0</v>
      </c>
      <c r="G2268" s="29"/>
      <c r="H2268" s="30"/>
    </row>
    <row r="2269" spans="1:8" s="1" customFormat="1" ht="16.899999999999999" customHeight="1">
      <c r="A2269" s="29"/>
      <c r="B2269" s="30"/>
      <c r="C2269" s="210" t="s">
        <v>2156</v>
      </c>
      <c r="D2269" s="210" t="s">
        <v>112</v>
      </c>
      <c r="E2269" s="17" t="s">
        <v>2156</v>
      </c>
      <c r="F2269" s="211">
        <v>-9.0440000000000005</v>
      </c>
      <c r="G2269" s="29"/>
      <c r="H2269" s="30"/>
    </row>
    <row r="2270" spans="1:8" s="1" customFormat="1" ht="16.899999999999999" customHeight="1">
      <c r="A2270" s="29"/>
      <c r="B2270" s="30"/>
      <c r="C2270" s="210" t="s">
        <v>2156</v>
      </c>
      <c r="D2270" s="210" t="s">
        <v>113</v>
      </c>
      <c r="E2270" s="17" t="s">
        <v>2156</v>
      </c>
      <c r="F2270" s="211">
        <v>0</v>
      </c>
      <c r="G2270" s="29"/>
      <c r="H2270" s="30"/>
    </row>
    <row r="2271" spans="1:8" s="1" customFormat="1" ht="16.899999999999999" customHeight="1">
      <c r="A2271" s="29"/>
      <c r="B2271" s="30"/>
      <c r="C2271" s="210" t="s">
        <v>2156</v>
      </c>
      <c r="D2271" s="210" t="s">
        <v>114</v>
      </c>
      <c r="E2271" s="17" t="s">
        <v>2156</v>
      </c>
      <c r="F2271" s="211">
        <v>0</v>
      </c>
      <c r="G2271" s="29"/>
      <c r="H2271" s="30"/>
    </row>
    <row r="2272" spans="1:8" s="1" customFormat="1" ht="16.899999999999999" customHeight="1">
      <c r="A2272" s="29"/>
      <c r="B2272" s="30"/>
      <c r="C2272" s="210" t="s">
        <v>2156</v>
      </c>
      <c r="D2272" s="210" t="s">
        <v>115</v>
      </c>
      <c r="E2272" s="17" t="s">
        <v>2156</v>
      </c>
      <c r="F2272" s="211">
        <v>0</v>
      </c>
      <c r="G2272" s="29"/>
      <c r="H2272" s="30"/>
    </row>
    <row r="2273" spans="1:8" s="1" customFormat="1" ht="16.899999999999999" customHeight="1">
      <c r="A2273" s="29"/>
      <c r="B2273" s="30"/>
      <c r="C2273" s="210" t="s">
        <v>2156</v>
      </c>
      <c r="D2273" s="210" t="s">
        <v>109</v>
      </c>
      <c r="E2273" s="17" t="s">
        <v>2156</v>
      </c>
      <c r="F2273" s="211">
        <v>0</v>
      </c>
      <c r="G2273" s="29"/>
      <c r="H2273" s="30"/>
    </row>
    <row r="2274" spans="1:8" s="1" customFormat="1" ht="16.899999999999999" customHeight="1">
      <c r="A2274" s="29"/>
      <c r="B2274" s="30"/>
      <c r="C2274" s="210" t="s">
        <v>2156</v>
      </c>
      <c r="D2274" s="210" t="s">
        <v>116</v>
      </c>
      <c r="E2274" s="17" t="s">
        <v>2156</v>
      </c>
      <c r="F2274" s="211">
        <v>0</v>
      </c>
      <c r="G2274" s="29"/>
      <c r="H2274" s="30"/>
    </row>
    <row r="2275" spans="1:8" s="1" customFormat="1" ht="16.899999999999999" customHeight="1">
      <c r="A2275" s="29"/>
      <c r="B2275" s="30"/>
      <c r="C2275" s="210" t="s">
        <v>60</v>
      </c>
      <c r="D2275" s="210" t="s">
        <v>2641</v>
      </c>
      <c r="E2275" s="17" t="s">
        <v>2156</v>
      </c>
      <c r="F2275" s="211">
        <v>45.680999999999997</v>
      </c>
      <c r="G2275" s="29"/>
      <c r="H2275" s="30"/>
    </row>
    <row r="2276" spans="1:8" s="1" customFormat="1" ht="16.899999999999999" customHeight="1">
      <c r="A2276" s="29"/>
      <c r="B2276" s="30"/>
      <c r="C2276" s="212" t="s">
        <v>561</v>
      </c>
      <c r="D2276" s="29"/>
      <c r="E2276" s="29"/>
      <c r="F2276" s="29"/>
      <c r="G2276" s="29"/>
      <c r="H2276" s="30"/>
    </row>
    <row r="2277" spans="1:8" s="1" customFormat="1" ht="16.899999999999999" customHeight="1">
      <c r="A2277" s="29"/>
      <c r="B2277" s="30"/>
      <c r="C2277" s="210" t="s">
        <v>103</v>
      </c>
      <c r="D2277" s="210" t="s">
        <v>104</v>
      </c>
      <c r="E2277" s="17" t="s">
        <v>2248</v>
      </c>
      <c r="F2277" s="211">
        <v>45.680999999999997</v>
      </c>
      <c r="G2277" s="29"/>
      <c r="H2277" s="30"/>
    </row>
    <row r="2278" spans="1:8" s="1" customFormat="1" ht="16.899999999999999" customHeight="1">
      <c r="A2278" s="29"/>
      <c r="B2278" s="30"/>
      <c r="C2278" s="206" t="s">
        <v>63</v>
      </c>
      <c r="D2278" s="207" t="s">
        <v>64</v>
      </c>
      <c r="E2278" s="208" t="s">
        <v>2248</v>
      </c>
      <c r="F2278" s="209">
        <v>45.680999999999997</v>
      </c>
      <c r="G2278" s="29"/>
      <c r="H2278" s="30"/>
    </row>
    <row r="2279" spans="1:8" s="1" customFormat="1" ht="16.899999999999999" customHeight="1">
      <c r="A2279" s="29"/>
      <c r="B2279" s="30"/>
      <c r="C2279" s="210" t="s">
        <v>2156</v>
      </c>
      <c r="D2279" s="210" t="s">
        <v>2156</v>
      </c>
      <c r="E2279" s="17" t="s">
        <v>2156</v>
      </c>
      <c r="F2279" s="211">
        <v>0</v>
      </c>
      <c r="G2279" s="29"/>
      <c r="H2279" s="30"/>
    </row>
    <row r="2280" spans="1:8" s="1" customFormat="1" ht="16.899999999999999" customHeight="1">
      <c r="A2280" s="29"/>
      <c r="B2280" s="30"/>
      <c r="C2280" s="210" t="s">
        <v>2156</v>
      </c>
      <c r="D2280" s="210" t="s">
        <v>117</v>
      </c>
      <c r="E2280" s="17" t="s">
        <v>2156</v>
      </c>
      <c r="F2280" s="211">
        <v>0</v>
      </c>
      <c r="G2280" s="29"/>
      <c r="H2280" s="30"/>
    </row>
    <row r="2281" spans="1:8" s="1" customFormat="1" ht="16.899999999999999" customHeight="1">
      <c r="A2281" s="29"/>
      <c r="B2281" s="30"/>
      <c r="C2281" s="210" t="s">
        <v>2156</v>
      </c>
      <c r="D2281" s="210" t="s">
        <v>118</v>
      </c>
      <c r="E2281" s="17" t="s">
        <v>2156</v>
      </c>
      <c r="F2281" s="211">
        <v>45.680999999999997</v>
      </c>
      <c r="G2281" s="29"/>
      <c r="H2281" s="30"/>
    </row>
    <row r="2282" spans="1:8" s="1" customFormat="1" ht="16.899999999999999" customHeight="1">
      <c r="A2282" s="29"/>
      <c r="B2282" s="30"/>
      <c r="C2282" s="210" t="s">
        <v>63</v>
      </c>
      <c r="D2282" s="210" t="s">
        <v>2638</v>
      </c>
      <c r="E2282" s="17" t="s">
        <v>2156</v>
      </c>
      <c r="F2282" s="211">
        <v>45.680999999999997</v>
      </c>
      <c r="G2282" s="29"/>
      <c r="H2282" s="30"/>
    </row>
    <row r="2283" spans="1:8" s="1" customFormat="1" ht="16.899999999999999" customHeight="1">
      <c r="A2283" s="29"/>
      <c r="B2283" s="30"/>
      <c r="C2283" s="212" t="s">
        <v>561</v>
      </c>
      <c r="D2283" s="29"/>
      <c r="E2283" s="29"/>
      <c r="F2283" s="29"/>
      <c r="G2283" s="29"/>
      <c r="H2283" s="30"/>
    </row>
    <row r="2284" spans="1:8" s="1" customFormat="1" ht="16.899999999999999" customHeight="1">
      <c r="A2284" s="29"/>
      <c r="B2284" s="30"/>
      <c r="C2284" s="210" t="s">
        <v>103</v>
      </c>
      <c r="D2284" s="210" t="s">
        <v>104</v>
      </c>
      <c r="E2284" s="17" t="s">
        <v>2248</v>
      </c>
      <c r="F2284" s="211">
        <v>45.680999999999997</v>
      </c>
      <c r="G2284" s="29"/>
      <c r="H2284" s="30"/>
    </row>
    <row r="2285" spans="1:8" s="1" customFormat="1" ht="16.899999999999999" customHeight="1">
      <c r="A2285" s="29"/>
      <c r="B2285" s="30"/>
      <c r="C2285" s="210" t="s">
        <v>2891</v>
      </c>
      <c r="D2285" s="210" t="s">
        <v>2892</v>
      </c>
      <c r="E2285" s="17" t="s">
        <v>2248</v>
      </c>
      <c r="F2285" s="211">
        <v>98.591999999999999</v>
      </c>
      <c r="G2285" s="29"/>
      <c r="H2285" s="30"/>
    </row>
    <row r="2286" spans="1:8" s="1" customFormat="1" ht="16.899999999999999" customHeight="1">
      <c r="A2286" s="29"/>
      <c r="B2286" s="30"/>
      <c r="C2286" s="210" t="s">
        <v>2982</v>
      </c>
      <c r="D2286" s="210" t="s">
        <v>2983</v>
      </c>
      <c r="E2286" s="17" t="s">
        <v>2248</v>
      </c>
      <c r="F2286" s="211">
        <v>42.817999999999998</v>
      </c>
      <c r="G2286" s="29"/>
      <c r="H2286" s="30"/>
    </row>
    <row r="2287" spans="1:8" s="1" customFormat="1" ht="16.899999999999999" customHeight="1">
      <c r="A2287" s="29"/>
      <c r="B2287" s="30"/>
      <c r="C2287" s="206" t="s">
        <v>2265</v>
      </c>
      <c r="D2287" s="207" t="s">
        <v>65</v>
      </c>
      <c r="E2287" s="208" t="s">
        <v>2248</v>
      </c>
      <c r="F2287" s="209">
        <v>3.7130000000000001</v>
      </c>
      <c r="G2287" s="29"/>
      <c r="H2287" s="30"/>
    </row>
    <row r="2288" spans="1:8" s="1" customFormat="1" ht="16.899999999999999" customHeight="1">
      <c r="A2288" s="29"/>
      <c r="B2288" s="30"/>
      <c r="C2288" s="210" t="s">
        <v>2156</v>
      </c>
      <c r="D2288" s="210" t="s">
        <v>896</v>
      </c>
      <c r="E2288" s="17" t="s">
        <v>2156</v>
      </c>
      <c r="F2288" s="211">
        <v>0</v>
      </c>
      <c r="G2288" s="29"/>
      <c r="H2288" s="30"/>
    </row>
    <row r="2289" spans="1:8" s="1" customFormat="1" ht="16.899999999999999" customHeight="1">
      <c r="A2289" s="29"/>
      <c r="B2289" s="30"/>
      <c r="C2289" s="210" t="s">
        <v>2156</v>
      </c>
      <c r="D2289" s="210" t="s">
        <v>290</v>
      </c>
      <c r="E2289" s="17" t="s">
        <v>2156</v>
      </c>
      <c r="F2289" s="211">
        <v>2.0249999999999999</v>
      </c>
      <c r="G2289" s="29"/>
      <c r="H2289" s="30"/>
    </row>
    <row r="2290" spans="1:8" s="1" customFormat="1" ht="16.899999999999999" customHeight="1">
      <c r="A2290" s="29"/>
      <c r="B2290" s="30"/>
      <c r="C2290" s="210" t="s">
        <v>2156</v>
      </c>
      <c r="D2290" s="210" t="s">
        <v>129</v>
      </c>
      <c r="E2290" s="17" t="s">
        <v>2156</v>
      </c>
      <c r="F2290" s="211">
        <v>0</v>
      </c>
      <c r="G2290" s="29"/>
      <c r="H2290" s="30"/>
    </row>
    <row r="2291" spans="1:8" s="1" customFormat="1" ht="16.899999999999999" customHeight="1">
      <c r="A2291" s="29"/>
      <c r="B2291" s="30"/>
      <c r="C2291" s="210" t="s">
        <v>2156</v>
      </c>
      <c r="D2291" s="210" t="s">
        <v>291</v>
      </c>
      <c r="E2291" s="17" t="s">
        <v>2156</v>
      </c>
      <c r="F2291" s="211">
        <v>1.6879999999999999</v>
      </c>
      <c r="G2291" s="29"/>
      <c r="H2291" s="30"/>
    </row>
    <row r="2292" spans="1:8" s="1" customFormat="1" ht="16.899999999999999" customHeight="1">
      <c r="A2292" s="29"/>
      <c r="B2292" s="30"/>
      <c r="C2292" s="210" t="s">
        <v>2265</v>
      </c>
      <c r="D2292" s="210" t="s">
        <v>2641</v>
      </c>
      <c r="E2292" s="17" t="s">
        <v>2156</v>
      </c>
      <c r="F2292" s="211">
        <v>3.7130000000000001</v>
      </c>
      <c r="G2292" s="29"/>
      <c r="H2292" s="30"/>
    </row>
    <row r="2293" spans="1:8" s="1" customFormat="1" ht="16.899999999999999" customHeight="1">
      <c r="A2293" s="29"/>
      <c r="B2293" s="30"/>
      <c r="C2293" s="212" t="s">
        <v>561</v>
      </c>
      <c r="D2293" s="29"/>
      <c r="E2293" s="29"/>
      <c r="F2293" s="29"/>
      <c r="G2293" s="29"/>
      <c r="H2293" s="30"/>
    </row>
    <row r="2294" spans="1:8" s="1" customFormat="1" ht="16.899999999999999" customHeight="1">
      <c r="A2294" s="29"/>
      <c r="B2294" s="30"/>
      <c r="C2294" s="210" t="s">
        <v>287</v>
      </c>
      <c r="D2294" s="210" t="s">
        <v>288</v>
      </c>
      <c r="E2294" s="17" t="s">
        <v>2248</v>
      </c>
      <c r="F2294" s="211">
        <v>3.7130000000000001</v>
      </c>
      <c r="G2294" s="29"/>
      <c r="H2294" s="30"/>
    </row>
    <row r="2295" spans="1:8" s="1" customFormat="1" ht="16.899999999999999" customHeight="1">
      <c r="A2295" s="29"/>
      <c r="B2295" s="30"/>
      <c r="C2295" s="210" t="s">
        <v>2891</v>
      </c>
      <c r="D2295" s="210" t="s">
        <v>2892</v>
      </c>
      <c r="E2295" s="17" t="s">
        <v>2248</v>
      </c>
      <c r="F2295" s="211">
        <v>98.591999999999999</v>
      </c>
      <c r="G2295" s="29"/>
      <c r="H2295" s="30"/>
    </row>
    <row r="2296" spans="1:8" s="1" customFormat="1" ht="16.899999999999999" customHeight="1">
      <c r="A2296" s="29"/>
      <c r="B2296" s="30"/>
      <c r="C2296" s="210" t="s">
        <v>1276</v>
      </c>
      <c r="D2296" s="210" t="s">
        <v>1277</v>
      </c>
      <c r="E2296" s="17" t="s">
        <v>2248</v>
      </c>
      <c r="F2296" s="211">
        <v>107.756</v>
      </c>
      <c r="G2296" s="29"/>
      <c r="H2296" s="30"/>
    </row>
    <row r="2297" spans="1:8" s="1" customFormat="1" ht="16.899999999999999" customHeight="1">
      <c r="A2297" s="29"/>
      <c r="B2297" s="30"/>
      <c r="C2297" s="210" t="s">
        <v>2944</v>
      </c>
      <c r="D2297" s="210" t="s">
        <v>2945</v>
      </c>
      <c r="E2297" s="17" t="s">
        <v>2248</v>
      </c>
      <c r="F2297" s="211">
        <v>37.493000000000002</v>
      </c>
      <c r="G2297" s="29"/>
      <c r="H2297" s="30"/>
    </row>
    <row r="2298" spans="1:8" s="1" customFormat="1" ht="16.899999999999999" customHeight="1">
      <c r="A2298" s="29"/>
      <c r="B2298" s="30"/>
      <c r="C2298" s="206" t="s">
        <v>2272</v>
      </c>
      <c r="D2298" s="207" t="s">
        <v>67</v>
      </c>
      <c r="E2298" s="208" t="s">
        <v>2248</v>
      </c>
      <c r="F2298" s="209">
        <v>7.2839999999999998</v>
      </c>
      <c r="G2298" s="29"/>
      <c r="H2298" s="30"/>
    </row>
    <row r="2299" spans="1:8" s="1" customFormat="1" ht="16.899999999999999" customHeight="1">
      <c r="A2299" s="29"/>
      <c r="B2299" s="30"/>
      <c r="C2299" s="210" t="s">
        <v>2156</v>
      </c>
      <c r="D2299" s="210" t="s">
        <v>158</v>
      </c>
      <c r="E2299" s="17" t="s">
        <v>2156</v>
      </c>
      <c r="F2299" s="211">
        <v>0</v>
      </c>
      <c r="G2299" s="29"/>
      <c r="H2299" s="30"/>
    </row>
    <row r="2300" spans="1:8" s="1" customFormat="1" ht="16.899999999999999" customHeight="1">
      <c r="A2300" s="29"/>
      <c r="B2300" s="30"/>
      <c r="C2300" s="210" t="s">
        <v>2156</v>
      </c>
      <c r="D2300" s="210" t="s">
        <v>159</v>
      </c>
      <c r="E2300" s="17" t="s">
        <v>2156</v>
      </c>
      <c r="F2300" s="211">
        <v>7.2839999999999998</v>
      </c>
      <c r="G2300" s="29"/>
      <c r="H2300" s="30"/>
    </row>
    <row r="2301" spans="1:8" s="1" customFormat="1" ht="16.899999999999999" customHeight="1">
      <c r="A2301" s="29"/>
      <c r="B2301" s="30"/>
      <c r="C2301" s="210" t="s">
        <v>2272</v>
      </c>
      <c r="D2301" s="210" t="s">
        <v>2641</v>
      </c>
      <c r="E2301" s="17" t="s">
        <v>2156</v>
      </c>
      <c r="F2301" s="211">
        <v>7.2839999999999998</v>
      </c>
      <c r="G2301" s="29"/>
      <c r="H2301" s="30"/>
    </row>
    <row r="2302" spans="1:8" s="1" customFormat="1" ht="16.899999999999999" customHeight="1">
      <c r="A2302" s="29"/>
      <c r="B2302" s="30"/>
      <c r="C2302" s="212" t="s">
        <v>561</v>
      </c>
      <c r="D2302" s="29"/>
      <c r="E2302" s="29"/>
      <c r="F2302" s="29"/>
      <c r="G2302" s="29"/>
      <c r="H2302" s="30"/>
    </row>
    <row r="2303" spans="1:8" s="1" customFormat="1" ht="16.899999999999999" customHeight="1">
      <c r="A2303" s="29"/>
      <c r="B2303" s="30"/>
      <c r="C2303" s="210" t="s">
        <v>155</v>
      </c>
      <c r="D2303" s="210" t="s">
        <v>156</v>
      </c>
      <c r="E2303" s="17" t="s">
        <v>2248</v>
      </c>
      <c r="F2303" s="211">
        <v>7.2839999999999998</v>
      </c>
      <c r="G2303" s="29"/>
      <c r="H2303" s="30"/>
    </row>
    <row r="2304" spans="1:8" s="1" customFormat="1" ht="16.899999999999999" customHeight="1">
      <c r="A2304" s="29"/>
      <c r="B2304" s="30"/>
      <c r="C2304" s="210" t="s">
        <v>2891</v>
      </c>
      <c r="D2304" s="210" t="s">
        <v>2892</v>
      </c>
      <c r="E2304" s="17" t="s">
        <v>2248</v>
      </c>
      <c r="F2304" s="211">
        <v>98.591999999999999</v>
      </c>
      <c r="G2304" s="29"/>
      <c r="H2304" s="30"/>
    </row>
    <row r="2305" spans="1:8" s="1" customFormat="1" ht="16.899999999999999" customHeight="1">
      <c r="A2305" s="29"/>
      <c r="B2305" s="30"/>
      <c r="C2305" s="210" t="s">
        <v>2982</v>
      </c>
      <c r="D2305" s="210" t="s">
        <v>2983</v>
      </c>
      <c r="E2305" s="17" t="s">
        <v>2248</v>
      </c>
      <c r="F2305" s="211">
        <v>42.817999999999998</v>
      </c>
      <c r="G2305" s="29"/>
      <c r="H2305" s="30"/>
    </row>
    <row r="2306" spans="1:8" s="1" customFormat="1" ht="16.899999999999999" customHeight="1">
      <c r="A2306" s="29"/>
      <c r="B2306" s="30"/>
      <c r="C2306" s="210" t="s">
        <v>1276</v>
      </c>
      <c r="D2306" s="210" t="s">
        <v>1277</v>
      </c>
      <c r="E2306" s="17" t="s">
        <v>2248</v>
      </c>
      <c r="F2306" s="211">
        <v>107.756</v>
      </c>
      <c r="G2306" s="29"/>
      <c r="H2306" s="30"/>
    </row>
    <row r="2307" spans="1:8" s="1" customFormat="1" ht="16.899999999999999" customHeight="1">
      <c r="A2307" s="29"/>
      <c r="B2307" s="30"/>
      <c r="C2307" s="206" t="s">
        <v>2275</v>
      </c>
      <c r="D2307" s="207" t="s">
        <v>69</v>
      </c>
      <c r="E2307" s="208" t="s">
        <v>2248</v>
      </c>
      <c r="F2307" s="209">
        <v>37.493000000000002</v>
      </c>
      <c r="G2307" s="29"/>
      <c r="H2307" s="30"/>
    </row>
    <row r="2308" spans="1:8" s="1" customFormat="1" ht="16.899999999999999" customHeight="1">
      <c r="A2308" s="29"/>
      <c r="B2308" s="30"/>
      <c r="C2308" s="210" t="s">
        <v>2156</v>
      </c>
      <c r="D2308" s="210" t="s">
        <v>2947</v>
      </c>
      <c r="E2308" s="17" t="s">
        <v>2156</v>
      </c>
      <c r="F2308" s="211">
        <v>0</v>
      </c>
      <c r="G2308" s="29"/>
      <c r="H2308" s="30"/>
    </row>
    <row r="2309" spans="1:8" s="1" customFormat="1" ht="16.899999999999999" customHeight="1">
      <c r="A2309" s="29"/>
      <c r="B2309" s="30"/>
      <c r="C2309" s="210" t="s">
        <v>2156</v>
      </c>
      <c r="D2309" s="210" t="s">
        <v>2246</v>
      </c>
      <c r="E2309" s="17" t="s">
        <v>2156</v>
      </c>
      <c r="F2309" s="211">
        <v>46.334000000000003</v>
      </c>
      <c r="G2309" s="29"/>
      <c r="H2309" s="30"/>
    </row>
    <row r="2310" spans="1:8" s="1" customFormat="1" ht="16.899999999999999" customHeight="1">
      <c r="A2310" s="29"/>
      <c r="B2310" s="30"/>
      <c r="C2310" s="210" t="s">
        <v>2156</v>
      </c>
      <c r="D2310" s="210" t="s">
        <v>150</v>
      </c>
      <c r="E2310" s="17" t="s">
        <v>2156</v>
      </c>
      <c r="F2310" s="211">
        <v>0</v>
      </c>
      <c r="G2310" s="29"/>
      <c r="H2310" s="30"/>
    </row>
    <row r="2311" spans="1:8" s="1" customFormat="1" ht="16.899999999999999" customHeight="1">
      <c r="A2311" s="29"/>
      <c r="B2311" s="30"/>
      <c r="C2311" s="210" t="s">
        <v>2156</v>
      </c>
      <c r="D2311" s="210" t="s">
        <v>1291</v>
      </c>
      <c r="E2311" s="17" t="s">
        <v>2156</v>
      </c>
      <c r="F2311" s="211">
        <v>-3.7130000000000001</v>
      </c>
      <c r="G2311" s="29"/>
      <c r="H2311" s="30"/>
    </row>
    <row r="2312" spans="1:8" s="1" customFormat="1" ht="16.899999999999999" customHeight="1">
      <c r="A2312" s="29"/>
      <c r="B2312" s="30"/>
      <c r="C2312" s="210" t="s">
        <v>2156</v>
      </c>
      <c r="D2312" s="210" t="s">
        <v>151</v>
      </c>
      <c r="E2312" s="17" t="s">
        <v>2156</v>
      </c>
      <c r="F2312" s="211">
        <v>0</v>
      </c>
      <c r="G2312" s="29"/>
      <c r="H2312" s="30"/>
    </row>
    <row r="2313" spans="1:8" s="1" customFormat="1" ht="16.899999999999999" customHeight="1">
      <c r="A2313" s="29"/>
      <c r="B2313" s="30"/>
      <c r="C2313" s="210" t="s">
        <v>2156</v>
      </c>
      <c r="D2313" s="210" t="s">
        <v>152</v>
      </c>
      <c r="E2313" s="17" t="s">
        <v>2156</v>
      </c>
      <c r="F2313" s="211">
        <v>-2.2330000000000001</v>
      </c>
      <c r="G2313" s="29"/>
      <c r="H2313" s="30"/>
    </row>
    <row r="2314" spans="1:8" s="1" customFormat="1" ht="16.899999999999999" customHeight="1">
      <c r="A2314" s="29"/>
      <c r="B2314" s="30"/>
      <c r="C2314" s="210" t="s">
        <v>2156</v>
      </c>
      <c r="D2314" s="210" t="s">
        <v>153</v>
      </c>
      <c r="E2314" s="17" t="s">
        <v>2156</v>
      </c>
      <c r="F2314" s="211">
        <v>0</v>
      </c>
      <c r="G2314" s="29"/>
      <c r="H2314" s="30"/>
    </row>
    <row r="2315" spans="1:8" s="1" customFormat="1" ht="16.899999999999999" customHeight="1">
      <c r="A2315" s="29"/>
      <c r="B2315" s="30"/>
      <c r="C2315" s="210" t="s">
        <v>2156</v>
      </c>
      <c r="D2315" s="210" t="s">
        <v>154</v>
      </c>
      <c r="E2315" s="17" t="s">
        <v>2156</v>
      </c>
      <c r="F2315" s="211">
        <v>-2.895</v>
      </c>
      <c r="G2315" s="29"/>
      <c r="H2315" s="30"/>
    </row>
    <row r="2316" spans="1:8" s="1" customFormat="1" ht="16.899999999999999" customHeight="1">
      <c r="A2316" s="29"/>
      <c r="B2316" s="30"/>
      <c r="C2316" s="210" t="s">
        <v>2275</v>
      </c>
      <c r="D2316" s="210" t="s">
        <v>2641</v>
      </c>
      <c r="E2316" s="17" t="s">
        <v>2156</v>
      </c>
      <c r="F2316" s="211">
        <v>37.493000000000002</v>
      </c>
      <c r="G2316" s="29"/>
      <c r="H2316" s="30"/>
    </row>
    <row r="2317" spans="1:8" s="1" customFormat="1" ht="16.899999999999999" customHeight="1">
      <c r="A2317" s="29"/>
      <c r="B2317" s="30"/>
      <c r="C2317" s="212" t="s">
        <v>561</v>
      </c>
      <c r="D2317" s="29"/>
      <c r="E2317" s="29"/>
      <c r="F2317" s="29"/>
      <c r="G2317" s="29"/>
      <c r="H2317" s="30"/>
    </row>
    <row r="2318" spans="1:8" s="1" customFormat="1" ht="16.899999999999999" customHeight="1">
      <c r="A2318" s="29"/>
      <c r="B2318" s="30"/>
      <c r="C2318" s="210" t="s">
        <v>2944</v>
      </c>
      <c r="D2318" s="210" t="s">
        <v>2945</v>
      </c>
      <c r="E2318" s="17" t="s">
        <v>2248</v>
      </c>
      <c r="F2318" s="211">
        <v>37.493000000000002</v>
      </c>
      <c r="G2318" s="29"/>
      <c r="H2318" s="30"/>
    </row>
    <row r="2319" spans="1:8" s="1" customFormat="1" ht="16.899999999999999" customHeight="1">
      <c r="A2319" s="29"/>
      <c r="B2319" s="30"/>
      <c r="C2319" s="210" t="s">
        <v>2891</v>
      </c>
      <c r="D2319" s="210" t="s">
        <v>2892</v>
      </c>
      <c r="E2319" s="17" t="s">
        <v>2248</v>
      </c>
      <c r="F2319" s="211">
        <v>98.591999999999999</v>
      </c>
      <c r="G2319" s="29"/>
      <c r="H2319" s="30"/>
    </row>
    <row r="2320" spans="1:8" s="1" customFormat="1" ht="16.899999999999999" customHeight="1">
      <c r="A2320" s="29"/>
      <c r="B2320" s="30"/>
      <c r="C2320" s="210" t="s">
        <v>2900</v>
      </c>
      <c r="D2320" s="210" t="s">
        <v>2901</v>
      </c>
      <c r="E2320" s="17" t="s">
        <v>2248</v>
      </c>
      <c r="F2320" s="211">
        <v>41.914000000000001</v>
      </c>
      <c r="G2320" s="29"/>
      <c r="H2320" s="30"/>
    </row>
    <row r="2321" spans="1:8" s="1" customFormat="1" ht="16.899999999999999" customHeight="1">
      <c r="A2321" s="29"/>
      <c r="B2321" s="30"/>
      <c r="C2321" s="210" t="s">
        <v>2982</v>
      </c>
      <c r="D2321" s="210" t="s">
        <v>2983</v>
      </c>
      <c r="E2321" s="17" t="s">
        <v>2248</v>
      </c>
      <c r="F2321" s="211">
        <v>42.817999999999998</v>
      </c>
      <c r="G2321" s="29"/>
      <c r="H2321" s="30"/>
    </row>
    <row r="2322" spans="1:8" s="1" customFormat="1" ht="16.899999999999999" customHeight="1">
      <c r="A2322" s="29"/>
      <c r="B2322" s="30"/>
      <c r="C2322" s="210" t="s">
        <v>2987</v>
      </c>
      <c r="D2322" s="210" t="s">
        <v>2988</v>
      </c>
      <c r="E2322" s="17" t="s">
        <v>2248</v>
      </c>
      <c r="F2322" s="211">
        <v>4.4210000000000003</v>
      </c>
      <c r="G2322" s="29"/>
      <c r="H2322" s="30"/>
    </row>
    <row r="2323" spans="1:8" s="1" customFormat="1" ht="16.899999999999999" customHeight="1">
      <c r="A2323" s="29"/>
      <c r="B2323" s="30"/>
      <c r="C2323" s="210" t="s">
        <v>1276</v>
      </c>
      <c r="D2323" s="210" t="s">
        <v>1277</v>
      </c>
      <c r="E2323" s="17" t="s">
        <v>2248</v>
      </c>
      <c r="F2323" s="211">
        <v>107.756</v>
      </c>
      <c r="G2323" s="29"/>
      <c r="H2323" s="30"/>
    </row>
    <row r="2324" spans="1:8" s="1" customFormat="1" ht="16.899999999999999" customHeight="1">
      <c r="A2324" s="29"/>
      <c r="B2324" s="30"/>
      <c r="C2324" s="210" t="s">
        <v>1280</v>
      </c>
      <c r="D2324" s="210" t="s">
        <v>1281</v>
      </c>
      <c r="E2324" s="17" t="s">
        <v>2248</v>
      </c>
      <c r="F2324" s="211">
        <v>23.167999999999999</v>
      </c>
      <c r="G2324" s="29"/>
      <c r="H2324" s="30"/>
    </row>
    <row r="2325" spans="1:8" s="1" customFormat="1" ht="16.899999999999999" customHeight="1">
      <c r="A2325" s="29"/>
      <c r="B2325" s="30"/>
      <c r="C2325" s="206" t="s">
        <v>2289</v>
      </c>
      <c r="D2325" s="207" t="s">
        <v>2290</v>
      </c>
      <c r="E2325" s="208" t="s">
        <v>2248</v>
      </c>
      <c r="F2325" s="209">
        <v>42.817999999999998</v>
      </c>
      <c r="G2325" s="29"/>
      <c r="H2325" s="30"/>
    </row>
    <row r="2326" spans="1:8" s="1" customFormat="1" ht="16.899999999999999" customHeight="1">
      <c r="A2326" s="29"/>
      <c r="B2326" s="30"/>
      <c r="C2326" s="210" t="s">
        <v>2156</v>
      </c>
      <c r="D2326" s="210" t="s">
        <v>2912</v>
      </c>
      <c r="E2326" s="17" t="s">
        <v>2156</v>
      </c>
      <c r="F2326" s="211">
        <v>0</v>
      </c>
      <c r="G2326" s="29"/>
      <c r="H2326" s="30"/>
    </row>
    <row r="2327" spans="1:8" s="1" customFormat="1" ht="16.899999999999999" customHeight="1">
      <c r="A2327" s="29"/>
      <c r="B2327" s="30"/>
      <c r="C2327" s="210" t="s">
        <v>2156</v>
      </c>
      <c r="D2327" s="210" t="s">
        <v>161</v>
      </c>
      <c r="E2327" s="17" t="s">
        <v>2156</v>
      </c>
      <c r="F2327" s="211">
        <v>50.101999999999997</v>
      </c>
      <c r="G2327" s="29"/>
      <c r="H2327" s="30"/>
    </row>
    <row r="2328" spans="1:8" s="1" customFormat="1" ht="16.899999999999999" customHeight="1">
      <c r="A2328" s="29"/>
      <c r="B2328" s="30"/>
      <c r="C2328" s="210" t="s">
        <v>2156</v>
      </c>
      <c r="D2328" s="210" t="s">
        <v>2951</v>
      </c>
      <c r="E2328" s="17" t="s">
        <v>2156</v>
      </c>
      <c r="F2328" s="211">
        <v>-7.2839999999999998</v>
      </c>
      <c r="G2328" s="29"/>
      <c r="H2328" s="30"/>
    </row>
    <row r="2329" spans="1:8" s="1" customFormat="1" ht="16.899999999999999" customHeight="1">
      <c r="A2329" s="29"/>
      <c r="B2329" s="30"/>
      <c r="C2329" s="210" t="s">
        <v>2289</v>
      </c>
      <c r="D2329" s="210" t="s">
        <v>2641</v>
      </c>
      <c r="E2329" s="17" t="s">
        <v>2156</v>
      </c>
      <c r="F2329" s="211">
        <v>42.817999999999998</v>
      </c>
      <c r="G2329" s="29"/>
      <c r="H2329" s="30"/>
    </row>
    <row r="2330" spans="1:8" s="1" customFormat="1" ht="16.899999999999999" customHeight="1">
      <c r="A2330" s="29"/>
      <c r="B2330" s="30"/>
      <c r="C2330" s="212" t="s">
        <v>561</v>
      </c>
      <c r="D2330" s="29"/>
      <c r="E2330" s="29"/>
      <c r="F2330" s="29"/>
      <c r="G2330" s="29"/>
      <c r="H2330" s="30"/>
    </row>
    <row r="2331" spans="1:8" s="1" customFormat="1" ht="16.899999999999999" customHeight="1">
      <c r="A2331" s="29"/>
      <c r="B2331" s="30"/>
      <c r="C2331" s="210" t="s">
        <v>2982</v>
      </c>
      <c r="D2331" s="210" t="s">
        <v>2983</v>
      </c>
      <c r="E2331" s="17" t="s">
        <v>2248</v>
      </c>
      <c r="F2331" s="211">
        <v>42.817999999999998</v>
      </c>
      <c r="G2331" s="29"/>
      <c r="H2331" s="30"/>
    </row>
    <row r="2332" spans="1:8" s="1" customFormat="1" ht="16.899999999999999" customHeight="1">
      <c r="A2332" s="29"/>
      <c r="B2332" s="30"/>
      <c r="C2332" s="210" t="s">
        <v>1276</v>
      </c>
      <c r="D2332" s="210" t="s">
        <v>1277</v>
      </c>
      <c r="E2332" s="17" t="s">
        <v>2248</v>
      </c>
      <c r="F2332" s="211">
        <v>107.756</v>
      </c>
      <c r="G2332" s="29"/>
      <c r="H2332" s="30"/>
    </row>
    <row r="2333" spans="1:8" s="1" customFormat="1" ht="16.899999999999999" customHeight="1">
      <c r="A2333" s="29"/>
      <c r="B2333" s="30"/>
      <c r="C2333" s="210" t="s">
        <v>2990</v>
      </c>
      <c r="D2333" s="210" t="s">
        <v>2991</v>
      </c>
      <c r="E2333" s="17" t="s">
        <v>2485</v>
      </c>
      <c r="F2333" s="211">
        <v>85.03</v>
      </c>
      <c r="G2333" s="29"/>
      <c r="H2333" s="30"/>
    </row>
    <row r="2334" spans="1:8" s="1" customFormat="1" ht="16.899999999999999" customHeight="1">
      <c r="A2334" s="29"/>
      <c r="B2334" s="30"/>
      <c r="C2334" s="206" t="s">
        <v>2292</v>
      </c>
      <c r="D2334" s="207" t="s">
        <v>2293</v>
      </c>
      <c r="E2334" s="208" t="s">
        <v>2248</v>
      </c>
      <c r="F2334" s="209">
        <v>4.4210000000000003</v>
      </c>
      <c r="G2334" s="29"/>
      <c r="H2334" s="30"/>
    </row>
    <row r="2335" spans="1:8" s="1" customFormat="1" ht="16.899999999999999" customHeight="1">
      <c r="A2335" s="29"/>
      <c r="B2335" s="30"/>
      <c r="C2335" s="210" t="s">
        <v>2156</v>
      </c>
      <c r="D2335" s="210" t="s">
        <v>2912</v>
      </c>
      <c r="E2335" s="17" t="s">
        <v>2156</v>
      </c>
      <c r="F2335" s="211">
        <v>0</v>
      </c>
      <c r="G2335" s="29"/>
      <c r="H2335" s="30"/>
    </row>
    <row r="2336" spans="1:8" s="1" customFormat="1" ht="16.899999999999999" customHeight="1">
      <c r="A2336" s="29"/>
      <c r="B2336" s="30"/>
      <c r="C2336" s="210" t="s">
        <v>2156</v>
      </c>
      <c r="D2336" s="210" t="s">
        <v>163</v>
      </c>
      <c r="E2336" s="17" t="s">
        <v>2156</v>
      </c>
      <c r="F2336" s="211">
        <v>4.4210000000000003</v>
      </c>
      <c r="G2336" s="29"/>
      <c r="H2336" s="30"/>
    </row>
    <row r="2337" spans="1:8" s="1" customFormat="1" ht="16.899999999999999" customHeight="1">
      <c r="A2337" s="29"/>
      <c r="B2337" s="30"/>
      <c r="C2337" s="210" t="s">
        <v>2292</v>
      </c>
      <c r="D2337" s="210" t="s">
        <v>2641</v>
      </c>
      <c r="E2337" s="17" t="s">
        <v>2156</v>
      </c>
      <c r="F2337" s="211">
        <v>4.4210000000000003</v>
      </c>
      <c r="G2337" s="29"/>
      <c r="H2337" s="30"/>
    </row>
    <row r="2338" spans="1:8" s="1" customFormat="1" ht="16.899999999999999" customHeight="1">
      <c r="A2338" s="29"/>
      <c r="B2338" s="30"/>
      <c r="C2338" s="212" t="s">
        <v>561</v>
      </c>
      <c r="D2338" s="29"/>
      <c r="E2338" s="29"/>
      <c r="F2338" s="29"/>
      <c r="G2338" s="29"/>
      <c r="H2338" s="30"/>
    </row>
    <row r="2339" spans="1:8" s="1" customFormat="1" ht="16.899999999999999" customHeight="1">
      <c r="A2339" s="29"/>
      <c r="B2339" s="30"/>
      <c r="C2339" s="210" t="s">
        <v>2987</v>
      </c>
      <c r="D2339" s="210" t="s">
        <v>2988</v>
      </c>
      <c r="E2339" s="17" t="s">
        <v>2248</v>
      </c>
      <c r="F2339" s="211">
        <v>4.4210000000000003</v>
      </c>
      <c r="G2339" s="29"/>
      <c r="H2339" s="30"/>
    </row>
    <row r="2340" spans="1:8" s="1" customFormat="1" ht="16.899999999999999" customHeight="1">
      <c r="A2340" s="29"/>
      <c r="B2340" s="30"/>
      <c r="C2340" s="210" t="s">
        <v>1280</v>
      </c>
      <c r="D2340" s="210" t="s">
        <v>1281</v>
      </c>
      <c r="E2340" s="17" t="s">
        <v>2248</v>
      </c>
      <c r="F2340" s="211">
        <v>23.167999999999999</v>
      </c>
      <c r="G2340" s="29"/>
      <c r="H2340" s="30"/>
    </row>
    <row r="2341" spans="1:8" s="1" customFormat="1" ht="16.899999999999999" customHeight="1">
      <c r="A2341" s="29"/>
      <c r="B2341" s="30"/>
      <c r="C2341" s="210" t="s">
        <v>2990</v>
      </c>
      <c r="D2341" s="210" t="s">
        <v>2991</v>
      </c>
      <c r="E2341" s="17" t="s">
        <v>2485</v>
      </c>
      <c r="F2341" s="211">
        <v>85.03</v>
      </c>
      <c r="G2341" s="29"/>
      <c r="H2341" s="30"/>
    </row>
    <row r="2342" spans="1:8" s="1" customFormat="1" ht="16.899999999999999" customHeight="1">
      <c r="A2342" s="29"/>
      <c r="B2342" s="30"/>
      <c r="C2342" s="206" t="s">
        <v>1090</v>
      </c>
      <c r="D2342" s="207" t="s">
        <v>74</v>
      </c>
      <c r="E2342" s="208" t="s">
        <v>2248</v>
      </c>
      <c r="F2342" s="209">
        <v>2.895</v>
      </c>
      <c r="G2342" s="29"/>
      <c r="H2342" s="30"/>
    </row>
    <row r="2343" spans="1:8" s="1" customFormat="1" ht="16.899999999999999" customHeight="1">
      <c r="A2343" s="29"/>
      <c r="B2343" s="30"/>
      <c r="C2343" s="210" t="s">
        <v>2156</v>
      </c>
      <c r="D2343" s="210" t="s">
        <v>265</v>
      </c>
      <c r="E2343" s="17" t="s">
        <v>2156</v>
      </c>
      <c r="F2343" s="211">
        <v>2.895</v>
      </c>
      <c r="G2343" s="29"/>
      <c r="H2343" s="30"/>
    </row>
    <row r="2344" spans="1:8" s="1" customFormat="1" ht="16.899999999999999" customHeight="1">
      <c r="A2344" s="29"/>
      <c r="B2344" s="30"/>
      <c r="C2344" s="210" t="s">
        <v>1090</v>
      </c>
      <c r="D2344" s="210" t="s">
        <v>2641</v>
      </c>
      <c r="E2344" s="17" t="s">
        <v>2156</v>
      </c>
      <c r="F2344" s="211">
        <v>2.895</v>
      </c>
      <c r="G2344" s="29"/>
      <c r="H2344" s="30"/>
    </row>
    <row r="2345" spans="1:8" s="1" customFormat="1" ht="16.899999999999999" customHeight="1">
      <c r="A2345" s="29"/>
      <c r="B2345" s="30"/>
      <c r="C2345" s="212" t="s">
        <v>561</v>
      </c>
      <c r="D2345" s="29"/>
      <c r="E2345" s="29"/>
      <c r="F2345" s="29"/>
      <c r="G2345" s="29"/>
      <c r="H2345" s="30"/>
    </row>
    <row r="2346" spans="1:8" s="1" customFormat="1" ht="16.899999999999999" customHeight="1">
      <c r="A2346" s="29"/>
      <c r="B2346" s="30"/>
      <c r="C2346" s="210" t="s">
        <v>262</v>
      </c>
      <c r="D2346" s="210" t="s">
        <v>263</v>
      </c>
      <c r="E2346" s="17" t="s">
        <v>2248</v>
      </c>
      <c r="F2346" s="211">
        <v>2.895</v>
      </c>
      <c r="G2346" s="29"/>
      <c r="H2346" s="30"/>
    </row>
    <row r="2347" spans="1:8" s="1" customFormat="1" ht="16.899999999999999" customHeight="1">
      <c r="A2347" s="29"/>
      <c r="B2347" s="30"/>
      <c r="C2347" s="210" t="s">
        <v>2944</v>
      </c>
      <c r="D2347" s="210" t="s">
        <v>2945</v>
      </c>
      <c r="E2347" s="17" t="s">
        <v>2248</v>
      </c>
      <c r="F2347" s="211">
        <v>37.493000000000002</v>
      </c>
      <c r="G2347" s="29"/>
      <c r="H2347" s="30"/>
    </row>
    <row r="2348" spans="1:8" s="1" customFormat="1" ht="16.899999999999999" customHeight="1">
      <c r="A2348" s="29"/>
      <c r="B2348" s="30"/>
      <c r="C2348" s="206" t="s">
        <v>1101</v>
      </c>
      <c r="D2348" s="207" t="s">
        <v>76</v>
      </c>
      <c r="E2348" s="208" t="s">
        <v>2297</v>
      </c>
      <c r="F2348" s="209">
        <v>21.616</v>
      </c>
      <c r="G2348" s="29"/>
      <c r="H2348" s="30"/>
    </row>
    <row r="2349" spans="1:8" s="1" customFormat="1" ht="16.899999999999999" customHeight="1">
      <c r="A2349" s="29"/>
      <c r="B2349" s="30"/>
      <c r="C2349" s="210" t="s">
        <v>2156</v>
      </c>
      <c r="D2349" s="210" t="s">
        <v>193</v>
      </c>
      <c r="E2349" s="17" t="s">
        <v>2156</v>
      </c>
      <c r="F2349" s="211">
        <v>0</v>
      </c>
      <c r="G2349" s="29"/>
      <c r="H2349" s="30"/>
    </row>
    <row r="2350" spans="1:8" s="1" customFormat="1" ht="16.899999999999999" customHeight="1">
      <c r="A2350" s="29"/>
      <c r="B2350" s="30"/>
      <c r="C2350" s="210" t="s">
        <v>2156</v>
      </c>
      <c r="D2350" s="210" t="s">
        <v>194</v>
      </c>
      <c r="E2350" s="17" t="s">
        <v>2156</v>
      </c>
      <c r="F2350" s="211">
        <v>21.616</v>
      </c>
      <c r="G2350" s="29"/>
      <c r="H2350" s="30"/>
    </row>
    <row r="2351" spans="1:8" s="1" customFormat="1" ht="16.899999999999999" customHeight="1">
      <c r="A2351" s="29"/>
      <c r="B2351" s="30"/>
      <c r="C2351" s="210" t="s">
        <v>1101</v>
      </c>
      <c r="D2351" s="210" t="s">
        <v>2641</v>
      </c>
      <c r="E2351" s="17" t="s">
        <v>2156</v>
      </c>
      <c r="F2351" s="211">
        <v>21.616</v>
      </c>
      <c r="G2351" s="29"/>
      <c r="H2351" s="30"/>
    </row>
    <row r="2352" spans="1:8" s="1" customFormat="1" ht="16.899999999999999" customHeight="1">
      <c r="A2352" s="29"/>
      <c r="B2352" s="30"/>
      <c r="C2352" s="212" t="s">
        <v>561</v>
      </c>
      <c r="D2352" s="29"/>
      <c r="E2352" s="29"/>
      <c r="F2352" s="29"/>
      <c r="G2352" s="29"/>
      <c r="H2352" s="30"/>
    </row>
    <row r="2353" spans="1:8" s="1" customFormat="1" ht="16.899999999999999" customHeight="1">
      <c r="A2353" s="29"/>
      <c r="B2353" s="30"/>
      <c r="C2353" s="210" t="s">
        <v>190</v>
      </c>
      <c r="D2353" s="210" t="s">
        <v>191</v>
      </c>
      <c r="E2353" s="17" t="s">
        <v>2297</v>
      </c>
      <c r="F2353" s="211">
        <v>21.616</v>
      </c>
      <c r="G2353" s="29"/>
      <c r="H2353" s="30"/>
    </row>
    <row r="2354" spans="1:8" s="1" customFormat="1" ht="16.899999999999999" customHeight="1">
      <c r="A2354" s="29"/>
      <c r="B2354" s="30"/>
      <c r="C2354" s="210" t="s">
        <v>195</v>
      </c>
      <c r="D2354" s="210" t="s">
        <v>196</v>
      </c>
      <c r="E2354" s="17" t="s">
        <v>2297</v>
      </c>
      <c r="F2354" s="211">
        <v>21.616</v>
      </c>
      <c r="G2354" s="29"/>
      <c r="H2354" s="30"/>
    </row>
    <row r="2355" spans="1:8" s="1" customFormat="1" ht="16.899999999999999" customHeight="1">
      <c r="A2355" s="29"/>
      <c r="B2355" s="30"/>
      <c r="C2355" s="206" t="s">
        <v>2343</v>
      </c>
      <c r="D2355" s="207" t="s">
        <v>78</v>
      </c>
      <c r="E2355" s="208" t="s">
        <v>2297</v>
      </c>
      <c r="F2355" s="209">
        <v>118</v>
      </c>
      <c r="G2355" s="29"/>
      <c r="H2355" s="30"/>
    </row>
    <row r="2356" spans="1:8" s="1" customFormat="1" ht="16.899999999999999" customHeight="1">
      <c r="A2356" s="29"/>
      <c r="B2356" s="30"/>
      <c r="C2356" s="210" t="s">
        <v>2156</v>
      </c>
      <c r="D2356" s="210" t="s">
        <v>230</v>
      </c>
      <c r="E2356" s="17" t="s">
        <v>2156</v>
      </c>
      <c r="F2356" s="211">
        <v>0</v>
      </c>
      <c r="G2356" s="29"/>
      <c r="H2356" s="30"/>
    </row>
    <row r="2357" spans="1:8" s="1" customFormat="1" ht="16.899999999999999" customHeight="1">
      <c r="A2357" s="29"/>
      <c r="B2357" s="30"/>
      <c r="C2357" s="210" t="s">
        <v>2156</v>
      </c>
      <c r="D2357" s="210" t="s">
        <v>932</v>
      </c>
      <c r="E2357" s="17" t="s">
        <v>2156</v>
      </c>
      <c r="F2357" s="211">
        <v>118</v>
      </c>
      <c r="G2357" s="29"/>
      <c r="H2357" s="30"/>
    </row>
    <row r="2358" spans="1:8" s="1" customFormat="1" ht="16.899999999999999" customHeight="1">
      <c r="A2358" s="29"/>
      <c r="B2358" s="30"/>
      <c r="C2358" s="210" t="s">
        <v>2343</v>
      </c>
      <c r="D2358" s="210" t="s">
        <v>2641</v>
      </c>
      <c r="E2358" s="17" t="s">
        <v>2156</v>
      </c>
      <c r="F2358" s="211">
        <v>118</v>
      </c>
      <c r="G2358" s="29"/>
      <c r="H2358" s="30"/>
    </row>
    <row r="2359" spans="1:8" s="1" customFormat="1" ht="16.899999999999999" customHeight="1">
      <c r="A2359" s="29"/>
      <c r="B2359" s="30"/>
      <c r="C2359" s="212" t="s">
        <v>561</v>
      </c>
      <c r="D2359" s="29"/>
      <c r="E2359" s="29"/>
      <c r="F2359" s="29"/>
      <c r="G2359" s="29"/>
      <c r="H2359" s="30"/>
    </row>
    <row r="2360" spans="1:8" s="1" customFormat="1" ht="16.899999999999999" customHeight="1">
      <c r="A2360" s="29"/>
      <c r="B2360" s="30"/>
      <c r="C2360" s="210" t="s">
        <v>227</v>
      </c>
      <c r="D2360" s="210" t="s">
        <v>228</v>
      </c>
      <c r="E2360" s="17" t="s">
        <v>2297</v>
      </c>
      <c r="F2360" s="211">
        <v>118</v>
      </c>
      <c r="G2360" s="29"/>
      <c r="H2360" s="30"/>
    </row>
    <row r="2361" spans="1:8" s="1" customFormat="1" ht="16.899999999999999" customHeight="1">
      <c r="A2361" s="29"/>
      <c r="B2361" s="30"/>
      <c r="C2361" s="210" t="s">
        <v>103</v>
      </c>
      <c r="D2361" s="210" t="s">
        <v>104</v>
      </c>
      <c r="E2361" s="17" t="s">
        <v>2248</v>
      </c>
      <c r="F2361" s="211">
        <v>45.680999999999997</v>
      </c>
      <c r="G2361" s="29"/>
      <c r="H2361" s="30"/>
    </row>
    <row r="2362" spans="1:8" s="1" customFormat="1" ht="16.899999999999999" customHeight="1">
      <c r="A2362" s="29"/>
      <c r="B2362" s="30"/>
      <c r="C2362" s="210" t="s">
        <v>165</v>
      </c>
      <c r="D2362" s="210" t="s">
        <v>166</v>
      </c>
      <c r="E2362" s="17" t="s">
        <v>2297</v>
      </c>
      <c r="F2362" s="211">
        <v>175.971</v>
      </c>
      <c r="G2362" s="29"/>
      <c r="H2362" s="30"/>
    </row>
    <row r="2363" spans="1:8" s="1" customFormat="1" ht="16.899999999999999" customHeight="1">
      <c r="A2363" s="29"/>
      <c r="B2363" s="30"/>
      <c r="C2363" s="210" t="s">
        <v>3018</v>
      </c>
      <c r="D2363" s="210" t="s">
        <v>3019</v>
      </c>
      <c r="E2363" s="17" t="s">
        <v>2297</v>
      </c>
      <c r="F2363" s="211">
        <v>157.238</v>
      </c>
      <c r="G2363" s="29"/>
      <c r="H2363" s="30"/>
    </row>
    <row r="2364" spans="1:8" s="1" customFormat="1" ht="16.899999999999999" customHeight="1">
      <c r="A2364" s="29"/>
      <c r="B2364" s="30"/>
      <c r="C2364" s="210" t="s">
        <v>198</v>
      </c>
      <c r="D2364" s="210" t="s">
        <v>199</v>
      </c>
      <c r="E2364" s="17" t="s">
        <v>2297</v>
      </c>
      <c r="F2364" s="211">
        <v>141.73099999999999</v>
      </c>
      <c r="G2364" s="29"/>
      <c r="H2364" s="30"/>
    </row>
    <row r="2365" spans="1:8" s="1" customFormat="1" ht="16.899999999999999" customHeight="1">
      <c r="A2365" s="29"/>
      <c r="B2365" s="30"/>
      <c r="C2365" s="210" t="s">
        <v>203</v>
      </c>
      <c r="D2365" s="210" t="s">
        <v>204</v>
      </c>
      <c r="E2365" s="17" t="s">
        <v>2297</v>
      </c>
      <c r="F2365" s="211">
        <v>118</v>
      </c>
      <c r="G2365" s="29"/>
      <c r="H2365" s="30"/>
    </row>
    <row r="2366" spans="1:8" s="1" customFormat="1" ht="16.899999999999999" customHeight="1">
      <c r="A2366" s="29"/>
      <c r="B2366" s="30"/>
      <c r="C2366" s="210" t="s">
        <v>209</v>
      </c>
      <c r="D2366" s="210" t="s">
        <v>210</v>
      </c>
      <c r="E2366" s="17" t="s">
        <v>2297</v>
      </c>
      <c r="F2366" s="211">
        <v>118</v>
      </c>
      <c r="G2366" s="29"/>
      <c r="H2366" s="30"/>
    </row>
    <row r="2367" spans="1:8" s="1" customFormat="1" ht="16.899999999999999" customHeight="1">
      <c r="A2367" s="29"/>
      <c r="B2367" s="30"/>
      <c r="C2367" s="210" t="s">
        <v>213</v>
      </c>
      <c r="D2367" s="210" t="s">
        <v>214</v>
      </c>
      <c r="E2367" s="17" t="s">
        <v>2297</v>
      </c>
      <c r="F2367" s="211">
        <v>135.57</v>
      </c>
      <c r="G2367" s="29"/>
      <c r="H2367" s="30"/>
    </row>
    <row r="2368" spans="1:8" s="1" customFormat="1" ht="16.899999999999999" customHeight="1">
      <c r="A2368" s="29"/>
      <c r="B2368" s="30"/>
      <c r="C2368" s="210" t="s">
        <v>231</v>
      </c>
      <c r="D2368" s="210" t="s">
        <v>232</v>
      </c>
      <c r="E2368" s="17" t="s">
        <v>2297</v>
      </c>
      <c r="F2368" s="211">
        <v>123.9</v>
      </c>
      <c r="G2368" s="29"/>
      <c r="H2368" s="30"/>
    </row>
    <row r="2369" spans="1:8" s="1" customFormat="1" ht="16.899999999999999" customHeight="1">
      <c r="A2369" s="29"/>
      <c r="B2369" s="30"/>
      <c r="C2369" s="206" t="s">
        <v>2346</v>
      </c>
      <c r="D2369" s="207" t="s">
        <v>79</v>
      </c>
      <c r="E2369" s="208" t="s">
        <v>2297</v>
      </c>
      <c r="F2369" s="209">
        <v>10.4</v>
      </c>
      <c r="G2369" s="29"/>
      <c r="H2369" s="30"/>
    </row>
    <row r="2370" spans="1:8" s="1" customFormat="1" ht="16.899999999999999" customHeight="1">
      <c r="A2370" s="29"/>
      <c r="B2370" s="30"/>
      <c r="C2370" s="210" t="s">
        <v>2156</v>
      </c>
      <c r="D2370" s="210" t="s">
        <v>113</v>
      </c>
      <c r="E2370" s="17" t="s">
        <v>2156</v>
      </c>
      <c r="F2370" s="211">
        <v>0</v>
      </c>
      <c r="G2370" s="29"/>
      <c r="H2370" s="30"/>
    </row>
    <row r="2371" spans="1:8" s="1" customFormat="1" ht="16.899999999999999" customHeight="1">
      <c r="A2371" s="29"/>
      <c r="B2371" s="30"/>
      <c r="C2371" s="210" t="s">
        <v>2156</v>
      </c>
      <c r="D2371" s="210" t="s">
        <v>220</v>
      </c>
      <c r="E2371" s="17" t="s">
        <v>2156</v>
      </c>
      <c r="F2371" s="211">
        <v>11.7</v>
      </c>
      <c r="G2371" s="29"/>
      <c r="H2371" s="30"/>
    </row>
    <row r="2372" spans="1:8" s="1" customFormat="1" ht="16.899999999999999" customHeight="1">
      <c r="A2372" s="29"/>
      <c r="B2372" s="30"/>
      <c r="C2372" s="210" t="s">
        <v>2156</v>
      </c>
      <c r="D2372" s="210" t="s">
        <v>221</v>
      </c>
      <c r="E2372" s="17" t="s">
        <v>2156</v>
      </c>
      <c r="F2372" s="211">
        <v>0</v>
      </c>
      <c r="G2372" s="29"/>
      <c r="H2372" s="30"/>
    </row>
    <row r="2373" spans="1:8" s="1" customFormat="1" ht="16.899999999999999" customHeight="1">
      <c r="A2373" s="29"/>
      <c r="B2373" s="30"/>
      <c r="C2373" s="210" t="s">
        <v>2156</v>
      </c>
      <c r="D2373" s="210" t="s">
        <v>222</v>
      </c>
      <c r="E2373" s="17" t="s">
        <v>2156</v>
      </c>
      <c r="F2373" s="211">
        <v>-1.3</v>
      </c>
      <c r="G2373" s="29"/>
      <c r="H2373" s="30"/>
    </row>
    <row r="2374" spans="1:8" s="1" customFormat="1" ht="16.899999999999999" customHeight="1">
      <c r="A2374" s="29"/>
      <c r="B2374" s="30"/>
      <c r="C2374" s="210" t="s">
        <v>2346</v>
      </c>
      <c r="D2374" s="210" t="s">
        <v>2641</v>
      </c>
      <c r="E2374" s="17" t="s">
        <v>2156</v>
      </c>
      <c r="F2374" s="211">
        <v>10.4</v>
      </c>
      <c r="G2374" s="29"/>
      <c r="H2374" s="30"/>
    </row>
    <row r="2375" spans="1:8" s="1" customFormat="1" ht="16.899999999999999" customHeight="1">
      <c r="A2375" s="29"/>
      <c r="B2375" s="30"/>
      <c r="C2375" s="212" t="s">
        <v>561</v>
      </c>
      <c r="D2375" s="29"/>
      <c r="E2375" s="29"/>
      <c r="F2375" s="29"/>
      <c r="G2375" s="29"/>
      <c r="H2375" s="30"/>
    </row>
    <row r="2376" spans="1:8" s="1" customFormat="1" ht="16.899999999999999" customHeight="1">
      <c r="A2376" s="29"/>
      <c r="B2376" s="30"/>
      <c r="C2376" s="210" t="s">
        <v>217</v>
      </c>
      <c r="D2376" s="210" t="s">
        <v>218</v>
      </c>
      <c r="E2376" s="17" t="s">
        <v>2297</v>
      </c>
      <c r="F2376" s="211">
        <v>10.4</v>
      </c>
      <c r="G2376" s="29"/>
      <c r="H2376" s="30"/>
    </row>
    <row r="2377" spans="1:8" s="1" customFormat="1" ht="16.899999999999999" customHeight="1">
      <c r="A2377" s="29"/>
      <c r="B2377" s="30"/>
      <c r="C2377" s="210" t="s">
        <v>103</v>
      </c>
      <c r="D2377" s="210" t="s">
        <v>104</v>
      </c>
      <c r="E2377" s="17" t="s">
        <v>2248</v>
      </c>
      <c r="F2377" s="211">
        <v>45.680999999999997</v>
      </c>
      <c r="G2377" s="29"/>
      <c r="H2377" s="30"/>
    </row>
    <row r="2378" spans="1:8" s="1" customFormat="1" ht="16.899999999999999" customHeight="1">
      <c r="A2378" s="29"/>
      <c r="B2378" s="30"/>
      <c r="C2378" s="210" t="s">
        <v>165</v>
      </c>
      <c r="D2378" s="210" t="s">
        <v>166</v>
      </c>
      <c r="E2378" s="17" t="s">
        <v>2297</v>
      </c>
      <c r="F2378" s="211">
        <v>175.971</v>
      </c>
      <c r="G2378" s="29"/>
      <c r="H2378" s="30"/>
    </row>
    <row r="2379" spans="1:8" s="1" customFormat="1" ht="16.899999999999999" customHeight="1">
      <c r="A2379" s="29"/>
      <c r="B2379" s="30"/>
      <c r="C2379" s="210" t="s">
        <v>3018</v>
      </c>
      <c r="D2379" s="210" t="s">
        <v>3019</v>
      </c>
      <c r="E2379" s="17" t="s">
        <v>2297</v>
      </c>
      <c r="F2379" s="211">
        <v>157.238</v>
      </c>
      <c r="G2379" s="29"/>
      <c r="H2379" s="30"/>
    </row>
    <row r="2380" spans="1:8" s="1" customFormat="1" ht="16.899999999999999" customHeight="1">
      <c r="A2380" s="29"/>
      <c r="B2380" s="30"/>
      <c r="C2380" s="210" t="s">
        <v>206</v>
      </c>
      <c r="D2380" s="210" t="s">
        <v>207</v>
      </c>
      <c r="E2380" s="17" t="s">
        <v>2297</v>
      </c>
      <c r="F2380" s="211">
        <v>10.4</v>
      </c>
      <c r="G2380" s="29"/>
      <c r="H2380" s="30"/>
    </row>
    <row r="2381" spans="1:8" s="1" customFormat="1" ht="16.899999999999999" customHeight="1">
      <c r="A2381" s="29"/>
      <c r="B2381" s="30"/>
      <c r="C2381" s="210" t="s">
        <v>223</v>
      </c>
      <c r="D2381" s="210" t="s">
        <v>224</v>
      </c>
      <c r="E2381" s="17" t="s">
        <v>2297</v>
      </c>
      <c r="F2381" s="211">
        <v>10.92</v>
      </c>
      <c r="G2381" s="29"/>
      <c r="H2381" s="30"/>
    </row>
    <row r="2382" spans="1:8" s="1" customFormat="1" ht="16.899999999999999" customHeight="1">
      <c r="A2382" s="29"/>
      <c r="B2382" s="30"/>
      <c r="C2382" s="206" t="s">
        <v>81</v>
      </c>
      <c r="D2382" s="207" t="s">
        <v>82</v>
      </c>
      <c r="E2382" s="208" t="s">
        <v>2357</v>
      </c>
      <c r="F2382" s="209">
        <v>2</v>
      </c>
      <c r="G2382" s="29"/>
      <c r="H2382" s="30"/>
    </row>
    <row r="2383" spans="1:8" s="1" customFormat="1" ht="16.899999999999999" customHeight="1">
      <c r="A2383" s="29"/>
      <c r="B2383" s="30"/>
      <c r="C2383" s="210" t="s">
        <v>2156</v>
      </c>
      <c r="D2383" s="210" t="s">
        <v>2217</v>
      </c>
      <c r="E2383" s="17" t="s">
        <v>2156</v>
      </c>
      <c r="F2383" s="211">
        <v>2</v>
      </c>
      <c r="G2383" s="29"/>
      <c r="H2383" s="30"/>
    </row>
    <row r="2384" spans="1:8" s="1" customFormat="1" ht="16.899999999999999" customHeight="1">
      <c r="A2384" s="29"/>
      <c r="B2384" s="30"/>
      <c r="C2384" s="210" t="s">
        <v>81</v>
      </c>
      <c r="D2384" s="210" t="s">
        <v>2641</v>
      </c>
      <c r="E2384" s="17" t="s">
        <v>2156</v>
      </c>
      <c r="F2384" s="211">
        <v>2</v>
      </c>
      <c r="G2384" s="29"/>
      <c r="H2384" s="30"/>
    </row>
    <row r="2385" spans="1:8" s="1" customFormat="1" ht="16.899999999999999" customHeight="1">
      <c r="A2385" s="29"/>
      <c r="B2385" s="30"/>
      <c r="C2385" s="212" t="s">
        <v>561</v>
      </c>
      <c r="D2385" s="29"/>
      <c r="E2385" s="29"/>
      <c r="F2385" s="29"/>
      <c r="G2385" s="29"/>
      <c r="H2385" s="30"/>
    </row>
    <row r="2386" spans="1:8" s="1" customFormat="1" ht="16.899999999999999" customHeight="1">
      <c r="A2386" s="29"/>
      <c r="B2386" s="30"/>
      <c r="C2386" s="210" t="s">
        <v>235</v>
      </c>
      <c r="D2386" s="210" t="s">
        <v>236</v>
      </c>
      <c r="E2386" s="17" t="s">
        <v>3034</v>
      </c>
      <c r="F2386" s="211">
        <v>2</v>
      </c>
      <c r="G2386" s="29"/>
      <c r="H2386" s="30"/>
    </row>
    <row r="2387" spans="1:8" s="1" customFormat="1" ht="16.899999999999999" customHeight="1">
      <c r="A2387" s="29"/>
      <c r="B2387" s="30"/>
      <c r="C2387" s="210" t="s">
        <v>238</v>
      </c>
      <c r="D2387" s="210" t="s">
        <v>239</v>
      </c>
      <c r="E2387" s="17" t="s">
        <v>3034</v>
      </c>
      <c r="F2387" s="211">
        <v>2</v>
      </c>
      <c r="G2387" s="29"/>
      <c r="H2387" s="30"/>
    </row>
    <row r="2388" spans="1:8" s="1" customFormat="1" ht="16.899999999999999" customHeight="1">
      <c r="A2388" s="29"/>
      <c r="B2388" s="30"/>
      <c r="C2388" s="206" t="s">
        <v>2365</v>
      </c>
      <c r="D2388" s="207" t="s">
        <v>83</v>
      </c>
      <c r="E2388" s="208" t="s">
        <v>2345</v>
      </c>
      <c r="F2388" s="209">
        <v>1.03</v>
      </c>
      <c r="G2388" s="29"/>
      <c r="H2388" s="30"/>
    </row>
    <row r="2389" spans="1:8" s="1" customFormat="1" ht="16.899999999999999" customHeight="1">
      <c r="A2389" s="29"/>
      <c r="B2389" s="30"/>
      <c r="C2389" s="210" t="s">
        <v>2156</v>
      </c>
      <c r="D2389" s="210" t="s">
        <v>122</v>
      </c>
      <c r="E2389" s="17" t="s">
        <v>2156</v>
      </c>
      <c r="F2389" s="211">
        <v>0</v>
      </c>
      <c r="G2389" s="29"/>
      <c r="H2389" s="30"/>
    </row>
    <row r="2390" spans="1:8" s="1" customFormat="1" ht="16.899999999999999" customHeight="1">
      <c r="A2390" s="29"/>
      <c r="B2390" s="30"/>
      <c r="C2390" s="210" t="s">
        <v>2156</v>
      </c>
      <c r="D2390" s="210" t="s">
        <v>123</v>
      </c>
      <c r="E2390" s="17" t="s">
        <v>2156</v>
      </c>
      <c r="F2390" s="211">
        <v>1.23</v>
      </c>
      <c r="G2390" s="29"/>
      <c r="H2390" s="30"/>
    </row>
    <row r="2391" spans="1:8" s="1" customFormat="1" ht="16.899999999999999" customHeight="1">
      <c r="A2391" s="29"/>
      <c r="B2391" s="30"/>
      <c r="C2391" s="210" t="s">
        <v>2156</v>
      </c>
      <c r="D2391" s="210" t="s">
        <v>124</v>
      </c>
      <c r="E2391" s="17" t="s">
        <v>2156</v>
      </c>
      <c r="F2391" s="211">
        <v>-0.2</v>
      </c>
      <c r="G2391" s="29"/>
      <c r="H2391" s="30"/>
    </row>
    <row r="2392" spans="1:8" s="1" customFormat="1" ht="16.899999999999999" customHeight="1">
      <c r="A2392" s="29"/>
      <c r="B2392" s="30"/>
      <c r="C2392" s="210" t="s">
        <v>2365</v>
      </c>
      <c r="D2392" s="210" t="s">
        <v>2638</v>
      </c>
      <c r="E2392" s="17" t="s">
        <v>2156</v>
      </c>
      <c r="F2392" s="211">
        <v>1.03</v>
      </c>
      <c r="G2392" s="29"/>
      <c r="H2392" s="30"/>
    </row>
    <row r="2393" spans="1:8" s="1" customFormat="1" ht="16.899999999999999" customHeight="1">
      <c r="A2393" s="29"/>
      <c r="B2393" s="30"/>
      <c r="C2393" s="212" t="s">
        <v>561</v>
      </c>
      <c r="D2393" s="29"/>
      <c r="E2393" s="29"/>
      <c r="F2393" s="29"/>
      <c r="G2393" s="29"/>
      <c r="H2393" s="30"/>
    </row>
    <row r="2394" spans="1:8" s="1" customFormat="1" ht="16.899999999999999" customHeight="1">
      <c r="A2394" s="29"/>
      <c r="B2394" s="30"/>
      <c r="C2394" s="210" t="s">
        <v>119</v>
      </c>
      <c r="D2394" s="210" t="s">
        <v>120</v>
      </c>
      <c r="E2394" s="17" t="s">
        <v>2248</v>
      </c>
      <c r="F2394" s="211">
        <v>23.167000000000002</v>
      </c>
      <c r="G2394" s="29"/>
      <c r="H2394" s="30"/>
    </row>
    <row r="2395" spans="1:8" s="1" customFormat="1" ht="16.899999999999999" customHeight="1">
      <c r="A2395" s="29"/>
      <c r="B2395" s="30"/>
      <c r="C2395" s="210" t="s">
        <v>103</v>
      </c>
      <c r="D2395" s="210" t="s">
        <v>104</v>
      </c>
      <c r="E2395" s="17" t="s">
        <v>2248</v>
      </c>
      <c r="F2395" s="211">
        <v>45.680999999999997</v>
      </c>
      <c r="G2395" s="29"/>
      <c r="H2395" s="30"/>
    </row>
    <row r="2396" spans="1:8" s="1" customFormat="1" ht="16.899999999999999" customHeight="1">
      <c r="A2396" s="29"/>
      <c r="B2396" s="30"/>
      <c r="C2396" s="206" t="s">
        <v>2368</v>
      </c>
      <c r="D2396" s="207" t="s">
        <v>85</v>
      </c>
      <c r="E2396" s="208" t="s">
        <v>2345</v>
      </c>
      <c r="F2396" s="209">
        <v>1.83</v>
      </c>
      <c r="G2396" s="29"/>
      <c r="H2396" s="30"/>
    </row>
    <row r="2397" spans="1:8" s="1" customFormat="1" ht="16.899999999999999" customHeight="1">
      <c r="A2397" s="29"/>
      <c r="B2397" s="30"/>
      <c r="C2397" s="210" t="s">
        <v>2156</v>
      </c>
      <c r="D2397" s="210" t="s">
        <v>125</v>
      </c>
      <c r="E2397" s="17" t="s">
        <v>2156</v>
      </c>
      <c r="F2397" s="211">
        <v>0</v>
      </c>
      <c r="G2397" s="29"/>
      <c r="H2397" s="30"/>
    </row>
    <row r="2398" spans="1:8" s="1" customFormat="1" ht="16.899999999999999" customHeight="1">
      <c r="A2398" s="29"/>
      <c r="B2398" s="30"/>
      <c r="C2398" s="210" t="s">
        <v>2156</v>
      </c>
      <c r="D2398" s="210" t="s">
        <v>126</v>
      </c>
      <c r="E2398" s="17" t="s">
        <v>2156</v>
      </c>
      <c r="F2398" s="211">
        <v>1.83</v>
      </c>
      <c r="G2398" s="29"/>
      <c r="H2398" s="30"/>
    </row>
    <row r="2399" spans="1:8" s="1" customFormat="1" ht="16.899999999999999" customHeight="1">
      <c r="A2399" s="29"/>
      <c r="B2399" s="30"/>
      <c r="C2399" s="210" t="s">
        <v>2368</v>
      </c>
      <c r="D2399" s="210" t="s">
        <v>2638</v>
      </c>
      <c r="E2399" s="17" t="s">
        <v>2156</v>
      </c>
      <c r="F2399" s="211">
        <v>1.83</v>
      </c>
      <c r="G2399" s="29"/>
      <c r="H2399" s="30"/>
    </row>
    <row r="2400" spans="1:8" s="1" customFormat="1" ht="16.899999999999999" customHeight="1">
      <c r="A2400" s="29"/>
      <c r="B2400" s="30"/>
      <c r="C2400" s="212" t="s">
        <v>561</v>
      </c>
      <c r="D2400" s="29"/>
      <c r="E2400" s="29"/>
      <c r="F2400" s="29"/>
      <c r="G2400" s="29"/>
      <c r="H2400" s="30"/>
    </row>
    <row r="2401" spans="1:8" s="1" customFormat="1" ht="16.899999999999999" customHeight="1">
      <c r="A2401" s="29"/>
      <c r="B2401" s="30"/>
      <c r="C2401" s="210" t="s">
        <v>119</v>
      </c>
      <c r="D2401" s="210" t="s">
        <v>120</v>
      </c>
      <c r="E2401" s="17" t="s">
        <v>2248</v>
      </c>
      <c r="F2401" s="211">
        <v>23.167000000000002</v>
      </c>
      <c r="G2401" s="29"/>
      <c r="H2401" s="30"/>
    </row>
    <row r="2402" spans="1:8" s="1" customFormat="1" ht="16.899999999999999" customHeight="1">
      <c r="A2402" s="29"/>
      <c r="B2402" s="30"/>
      <c r="C2402" s="206" t="s">
        <v>1152</v>
      </c>
      <c r="D2402" s="207" t="s">
        <v>1153</v>
      </c>
      <c r="E2402" s="208" t="s">
        <v>2345</v>
      </c>
      <c r="F2402" s="209">
        <v>11.3</v>
      </c>
      <c r="G2402" s="29"/>
      <c r="H2402" s="30"/>
    </row>
    <row r="2403" spans="1:8" s="1" customFormat="1" ht="16.899999999999999" customHeight="1">
      <c r="A2403" s="29"/>
      <c r="B2403" s="30"/>
      <c r="C2403" s="210" t="s">
        <v>2156</v>
      </c>
      <c r="D2403" s="210" t="s">
        <v>257</v>
      </c>
      <c r="E2403" s="17" t="s">
        <v>2156</v>
      </c>
      <c r="F2403" s="211">
        <v>10.8</v>
      </c>
      <c r="G2403" s="29"/>
      <c r="H2403" s="30"/>
    </row>
    <row r="2404" spans="1:8" s="1" customFormat="1" ht="16.899999999999999" customHeight="1">
      <c r="A2404" s="29"/>
      <c r="B2404" s="30"/>
      <c r="C2404" s="210" t="s">
        <v>2156</v>
      </c>
      <c r="D2404" s="210" t="s">
        <v>2464</v>
      </c>
      <c r="E2404" s="17" t="s">
        <v>2156</v>
      </c>
      <c r="F2404" s="211">
        <v>0.5</v>
      </c>
      <c r="G2404" s="29"/>
      <c r="H2404" s="30"/>
    </row>
    <row r="2405" spans="1:8" s="1" customFormat="1" ht="16.899999999999999" customHeight="1">
      <c r="A2405" s="29"/>
      <c r="B2405" s="30"/>
      <c r="C2405" s="210" t="s">
        <v>1152</v>
      </c>
      <c r="D2405" s="210" t="s">
        <v>2641</v>
      </c>
      <c r="E2405" s="17" t="s">
        <v>2156</v>
      </c>
      <c r="F2405" s="211">
        <v>11.3</v>
      </c>
      <c r="G2405" s="29"/>
      <c r="H2405" s="30"/>
    </row>
    <row r="2406" spans="1:8" s="1" customFormat="1" ht="16.899999999999999" customHeight="1">
      <c r="A2406" s="29"/>
      <c r="B2406" s="30"/>
      <c r="C2406" s="212" t="s">
        <v>561</v>
      </c>
      <c r="D2406" s="29"/>
      <c r="E2406" s="29"/>
      <c r="F2406" s="29"/>
      <c r="G2406" s="29"/>
      <c r="H2406" s="30"/>
    </row>
    <row r="2407" spans="1:8" s="1" customFormat="1" ht="16.899999999999999" customHeight="1">
      <c r="A2407" s="29"/>
      <c r="B2407" s="30"/>
      <c r="C2407" s="210" t="s">
        <v>1582</v>
      </c>
      <c r="D2407" s="210" t="s">
        <v>1583</v>
      </c>
      <c r="E2407" s="17" t="s">
        <v>2345</v>
      </c>
      <c r="F2407" s="211">
        <v>11.3</v>
      </c>
      <c r="G2407" s="29"/>
      <c r="H2407" s="30"/>
    </row>
    <row r="2408" spans="1:8" s="1" customFormat="1" ht="16.899999999999999" customHeight="1">
      <c r="A2408" s="29"/>
      <c r="B2408" s="30"/>
      <c r="C2408" s="210" t="s">
        <v>103</v>
      </c>
      <c r="D2408" s="210" t="s">
        <v>104</v>
      </c>
      <c r="E2408" s="17" t="s">
        <v>2248</v>
      </c>
      <c r="F2408" s="211">
        <v>45.680999999999997</v>
      </c>
      <c r="G2408" s="29"/>
      <c r="H2408" s="30"/>
    </row>
    <row r="2409" spans="1:8" s="1" customFormat="1" ht="16.899999999999999" customHeight="1">
      <c r="A2409" s="29"/>
      <c r="B2409" s="30"/>
      <c r="C2409" s="210" t="s">
        <v>165</v>
      </c>
      <c r="D2409" s="210" t="s">
        <v>166</v>
      </c>
      <c r="E2409" s="17" t="s">
        <v>2297</v>
      </c>
      <c r="F2409" s="211">
        <v>175.971</v>
      </c>
      <c r="G2409" s="29"/>
      <c r="H2409" s="30"/>
    </row>
    <row r="2410" spans="1:8" s="1" customFormat="1" ht="16.899999999999999" customHeight="1">
      <c r="A2410" s="29"/>
      <c r="B2410" s="30"/>
      <c r="C2410" s="210" t="s">
        <v>3018</v>
      </c>
      <c r="D2410" s="210" t="s">
        <v>3019</v>
      </c>
      <c r="E2410" s="17" t="s">
        <v>2297</v>
      </c>
      <c r="F2410" s="211">
        <v>157.238</v>
      </c>
      <c r="G2410" s="29"/>
      <c r="H2410" s="30"/>
    </row>
    <row r="2411" spans="1:8" s="1" customFormat="1" ht="16.899999999999999" customHeight="1">
      <c r="A2411" s="29"/>
      <c r="B2411" s="30"/>
      <c r="C2411" s="210" t="s">
        <v>1596</v>
      </c>
      <c r="D2411" s="210" t="s">
        <v>1597</v>
      </c>
      <c r="E2411" s="17" t="s">
        <v>2248</v>
      </c>
      <c r="F2411" s="211">
        <v>1.3109999999999999</v>
      </c>
      <c r="G2411" s="29"/>
      <c r="H2411" s="30"/>
    </row>
    <row r="2412" spans="1:8" s="1" customFormat="1" ht="16.899999999999999" customHeight="1">
      <c r="A2412" s="29"/>
      <c r="B2412" s="30"/>
      <c r="C2412" s="210" t="s">
        <v>1592</v>
      </c>
      <c r="D2412" s="210" t="s">
        <v>1593</v>
      </c>
      <c r="E2412" s="17" t="s">
        <v>2345</v>
      </c>
      <c r="F2412" s="211">
        <v>12.43</v>
      </c>
      <c r="G2412" s="29"/>
      <c r="H2412" s="30"/>
    </row>
    <row r="2413" spans="1:8" s="1" customFormat="1" ht="16.899999999999999" customHeight="1">
      <c r="A2413" s="29"/>
      <c r="B2413" s="30"/>
      <c r="C2413" s="206" t="s">
        <v>88</v>
      </c>
      <c r="D2413" s="207" t="s">
        <v>89</v>
      </c>
      <c r="E2413" s="208" t="s">
        <v>2345</v>
      </c>
      <c r="F2413" s="209">
        <v>45.637</v>
      </c>
      <c r="G2413" s="29"/>
      <c r="H2413" s="30"/>
    </row>
    <row r="2414" spans="1:8" s="1" customFormat="1" ht="16.899999999999999" customHeight="1">
      <c r="A2414" s="29"/>
      <c r="B2414" s="30"/>
      <c r="C2414" s="210" t="s">
        <v>2156</v>
      </c>
      <c r="D2414" s="210" t="s">
        <v>106</v>
      </c>
      <c r="E2414" s="17" t="s">
        <v>2156</v>
      </c>
      <c r="F2414" s="211">
        <v>0</v>
      </c>
      <c r="G2414" s="29"/>
      <c r="H2414" s="30"/>
    </row>
    <row r="2415" spans="1:8" s="1" customFormat="1" ht="16.899999999999999" customHeight="1">
      <c r="A2415" s="29"/>
      <c r="B2415" s="30"/>
      <c r="C2415" s="210" t="s">
        <v>2156</v>
      </c>
      <c r="D2415" s="210" t="s">
        <v>244</v>
      </c>
      <c r="E2415" s="17" t="s">
        <v>2156</v>
      </c>
      <c r="F2415" s="211">
        <v>4.7119999999999997</v>
      </c>
      <c r="G2415" s="29"/>
      <c r="H2415" s="30"/>
    </row>
    <row r="2416" spans="1:8" s="1" customFormat="1" ht="16.899999999999999" customHeight="1">
      <c r="A2416" s="29"/>
      <c r="B2416" s="30"/>
      <c r="C2416" s="210" t="s">
        <v>2156</v>
      </c>
      <c r="D2416" s="210" t="s">
        <v>245</v>
      </c>
      <c r="E2416" s="17" t="s">
        <v>2156</v>
      </c>
      <c r="F2416" s="211">
        <v>9.9</v>
      </c>
      <c r="G2416" s="29"/>
      <c r="H2416" s="30"/>
    </row>
    <row r="2417" spans="1:8" s="1" customFormat="1" ht="16.899999999999999" customHeight="1">
      <c r="A2417" s="29"/>
      <c r="B2417" s="30"/>
      <c r="C2417" s="210" t="s">
        <v>2156</v>
      </c>
      <c r="D2417" s="210" t="s">
        <v>246</v>
      </c>
      <c r="E2417" s="17" t="s">
        <v>2156</v>
      </c>
      <c r="F2417" s="211">
        <v>12.8</v>
      </c>
      <c r="G2417" s="29"/>
      <c r="H2417" s="30"/>
    </row>
    <row r="2418" spans="1:8" s="1" customFormat="1" ht="16.899999999999999" customHeight="1">
      <c r="A2418" s="29"/>
      <c r="B2418" s="30"/>
      <c r="C2418" s="210" t="s">
        <v>2156</v>
      </c>
      <c r="D2418" s="210" t="s">
        <v>247</v>
      </c>
      <c r="E2418" s="17" t="s">
        <v>2156</v>
      </c>
      <c r="F2418" s="211">
        <v>7.2</v>
      </c>
      <c r="G2418" s="29"/>
      <c r="H2418" s="30"/>
    </row>
    <row r="2419" spans="1:8" s="1" customFormat="1" ht="16.899999999999999" customHeight="1">
      <c r="A2419" s="29"/>
      <c r="B2419" s="30"/>
      <c r="C2419" s="210" t="s">
        <v>2156</v>
      </c>
      <c r="D2419" s="210" t="s">
        <v>248</v>
      </c>
      <c r="E2419" s="17" t="s">
        <v>2156</v>
      </c>
      <c r="F2419" s="211">
        <v>6.7</v>
      </c>
      <c r="G2419" s="29"/>
      <c r="H2419" s="30"/>
    </row>
    <row r="2420" spans="1:8" s="1" customFormat="1" ht="16.899999999999999" customHeight="1">
      <c r="A2420" s="29"/>
      <c r="B2420" s="30"/>
      <c r="C2420" s="210" t="s">
        <v>2156</v>
      </c>
      <c r="D2420" s="210" t="s">
        <v>249</v>
      </c>
      <c r="E2420" s="17" t="s">
        <v>2156</v>
      </c>
      <c r="F2420" s="211">
        <v>9.4250000000000007</v>
      </c>
      <c r="G2420" s="29"/>
      <c r="H2420" s="30"/>
    </row>
    <row r="2421" spans="1:8" s="1" customFormat="1" ht="16.899999999999999" customHeight="1">
      <c r="A2421" s="29"/>
      <c r="B2421" s="30"/>
      <c r="C2421" s="210" t="s">
        <v>2156</v>
      </c>
      <c r="D2421" s="210" t="s">
        <v>250</v>
      </c>
      <c r="E2421" s="17" t="s">
        <v>2156</v>
      </c>
      <c r="F2421" s="211">
        <v>0</v>
      </c>
      <c r="G2421" s="29"/>
      <c r="H2421" s="30"/>
    </row>
    <row r="2422" spans="1:8" s="1" customFormat="1" ht="16.899999999999999" customHeight="1">
      <c r="A2422" s="29"/>
      <c r="B2422" s="30"/>
      <c r="C2422" s="210" t="s">
        <v>2156</v>
      </c>
      <c r="D2422" s="210" t="s">
        <v>251</v>
      </c>
      <c r="E2422" s="17" t="s">
        <v>2156</v>
      </c>
      <c r="F2422" s="211">
        <v>-5.0999999999999996</v>
      </c>
      <c r="G2422" s="29"/>
      <c r="H2422" s="30"/>
    </row>
    <row r="2423" spans="1:8" s="1" customFormat="1" ht="16.899999999999999" customHeight="1">
      <c r="A2423" s="29"/>
      <c r="B2423" s="30"/>
      <c r="C2423" s="210" t="s">
        <v>88</v>
      </c>
      <c r="D2423" s="210" t="s">
        <v>2641</v>
      </c>
      <c r="E2423" s="17" t="s">
        <v>2156</v>
      </c>
      <c r="F2423" s="211">
        <v>45.637</v>
      </c>
      <c r="G2423" s="29"/>
      <c r="H2423" s="30"/>
    </row>
    <row r="2424" spans="1:8" s="1" customFormat="1" ht="16.899999999999999" customHeight="1">
      <c r="A2424" s="29"/>
      <c r="B2424" s="30"/>
      <c r="C2424" s="212" t="s">
        <v>561</v>
      </c>
      <c r="D2424" s="29"/>
      <c r="E2424" s="29"/>
      <c r="F2424" s="29"/>
      <c r="G2424" s="29"/>
      <c r="H2424" s="30"/>
    </row>
    <row r="2425" spans="1:8" s="1" customFormat="1" ht="16.899999999999999" customHeight="1">
      <c r="A2425" s="29"/>
      <c r="B2425" s="30"/>
      <c r="C2425" s="210" t="s">
        <v>241</v>
      </c>
      <c r="D2425" s="210" t="s">
        <v>242</v>
      </c>
      <c r="E2425" s="17" t="s">
        <v>2345</v>
      </c>
      <c r="F2425" s="211">
        <v>45.637</v>
      </c>
      <c r="G2425" s="29"/>
      <c r="H2425" s="30"/>
    </row>
    <row r="2426" spans="1:8" s="1" customFormat="1" ht="16.899999999999999" customHeight="1">
      <c r="A2426" s="29"/>
      <c r="B2426" s="30"/>
      <c r="C2426" s="210" t="s">
        <v>103</v>
      </c>
      <c r="D2426" s="210" t="s">
        <v>104</v>
      </c>
      <c r="E2426" s="17" t="s">
        <v>2248</v>
      </c>
      <c r="F2426" s="211">
        <v>45.680999999999997</v>
      </c>
      <c r="G2426" s="29"/>
      <c r="H2426" s="30"/>
    </row>
    <row r="2427" spans="1:8" s="1" customFormat="1" ht="16.899999999999999" customHeight="1">
      <c r="A2427" s="29"/>
      <c r="B2427" s="30"/>
      <c r="C2427" s="210" t="s">
        <v>155</v>
      </c>
      <c r="D2427" s="210" t="s">
        <v>156</v>
      </c>
      <c r="E2427" s="17" t="s">
        <v>2248</v>
      </c>
      <c r="F2427" s="211">
        <v>7.2839999999999998</v>
      </c>
      <c r="G2427" s="29"/>
      <c r="H2427" s="30"/>
    </row>
    <row r="2428" spans="1:8" s="1" customFormat="1" ht="16.899999999999999" customHeight="1">
      <c r="A2428" s="29"/>
      <c r="B2428" s="30"/>
      <c r="C2428" s="210" t="s">
        <v>165</v>
      </c>
      <c r="D2428" s="210" t="s">
        <v>166</v>
      </c>
      <c r="E2428" s="17" t="s">
        <v>2297</v>
      </c>
      <c r="F2428" s="211">
        <v>175.971</v>
      </c>
      <c r="G2428" s="29"/>
      <c r="H2428" s="30"/>
    </row>
    <row r="2429" spans="1:8" s="1" customFormat="1" ht="16.899999999999999" customHeight="1">
      <c r="A2429" s="29"/>
      <c r="B2429" s="30"/>
      <c r="C2429" s="210" t="s">
        <v>3018</v>
      </c>
      <c r="D2429" s="210" t="s">
        <v>3019</v>
      </c>
      <c r="E2429" s="17" t="s">
        <v>2297</v>
      </c>
      <c r="F2429" s="211">
        <v>157.238</v>
      </c>
      <c r="G2429" s="29"/>
      <c r="H2429" s="30"/>
    </row>
    <row r="2430" spans="1:8" s="1" customFormat="1" ht="16.899999999999999" customHeight="1">
      <c r="A2430" s="29"/>
      <c r="B2430" s="30"/>
      <c r="C2430" s="210" t="s">
        <v>198</v>
      </c>
      <c r="D2430" s="210" t="s">
        <v>199</v>
      </c>
      <c r="E2430" s="17" t="s">
        <v>2297</v>
      </c>
      <c r="F2430" s="211">
        <v>141.73099999999999</v>
      </c>
      <c r="G2430" s="29"/>
      <c r="H2430" s="30"/>
    </row>
    <row r="2431" spans="1:8" s="1" customFormat="1" ht="16.899999999999999" customHeight="1">
      <c r="A2431" s="29"/>
      <c r="B2431" s="30"/>
      <c r="C2431" s="210" t="s">
        <v>213</v>
      </c>
      <c r="D2431" s="210" t="s">
        <v>214</v>
      </c>
      <c r="E2431" s="17" t="s">
        <v>2297</v>
      </c>
      <c r="F2431" s="211">
        <v>135.57</v>
      </c>
      <c r="G2431" s="29"/>
      <c r="H2431" s="30"/>
    </row>
    <row r="2432" spans="1:8" s="1" customFormat="1" ht="16.899999999999999" customHeight="1">
      <c r="A2432" s="29"/>
      <c r="B2432" s="30"/>
      <c r="C2432" s="210" t="s">
        <v>1596</v>
      </c>
      <c r="D2432" s="210" t="s">
        <v>1597</v>
      </c>
      <c r="E2432" s="17" t="s">
        <v>2248</v>
      </c>
      <c r="F2432" s="211">
        <v>1.3109999999999999</v>
      </c>
      <c r="G2432" s="29"/>
      <c r="H2432" s="30"/>
    </row>
    <row r="2433" spans="1:8" s="1" customFormat="1" ht="16.899999999999999" customHeight="1">
      <c r="A2433" s="29"/>
      <c r="B2433" s="30"/>
      <c r="C2433" s="210" t="s">
        <v>252</v>
      </c>
      <c r="D2433" s="210" t="s">
        <v>253</v>
      </c>
      <c r="E2433" s="17" t="s">
        <v>2345</v>
      </c>
      <c r="F2433" s="211">
        <v>47.918999999999997</v>
      </c>
      <c r="G2433" s="29"/>
      <c r="H2433" s="30"/>
    </row>
    <row r="2434" spans="1:8" s="1" customFormat="1" ht="16.899999999999999" customHeight="1">
      <c r="A2434" s="29"/>
      <c r="B2434" s="30"/>
      <c r="C2434" s="206" t="s">
        <v>91</v>
      </c>
      <c r="D2434" s="207" t="s">
        <v>92</v>
      </c>
      <c r="E2434" s="208" t="s">
        <v>2345</v>
      </c>
      <c r="F2434" s="209">
        <v>11.5</v>
      </c>
      <c r="G2434" s="29"/>
      <c r="H2434" s="30"/>
    </row>
    <row r="2435" spans="1:8" s="1" customFormat="1" ht="16.899999999999999" customHeight="1">
      <c r="A2435" s="29"/>
      <c r="B2435" s="30"/>
      <c r="C2435" s="210" t="s">
        <v>2156</v>
      </c>
      <c r="D2435" s="210" t="s">
        <v>279</v>
      </c>
      <c r="E2435" s="17" t="s">
        <v>2156</v>
      </c>
      <c r="F2435" s="211">
        <v>11.5</v>
      </c>
      <c r="G2435" s="29"/>
      <c r="H2435" s="30"/>
    </row>
    <row r="2436" spans="1:8" s="1" customFormat="1" ht="16.899999999999999" customHeight="1">
      <c r="A2436" s="29"/>
      <c r="B2436" s="30"/>
      <c r="C2436" s="210" t="s">
        <v>91</v>
      </c>
      <c r="D2436" s="210" t="s">
        <v>2641</v>
      </c>
      <c r="E2436" s="17" t="s">
        <v>2156</v>
      </c>
      <c r="F2436" s="211">
        <v>11.5</v>
      </c>
      <c r="G2436" s="29"/>
      <c r="H2436" s="30"/>
    </row>
    <row r="2437" spans="1:8" s="1" customFormat="1" ht="16.899999999999999" customHeight="1">
      <c r="A2437" s="29"/>
      <c r="B2437" s="30"/>
      <c r="C2437" s="212" t="s">
        <v>561</v>
      </c>
      <c r="D2437" s="29"/>
      <c r="E2437" s="29"/>
      <c r="F2437" s="29"/>
      <c r="G2437" s="29"/>
      <c r="H2437" s="30"/>
    </row>
    <row r="2438" spans="1:8" s="1" customFormat="1" ht="16.899999999999999" customHeight="1">
      <c r="A2438" s="29"/>
      <c r="B2438" s="30"/>
      <c r="C2438" s="210" t="s">
        <v>276</v>
      </c>
      <c r="D2438" s="210" t="s">
        <v>277</v>
      </c>
      <c r="E2438" s="17" t="s">
        <v>2345</v>
      </c>
      <c r="F2438" s="211">
        <v>11.5</v>
      </c>
      <c r="G2438" s="29"/>
      <c r="H2438" s="30"/>
    </row>
    <row r="2439" spans="1:8" s="1" customFormat="1" ht="16.899999999999999" customHeight="1">
      <c r="A2439" s="29"/>
      <c r="B2439" s="30"/>
      <c r="C2439" s="210" t="s">
        <v>98</v>
      </c>
      <c r="D2439" s="210" t="s">
        <v>99</v>
      </c>
      <c r="E2439" s="17" t="s">
        <v>2297</v>
      </c>
      <c r="F2439" s="211">
        <v>347.43</v>
      </c>
      <c r="G2439" s="29"/>
      <c r="H2439" s="30"/>
    </row>
    <row r="2440" spans="1:8" s="1" customFormat="1" ht="16.899999999999999" customHeight="1">
      <c r="A2440" s="29"/>
      <c r="B2440" s="30"/>
      <c r="C2440" s="210" t="s">
        <v>273</v>
      </c>
      <c r="D2440" s="210" t="s">
        <v>274</v>
      </c>
      <c r="E2440" s="17" t="s">
        <v>2345</v>
      </c>
      <c r="F2440" s="211">
        <v>11.5</v>
      </c>
      <c r="G2440" s="29"/>
      <c r="H2440" s="30"/>
    </row>
    <row r="2441" spans="1:8" s="1" customFormat="1" ht="16.899999999999999" customHeight="1">
      <c r="A2441" s="29"/>
      <c r="B2441" s="30"/>
      <c r="C2441" s="210" t="s">
        <v>284</v>
      </c>
      <c r="D2441" s="210" t="s">
        <v>285</v>
      </c>
      <c r="E2441" s="17" t="s">
        <v>2345</v>
      </c>
      <c r="F2441" s="211">
        <v>11.5</v>
      </c>
      <c r="G2441" s="29"/>
      <c r="H2441" s="30"/>
    </row>
    <row r="2442" spans="1:8" s="1" customFormat="1" ht="16.899999999999999" customHeight="1">
      <c r="A2442" s="29"/>
      <c r="B2442" s="30"/>
      <c r="C2442" s="210" t="s">
        <v>280</v>
      </c>
      <c r="D2442" s="210" t="s">
        <v>281</v>
      </c>
      <c r="E2442" s="17" t="s">
        <v>2345</v>
      </c>
      <c r="F2442" s="211">
        <v>12</v>
      </c>
      <c r="G2442" s="29"/>
      <c r="H2442" s="30"/>
    </row>
    <row r="2443" spans="1:8" s="1" customFormat="1" ht="16.899999999999999" customHeight="1">
      <c r="A2443" s="29"/>
      <c r="B2443" s="30"/>
      <c r="C2443" s="206" t="s">
        <v>94</v>
      </c>
      <c r="D2443" s="207" t="s">
        <v>95</v>
      </c>
      <c r="E2443" s="208" t="s">
        <v>2345</v>
      </c>
      <c r="F2443" s="209">
        <v>10</v>
      </c>
      <c r="G2443" s="29"/>
      <c r="H2443" s="30"/>
    </row>
    <row r="2444" spans="1:8" s="1" customFormat="1" ht="16.899999999999999" customHeight="1">
      <c r="A2444" s="29"/>
      <c r="B2444" s="30"/>
      <c r="C2444" s="210" t="s">
        <v>2156</v>
      </c>
      <c r="D2444" s="210" t="s">
        <v>2374</v>
      </c>
      <c r="E2444" s="17" t="s">
        <v>2156</v>
      </c>
      <c r="F2444" s="211">
        <v>10</v>
      </c>
      <c r="G2444" s="29"/>
      <c r="H2444" s="30"/>
    </row>
    <row r="2445" spans="1:8" s="1" customFormat="1" ht="16.899999999999999" customHeight="1">
      <c r="A2445" s="29"/>
      <c r="B2445" s="30"/>
      <c r="C2445" s="210" t="s">
        <v>94</v>
      </c>
      <c r="D2445" s="210" t="s">
        <v>2641</v>
      </c>
      <c r="E2445" s="17" t="s">
        <v>2156</v>
      </c>
      <c r="F2445" s="211">
        <v>10</v>
      </c>
      <c r="G2445" s="29"/>
      <c r="H2445" s="30"/>
    </row>
    <row r="2446" spans="1:8" s="1" customFormat="1" ht="16.899999999999999" customHeight="1">
      <c r="A2446" s="29"/>
      <c r="B2446" s="30"/>
      <c r="C2446" s="212" t="s">
        <v>561</v>
      </c>
      <c r="D2446" s="29"/>
      <c r="E2446" s="29"/>
      <c r="F2446" s="29"/>
      <c r="G2446" s="29"/>
      <c r="H2446" s="30"/>
    </row>
    <row r="2447" spans="1:8" s="1" customFormat="1" ht="16.899999999999999" customHeight="1">
      <c r="A2447" s="29"/>
      <c r="B2447" s="30"/>
      <c r="C2447" s="210" t="s">
        <v>266</v>
      </c>
      <c r="D2447" s="210" t="s">
        <v>267</v>
      </c>
      <c r="E2447" s="17" t="s">
        <v>2345</v>
      </c>
      <c r="F2447" s="211">
        <v>10</v>
      </c>
      <c r="G2447" s="29"/>
      <c r="H2447" s="30"/>
    </row>
    <row r="2448" spans="1:8" s="1" customFormat="1" ht="16.899999999999999" customHeight="1">
      <c r="A2448" s="29"/>
      <c r="B2448" s="30"/>
      <c r="C2448" s="210" t="s">
        <v>103</v>
      </c>
      <c r="D2448" s="210" t="s">
        <v>104</v>
      </c>
      <c r="E2448" s="17" t="s">
        <v>2248</v>
      </c>
      <c r="F2448" s="211">
        <v>45.680999999999997</v>
      </c>
      <c r="G2448" s="29"/>
      <c r="H2448" s="30"/>
    </row>
    <row r="2449" spans="1:8" s="1" customFormat="1" ht="16.899999999999999" customHeight="1">
      <c r="A2449" s="29"/>
      <c r="B2449" s="30"/>
      <c r="C2449" s="210" t="s">
        <v>119</v>
      </c>
      <c r="D2449" s="210" t="s">
        <v>120</v>
      </c>
      <c r="E2449" s="17" t="s">
        <v>2248</v>
      </c>
      <c r="F2449" s="211">
        <v>23.167000000000002</v>
      </c>
      <c r="G2449" s="29"/>
      <c r="H2449" s="30"/>
    </row>
    <row r="2450" spans="1:8" s="1" customFormat="1" ht="16.899999999999999" customHeight="1">
      <c r="A2450" s="29"/>
      <c r="B2450" s="30"/>
      <c r="C2450" s="210" t="s">
        <v>2944</v>
      </c>
      <c r="D2450" s="210" t="s">
        <v>2945</v>
      </c>
      <c r="E2450" s="17" t="s">
        <v>2248</v>
      </c>
      <c r="F2450" s="211">
        <v>37.493000000000002</v>
      </c>
      <c r="G2450" s="29"/>
      <c r="H2450" s="30"/>
    </row>
    <row r="2451" spans="1:8" s="1" customFormat="1" ht="16.899999999999999" customHeight="1">
      <c r="A2451" s="29"/>
      <c r="B2451" s="30"/>
      <c r="C2451" s="210" t="s">
        <v>287</v>
      </c>
      <c r="D2451" s="210" t="s">
        <v>288</v>
      </c>
      <c r="E2451" s="17" t="s">
        <v>2248</v>
      </c>
      <c r="F2451" s="211">
        <v>3.7130000000000001</v>
      </c>
      <c r="G2451" s="29"/>
      <c r="H2451" s="30"/>
    </row>
    <row r="2452" spans="1:8" s="1" customFormat="1" ht="16.899999999999999" customHeight="1">
      <c r="A2452" s="29"/>
      <c r="B2452" s="30"/>
      <c r="C2452" s="210" t="s">
        <v>269</v>
      </c>
      <c r="D2452" s="210" t="s">
        <v>270</v>
      </c>
      <c r="E2452" s="17" t="s">
        <v>2345</v>
      </c>
      <c r="F2452" s="211">
        <v>10.5</v>
      </c>
      <c r="G2452" s="29"/>
      <c r="H2452" s="30"/>
    </row>
    <row r="2453" spans="1:8" s="1" customFormat="1" ht="16.899999999999999" customHeight="1">
      <c r="A2453" s="29"/>
      <c r="B2453" s="30"/>
      <c r="C2453" s="206" t="s">
        <v>2471</v>
      </c>
      <c r="D2453" s="207" t="s">
        <v>96</v>
      </c>
      <c r="E2453" s="208" t="s">
        <v>2297</v>
      </c>
      <c r="F2453" s="209">
        <v>175.971</v>
      </c>
      <c r="G2453" s="29"/>
      <c r="H2453" s="30"/>
    </row>
    <row r="2454" spans="1:8" s="1" customFormat="1" ht="16.899999999999999" customHeight="1">
      <c r="A2454" s="29"/>
      <c r="B2454" s="30"/>
      <c r="C2454" s="210" t="s">
        <v>2156</v>
      </c>
      <c r="D2454" s="210" t="s">
        <v>168</v>
      </c>
      <c r="E2454" s="17" t="s">
        <v>2156</v>
      </c>
      <c r="F2454" s="211">
        <v>0</v>
      </c>
      <c r="G2454" s="29"/>
      <c r="H2454" s="30"/>
    </row>
    <row r="2455" spans="1:8" s="1" customFormat="1" ht="16.899999999999999" customHeight="1">
      <c r="A2455" s="29"/>
      <c r="B2455" s="30"/>
      <c r="C2455" s="210" t="s">
        <v>2156</v>
      </c>
      <c r="D2455" s="210" t="s">
        <v>52</v>
      </c>
      <c r="E2455" s="17" t="s">
        <v>2156</v>
      </c>
      <c r="F2455" s="211">
        <v>347.43</v>
      </c>
      <c r="G2455" s="29"/>
      <c r="H2455" s="30"/>
    </row>
    <row r="2456" spans="1:8" s="1" customFormat="1" ht="16.899999999999999" customHeight="1">
      <c r="A2456" s="29"/>
      <c r="B2456" s="30"/>
      <c r="C2456" s="210" t="s">
        <v>2156</v>
      </c>
      <c r="D2456" s="210" t="s">
        <v>169</v>
      </c>
      <c r="E2456" s="17" t="s">
        <v>2156</v>
      </c>
      <c r="F2456" s="211">
        <v>0</v>
      </c>
      <c r="G2456" s="29"/>
      <c r="H2456" s="30"/>
    </row>
    <row r="2457" spans="1:8" s="1" customFormat="1" ht="16.899999999999999" customHeight="1">
      <c r="A2457" s="29"/>
      <c r="B2457" s="30"/>
      <c r="C2457" s="210" t="s">
        <v>2156</v>
      </c>
      <c r="D2457" s="210" t="s">
        <v>170</v>
      </c>
      <c r="E2457" s="17" t="s">
        <v>2156</v>
      </c>
      <c r="F2457" s="211">
        <v>-118</v>
      </c>
      <c r="G2457" s="29"/>
      <c r="H2457" s="30"/>
    </row>
    <row r="2458" spans="1:8" s="1" customFormat="1" ht="16.899999999999999" customHeight="1">
      <c r="A2458" s="29"/>
      <c r="B2458" s="30"/>
      <c r="C2458" s="210" t="s">
        <v>2156</v>
      </c>
      <c r="D2458" s="210" t="s">
        <v>171</v>
      </c>
      <c r="E2458" s="17" t="s">
        <v>2156</v>
      </c>
      <c r="F2458" s="211">
        <v>-6.8460000000000001</v>
      </c>
      <c r="G2458" s="29"/>
      <c r="H2458" s="30"/>
    </row>
    <row r="2459" spans="1:8" s="1" customFormat="1" ht="16.899999999999999" customHeight="1">
      <c r="A2459" s="29"/>
      <c r="B2459" s="30"/>
      <c r="C2459" s="210" t="s">
        <v>2156</v>
      </c>
      <c r="D2459" s="210" t="s">
        <v>172</v>
      </c>
      <c r="E2459" s="17" t="s">
        <v>2156</v>
      </c>
      <c r="F2459" s="211">
        <v>0</v>
      </c>
      <c r="G2459" s="29"/>
      <c r="H2459" s="30"/>
    </row>
    <row r="2460" spans="1:8" s="1" customFormat="1" ht="16.899999999999999" customHeight="1">
      <c r="A2460" s="29"/>
      <c r="B2460" s="30"/>
      <c r="C2460" s="210" t="s">
        <v>2156</v>
      </c>
      <c r="D2460" s="210" t="s">
        <v>173</v>
      </c>
      <c r="E2460" s="17" t="s">
        <v>2156</v>
      </c>
      <c r="F2460" s="211">
        <v>-10.4</v>
      </c>
      <c r="G2460" s="29"/>
      <c r="H2460" s="30"/>
    </row>
    <row r="2461" spans="1:8" s="1" customFormat="1" ht="16.899999999999999" customHeight="1">
      <c r="A2461" s="29"/>
      <c r="B2461" s="30"/>
      <c r="C2461" s="210" t="s">
        <v>2156</v>
      </c>
      <c r="D2461" s="210" t="s">
        <v>174</v>
      </c>
      <c r="E2461" s="17" t="s">
        <v>2156</v>
      </c>
      <c r="F2461" s="211">
        <v>-0.56499999999999995</v>
      </c>
      <c r="G2461" s="29"/>
      <c r="H2461" s="30"/>
    </row>
    <row r="2462" spans="1:8" s="1" customFormat="1" ht="16.899999999999999" customHeight="1">
      <c r="A2462" s="29"/>
      <c r="B2462" s="30"/>
      <c r="C2462" s="210" t="s">
        <v>2156</v>
      </c>
      <c r="D2462" s="210" t="s">
        <v>175</v>
      </c>
      <c r="E2462" s="17" t="s">
        <v>2156</v>
      </c>
      <c r="F2462" s="211">
        <v>0</v>
      </c>
      <c r="G2462" s="29"/>
      <c r="H2462" s="30"/>
    </row>
    <row r="2463" spans="1:8" s="1" customFormat="1" ht="16.899999999999999" customHeight="1">
      <c r="A2463" s="29"/>
      <c r="B2463" s="30"/>
      <c r="C2463" s="210" t="s">
        <v>2156</v>
      </c>
      <c r="D2463" s="210" t="s">
        <v>176</v>
      </c>
      <c r="E2463" s="17" t="s">
        <v>2156</v>
      </c>
      <c r="F2463" s="211">
        <v>-26.03</v>
      </c>
      <c r="G2463" s="29"/>
      <c r="H2463" s="30"/>
    </row>
    <row r="2464" spans="1:8" s="1" customFormat="1" ht="16.899999999999999" customHeight="1">
      <c r="A2464" s="29"/>
      <c r="B2464" s="30"/>
      <c r="C2464" s="210" t="s">
        <v>2156</v>
      </c>
      <c r="D2464" s="210" t="s">
        <v>177</v>
      </c>
      <c r="E2464" s="17" t="s">
        <v>2156</v>
      </c>
      <c r="F2464" s="211">
        <v>0</v>
      </c>
      <c r="G2464" s="29"/>
      <c r="H2464" s="30"/>
    </row>
    <row r="2465" spans="1:8" s="1" customFormat="1" ht="16.899999999999999" customHeight="1">
      <c r="A2465" s="29"/>
      <c r="B2465" s="30"/>
      <c r="C2465" s="210" t="s">
        <v>2156</v>
      </c>
      <c r="D2465" s="210" t="s">
        <v>178</v>
      </c>
      <c r="E2465" s="17" t="s">
        <v>2156</v>
      </c>
      <c r="F2465" s="211">
        <v>-7.7249999999999996</v>
      </c>
      <c r="G2465" s="29"/>
      <c r="H2465" s="30"/>
    </row>
    <row r="2466" spans="1:8" s="1" customFormat="1" ht="16.899999999999999" customHeight="1">
      <c r="A2466" s="29"/>
      <c r="B2466" s="30"/>
      <c r="C2466" s="210" t="s">
        <v>2156</v>
      </c>
      <c r="D2466" s="210" t="s">
        <v>179</v>
      </c>
      <c r="E2466" s="17" t="s">
        <v>2156</v>
      </c>
      <c r="F2466" s="211">
        <v>-0.59299999999999997</v>
      </c>
      <c r="G2466" s="29"/>
      <c r="H2466" s="30"/>
    </row>
    <row r="2467" spans="1:8" s="1" customFormat="1" ht="16.899999999999999" customHeight="1">
      <c r="A2467" s="29"/>
      <c r="B2467" s="30"/>
      <c r="C2467" s="210" t="s">
        <v>2156</v>
      </c>
      <c r="D2467" s="210" t="s">
        <v>180</v>
      </c>
      <c r="E2467" s="17" t="s">
        <v>2156</v>
      </c>
      <c r="F2467" s="211">
        <v>-1.3</v>
      </c>
      <c r="G2467" s="29"/>
      <c r="H2467" s="30"/>
    </row>
    <row r="2468" spans="1:8" s="1" customFormat="1" ht="16.899999999999999" customHeight="1">
      <c r="A2468" s="29"/>
      <c r="B2468" s="30"/>
      <c r="C2468" s="210" t="s">
        <v>2471</v>
      </c>
      <c r="D2468" s="210" t="s">
        <v>2641</v>
      </c>
      <c r="E2468" s="17" t="s">
        <v>2156</v>
      </c>
      <c r="F2468" s="211">
        <v>175.971</v>
      </c>
      <c r="G2468" s="29"/>
      <c r="H2468" s="30"/>
    </row>
    <row r="2469" spans="1:8" s="1" customFormat="1" ht="16.899999999999999" customHeight="1">
      <c r="A2469" s="29"/>
      <c r="B2469" s="30"/>
      <c r="C2469" s="212" t="s">
        <v>561</v>
      </c>
      <c r="D2469" s="29"/>
      <c r="E2469" s="29"/>
      <c r="F2469" s="29"/>
      <c r="G2469" s="29"/>
      <c r="H2469" s="30"/>
    </row>
    <row r="2470" spans="1:8" s="1" customFormat="1" ht="16.899999999999999" customHeight="1">
      <c r="A2470" s="29"/>
      <c r="B2470" s="30"/>
      <c r="C2470" s="210" t="s">
        <v>165</v>
      </c>
      <c r="D2470" s="210" t="s">
        <v>166</v>
      </c>
      <c r="E2470" s="17" t="s">
        <v>2297</v>
      </c>
      <c r="F2470" s="211">
        <v>175.971</v>
      </c>
      <c r="G2470" s="29"/>
      <c r="H2470" s="30"/>
    </row>
    <row r="2471" spans="1:8" s="1" customFormat="1" ht="16.899999999999999" customHeight="1">
      <c r="A2471" s="29"/>
      <c r="B2471" s="30"/>
      <c r="C2471" s="210" t="s">
        <v>2884</v>
      </c>
      <c r="D2471" s="210" t="s">
        <v>2885</v>
      </c>
      <c r="E2471" s="17" t="s">
        <v>2248</v>
      </c>
      <c r="F2471" s="211">
        <v>104.68</v>
      </c>
      <c r="G2471" s="29"/>
      <c r="H2471" s="30"/>
    </row>
    <row r="2472" spans="1:8" s="1" customFormat="1" ht="16.899999999999999" customHeight="1">
      <c r="A2472" s="29"/>
      <c r="B2472" s="30"/>
      <c r="C2472" s="210" t="s">
        <v>1276</v>
      </c>
      <c r="D2472" s="210" t="s">
        <v>1277</v>
      </c>
      <c r="E2472" s="17" t="s">
        <v>2248</v>
      </c>
      <c r="F2472" s="211">
        <v>107.756</v>
      </c>
      <c r="G2472" s="29"/>
      <c r="H2472" s="30"/>
    </row>
    <row r="2473" spans="1:8" s="1" customFormat="1" ht="16.899999999999999" customHeight="1">
      <c r="A2473" s="29"/>
      <c r="B2473" s="30"/>
      <c r="C2473" s="210" t="s">
        <v>181</v>
      </c>
      <c r="D2473" s="210" t="s">
        <v>182</v>
      </c>
      <c r="E2473" s="17" t="s">
        <v>2297</v>
      </c>
      <c r="F2473" s="211">
        <v>175.971</v>
      </c>
      <c r="G2473" s="29"/>
      <c r="H2473" s="30"/>
    </row>
    <row r="2474" spans="1:8" s="1" customFormat="1" ht="16.899999999999999" customHeight="1">
      <c r="A2474" s="29"/>
      <c r="B2474" s="30"/>
      <c r="C2474" s="210" t="s">
        <v>3013</v>
      </c>
      <c r="D2474" s="210" t="s">
        <v>3014</v>
      </c>
      <c r="E2474" s="17" t="s">
        <v>2297</v>
      </c>
      <c r="F2474" s="211">
        <v>175.971</v>
      </c>
      <c r="G2474" s="29"/>
      <c r="H2474" s="30"/>
    </row>
    <row r="2475" spans="1:8" s="1" customFormat="1" ht="16.899999999999999" customHeight="1">
      <c r="A2475" s="29"/>
      <c r="B2475" s="30"/>
      <c r="C2475" s="210" t="s">
        <v>3007</v>
      </c>
      <c r="D2475" s="210" t="s">
        <v>3008</v>
      </c>
      <c r="E2475" s="17" t="s">
        <v>3009</v>
      </c>
      <c r="F2475" s="211">
        <v>4.399</v>
      </c>
      <c r="G2475" s="29"/>
      <c r="H2475" s="30"/>
    </row>
    <row r="2476" spans="1:8" s="1" customFormat="1" ht="26.45" customHeight="1">
      <c r="A2476" s="29"/>
      <c r="B2476" s="30"/>
      <c r="C2476" s="205" t="s">
        <v>570</v>
      </c>
      <c r="D2476" s="205" t="s">
        <v>2232</v>
      </c>
      <c r="E2476" s="29"/>
      <c r="F2476" s="29"/>
      <c r="G2476" s="29"/>
      <c r="H2476" s="30"/>
    </row>
    <row r="2477" spans="1:8" s="1" customFormat="1" ht="16.899999999999999" customHeight="1">
      <c r="A2477" s="29"/>
      <c r="B2477" s="30"/>
      <c r="C2477" s="206" t="s">
        <v>2246</v>
      </c>
      <c r="D2477" s="207" t="s">
        <v>2247</v>
      </c>
      <c r="E2477" s="208" t="s">
        <v>2248</v>
      </c>
      <c r="F2477" s="209">
        <v>575.26199999999994</v>
      </c>
      <c r="G2477" s="29"/>
      <c r="H2477" s="30"/>
    </row>
    <row r="2478" spans="1:8" s="1" customFormat="1" ht="16.899999999999999" customHeight="1">
      <c r="A2478" s="29"/>
      <c r="B2478" s="30"/>
      <c r="C2478" s="210" t="s">
        <v>2156</v>
      </c>
      <c r="D2478" s="210" t="s">
        <v>2156</v>
      </c>
      <c r="E2478" s="17" t="s">
        <v>2156</v>
      </c>
      <c r="F2478" s="211">
        <v>0</v>
      </c>
      <c r="G2478" s="29"/>
      <c r="H2478" s="30"/>
    </row>
    <row r="2479" spans="1:8" s="1" customFormat="1" ht="16.899999999999999" customHeight="1">
      <c r="A2479" s="29"/>
      <c r="B2479" s="30"/>
      <c r="C2479" s="210" t="s">
        <v>2156</v>
      </c>
      <c r="D2479" s="210" t="s">
        <v>2156</v>
      </c>
      <c r="E2479" s="17" t="s">
        <v>2156</v>
      </c>
      <c r="F2479" s="211">
        <v>0</v>
      </c>
      <c r="G2479" s="29"/>
      <c r="H2479" s="30"/>
    </row>
    <row r="2480" spans="1:8" s="1" customFormat="1" ht="16.899999999999999" customHeight="1">
      <c r="A2480" s="29"/>
      <c r="B2480" s="30"/>
      <c r="C2480" s="210" t="s">
        <v>2156</v>
      </c>
      <c r="D2480" s="210" t="s">
        <v>2822</v>
      </c>
      <c r="E2480" s="17" t="s">
        <v>2156</v>
      </c>
      <c r="F2480" s="211">
        <v>0</v>
      </c>
      <c r="G2480" s="29"/>
      <c r="H2480" s="30"/>
    </row>
    <row r="2481" spans="1:8" s="1" customFormat="1" ht="16.899999999999999" customHeight="1">
      <c r="A2481" s="29"/>
      <c r="B2481" s="30"/>
      <c r="C2481" s="210" t="s">
        <v>2156</v>
      </c>
      <c r="D2481" s="210" t="s">
        <v>2741</v>
      </c>
      <c r="E2481" s="17" t="s">
        <v>2156</v>
      </c>
      <c r="F2481" s="211">
        <v>0</v>
      </c>
      <c r="G2481" s="29"/>
      <c r="H2481" s="30"/>
    </row>
    <row r="2482" spans="1:8" s="1" customFormat="1" ht="16.899999999999999" customHeight="1">
      <c r="A2482" s="29"/>
      <c r="B2482" s="30"/>
      <c r="C2482" s="210" t="s">
        <v>2156</v>
      </c>
      <c r="D2482" s="210" t="s">
        <v>2823</v>
      </c>
      <c r="E2482" s="17" t="s">
        <v>2156</v>
      </c>
      <c r="F2482" s="211">
        <v>340.8</v>
      </c>
      <c r="G2482" s="29"/>
      <c r="H2482" s="30"/>
    </row>
    <row r="2483" spans="1:8" s="1" customFormat="1" ht="16.899999999999999" customHeight="1">
      <c r="A2483" s="29"/>
      <c r="B2483" s="30"/>
      <c r="C2483" s="210" t="s">
        <v>2156</v>
      </c>
      <c r="D2483" s="210" t="s">
        <v>2742</v>
      </c>
      <c r="E2483" s="17" t="s">
        <v>2156</v>
      </c>
      <c r="F2483" s="211">
        <v>0</v>
      </c>
      <c r="G2483" s="29"/>
      <c r="H2483" s="30"/>
    </row>
    <row r="2484" spans="1:8" s="1" customFormat="1" ht="16.899999999999999" customHeight="1">
      <c r="A2484" s="29"/>
      <c r="B2484" s="30"/>
      <c r="C2484" s="210" t="s">
        <v>2156</v>
      </c>
      <c r="D2484" s="210" t="s">
        <v>414</v>
      </c>
      <c r="E2484" s="17" t="s">
        <v>2156</v>
      </c>
      <c r="F2484" s="211">
        <v>176.4</v>
      </c>
      <c r="G2484" s="29"/>
      <c r="H2484" s="30"/>
    </row>
    <row r="2485" spans="1:8" s="1" customFormat="1" ht="16.899999999999999" customHeight="1">
      <c r="A2485" s="29"/>
      <c r="B2485" s="30"/>
      <c r="C2485" s="210" t="s">
        <v>2156</v>
      </c>
      <c r="D2485" s="210" t="s">
        <v>2826</v>
      </c>
      <c r="E2485" s="17" t="s">
        <v>2156</v>
      </c>
      <c r="F2485" s="211">
        <v>0</v>
      </c>
      <c r="G2485" s="29"/>
      <c r="H2485" s="30"/>
    </row>
    <row r="2486" spans="1:8" s="1" customFormat="1" ht="16.899999999999999" customHeight="1">
      <c r="A2486" s="29"/>
      <c r="B2486" s="30"/>
      <c r="C2486" s="210" t="s">
        <v>2156</v>
      </c>
      <c r="D2486" s="210" t="s">
        <v>2827</v>
      </c>
      <c r="E2486" s="17" t="s">
        <v>2156</v>
      </c>
      <c r="F2486" s="211">
        <v>146.4</v>
      </c>
      <c r="G2486" s="29"/>
      <c r="H2486" s="30"/>
    </row>
    <row r="2487" spans="1:8" s="1" customFormat="1" ht="16.899999999999999" customHeight="1">
      <c r="A2487" s="29"/>
      <c r="B2487" s="30"/>
      <c r="C2487" s="210" t="s">
        <v>2156</v>
      </c>
      <c r="D2487" s="210" t="s">
        <v>2765</v>
      </c>
      <c r="E2487" s="17" t="s">
        <v>2156</v>
      </c>
      <c r="F2487" s="211">
        <v>0</v>
      </c>
      <c r="G2487" s="29"/>
      <c r="H2487" s="30"/>
    </row>
    <row r="2488" spans="1:8" s="1" customFormat="1" ht="16.899999999999999" customHeight="1">
      <c r="A2488" s="29"/>
      <c r="B2488" s="30"/>
      <c r="C2488" s="210" t="s">
        <v>2156</v>
      </c>
      <c r="D2488" s="210" t="s">
        <v>2828</v>
      </c>
      <c r="E2488" s="17" t="s">
        <v>2156</v>
      </c>
      <c r="F2488" s="211">
        <v>-13.9</v>
      </c>
      <c r="G2488" s="29"/>
      <c r="H2488" s="30"/>
    </row>
    <row r="2489" spans="1:8" s="1" customFormat="1" ht="16.899999999999999" customHeight="1">
      <c r="A2489" s="29"/>
      <c r="B2489" s="30"/>
      <c r="C2489" s="210" t="s">
        <v>2156</v>
      </c>
      <c r="D2489" s="210" t="s">
        <v>2829</v>
      </c>
      <c r="E2489" s="17" t="s">
        <v>2156</v>
      </c>
      <c r="F2489" s="211">
        <v>-30.6</v>
      </c>
      <c r="G2489" s="29"/>
      <c r="H2489" s="30"/>
    </row>
    <row r="2490" spans="1:8" s="1" customFormat="1" ht="16.899999999999999" customHeight="1">
      <c r="A2490" s="29"/>
      <c r="B2490" s="30"/>
      <c r="C2490" s="210" t="s">
        <v>2156</v>
      </c>
      <c r="D2490" s="210" t="s">
        <v>2830</v>
      </c>
      <c r="E2490" s="17" t="s">
        <v>2156</v>
      </c>
      <c r="F2490" s="211">
        <v>-20.062999999999999</v>
      </c>
      <c r="G2490" s="29"/>
      <c r="H2490" s="30"/>
    </row>
    <row r="2491" spans="1:8" s="1" customFormat="1" ht="16.899999999999999" customHeight="1">
      <c r="A2491" s="29"/>
      <c r="B2491" s="30"/>
      <c r="C2491" s="210" t="s">
        <v>2156</v>
      </c>
      <c r="D2491" s="210" t="s">
        <v>2831</v>
      </c>
      <c r="E2491" s="17" t="s">
        <v>2156</v>
      </c>
      <c r="F2491" s="211">
        <v>-7.75</v>
      </c>
      <c r="G2491" s="29"/>
      <c r="H2491" s="30"/>
    </row>
    <row r="2492" spans="1:8" s="1" customFormat="1" ht="16.899999999999999" customHeight="1">
      <c r="A2492" s="29"/>
      <c r="B2492" s="30"/>
      <c r="C2492" s="210" t="s">
        <v>2156</v>
      </c>
      <c r="D2492" s="210" t="s">
        <v>2832</v>
      </c>
      <c r="E2492" s="17" t="s">
        <v>2156</v>
      </c>
      <c r="F2492" s="211">
        <v>-4.625</v>
      </c>
      <c r="G2492" s="29"/>
      <c r="H2492" s="30"/>
    </row>
    <row r="2493" spans="1:8" s="1" customFormat="1" ht="16.899999999999999" customHeight="1">
      <c r="A2493" s="29"/>
      <c r="B2493" s="30"/>
      <c r="C2493" s="210" t="s">
        <v>2156</v>
      </c>
      <c r="D2493" s="210" t="s">
        <v>2771</v>
      </c>
      <c r="E2493" s="17" t="s">
        <v>2156</v>
      </c>
      <c r="F2493" s="211">
        <v>0</v>
      </c>
      <c r="G2493" s="29"/>
      <c r="H2493" s="30"/>
    </row>
    <row r="2494" spans="1:8" s="1" customFormat="1" ht="16.899999999999999" customHeight="1">
      <c r="A2494" s="29"/>
      <c r="B2494" s="30"/>
      <c r="C2494" s="210" t="s">
        <v>2156</v>
      </c>
      <c r="D2494" s="210" t="s">
        <v>2833</v>
      </c>
      <c r="E2494" s="17" t="s">
        <v>2156</v>
      </c>
      <c r="F2494" s="211">
        <v>-6.8250000000000002</v>
      </c>
      <c r="G2494" s="29"/>
      <c r="H2494" s="30"/>
    </row>
    <row r="2495" spans="1:8" s="1" customFormat="1" ht="16.899999999999999" customHeight="1">
      <c r="A2495" s="29"/>
      <c r="B2495" s="30"/>
      <c r="C2495" s="210" t="s">
        <v>2156</v>
      </c>
      <c r="D2495" s="210" t="s">
        <v>2834</v>
      </c>
      <c r="E2495" s="17" t="s">
        <v>2156</v>
      </c>
      <c r="F2495" s="211">
        <v>-4.5750000000000002</v>
      </c>
      <c r="G2495" s="29"/>
      <c r="H2495" s="30"/>
    </row>
    <row r="2496" spans="1:8" s="1" customFormat="1" ht="16.899999999999999" customHeight="1">
      <c r="A2496" s="29"/>
      <c r="B2496" s="30"/>
      <c r="C2496" s="210" t="s">
        <v>2156</v>
      </c>
      <c r="D2496" s="210" t="s">
        <v>2156</v>
      </c>
      <c r="E2496" s="17" t="s">
        <v>2156</v>
      </c>
      <c r="F2496" s="211">
        <v>0</v>
      </c>
      <c r="G2496" s="29"/>
      <c r="H2496" s="30"/>
    </row>
    <row r="2497" spans="1:8" s="1" customFormat="1" ht="16.899999999999999" customHeight="1">
      <c r="A2497" s="29"/>
      <c r="B2497" s="30"/>
      <c r="C2497" s="210" t="s">
        <v>2246</v>
      </c>
      <c r="D2497" s="210" t="s">
        <v>2641</v>
      </c>
      <c r="E2497" s="17" t="s">
        <v>2156</v>
      </c>
      <c r="F2497" s="211">
        <v>575.26199999999994</v>
      </c>
      <c r="G2497" s="29"/>
      <c r="H2497" s="30"/>
    </row>
    <row r="2498" spans="1:8" s="1" customFormat="1" ht="16.899999999999999" customHeight="1">
      <c r="A2498" s="29"/>
      <c r="B2498" s="30"/>
      <c r="C2498" s="212" t="s">
        <v>561</v>
      </c>
      <c r="D2498" s="29"/>
      <c r="E2498" s="29"/>
      <c r="F2498" s="29"/>
      <c r="G2498" s="29"/>
      <c r="H2498" s="30"/>
    </row>
    <row r="2499" spans="1:8" s="1" customFormat="1" ht="16.899999999999999" customHeight="1">
      <c r="A2499" s="29"/>
      <c r="B2499" s="30"/>
      <c r="C2499" s="210" t="s">
        <v>2776</v>
      </c>
      <c r="D2499" s="210" t="s">
        <v>2777</v>
      </c>
      <c r="E2499" s="17" t="s">
        <v>2248</v>
      </c>
      <c r="F2499" s="211">
        <v>287.63099999999997</v>
      </c>
      <c r="G2499" s="29"/>
      <c r="H2499" s="30"/>
    </row>
    <row r="2500" spans="1:8" s="1" customFormat="1" ht="16.899999999999999" customHeight="1">
      <c r="A2500" s="29"/>
      <c r="B2500" s="30"/>
      <c r="C2500" s="210" t="s">
        <v>2841</v>
      </c>
      <c r="D2500" s="210" t="s">
        <v>2842</v>
      </c>
      <c r="E2500" s="17" t="s">
        <v>2248</v>
      </c>
      <c r="F2500" s="211">
        <v>287.63099999999997</v>
      </c>
      <c r="G2500" s="29"/>
      <c r="H2500" s="30"/>
    </row>
    <row r="2501" spans="1:8" s="1" customFormat="1" ht="16.899999999999999" customHeight="1">
      <c r="A2501" s="29"/>
      <c r="B2501" s="30"/>
      <c r="C2501" s="210" t="s">
        <v>2844</v>
      </c>
      <c r="D2501" s="210" t="s">
        <v>2845</v>
      </c>
      <c r="E2501" s="17" t="s">
        <v>2248</v>
      </c>
      <c r="F2501" s="211">
        <v>300.52600000000001</v>
      </c>
      <c r="G2501" s="29"/>
      <c r="H2501" s="30"/>
    </row>
    <row r="2502" spans="1:8" s="1" customFormat="1" ht="16.899999999999999" customHeight="1">
      <c r="A2502" s="29"/>
      <c r="B2502" s="30"/>
      <c r="C2502" s="210" t="s">
        <v>2916</v>
      </c>
      <c r="D2502" s="210" t="s">
        <v>2917</v>
      </c>
      <c r="E2502" s="17" t="s">
        <v>2248</v>
      </c>
      <c r="F2502" s="211">
        <v>1190.6869999999999</v>
      </c>
      <c r="G2502" s="29"/>
      <c r="H2502" s="30"/>
    </row>
    <row r="2503" spans="1:8" s="1" customFormat="1" ht="16.899999999999999" customHeight="1">
      <c r="A2503" s="29"/>
      <c r="B2503" s="30"/>
      <c r="C2503" s="210" t="s">
        <v>2944</v>
      </c>
      <c r="D2503" s="210" t="s">
        <v>2945</v>
      </c>
      <c r="E2503" s="17" t="s">
        <v>2248</v>
      </c>
      <c r="F2503" s="211">
        <v>721.22</v>
      </c>
      <c r="G2503" s="29"/>
      <c r="H2503" s="30"/>
    </row>
    <row r="2504" spans="1:8" s="1" customFormat="1" ht="16.899999999999999" customHeight="1">
      <c r="A2504" s="29"/>
      <c r="B2504" s="30"/>
      <c r="C2504" s="206" t="s">
        <v>2250</v>
      </c>
      <c r="D2504" s="207" t="s">
        <v>2251</v>
      </c>
      <c r="E2504" s="208" t="s">
        <v>2248</v>
      </c>
      <c r="F2504" s="209">
        <v>287.63099999999997</v>
      </c>
      <c r="G2504" s="29"/>
      <c r="H2504" s="30"/>
    </row>
    <row r="2505" spans="1:8" s="1" customFormat="1" ht="16.899999999999999" customHeight="1">
      <c r="A2505" s="29"/>
      <c r="B2505" s="30"/>
      <c r="C2505" s="210" t="s">
        <v>2156</v>
      </c>
      <c r="D2505" s="210" t="s">
        <v>2774</v>
      </c>
      <c r="E2505" s="17" t="s">
        <v>2156</v>
      </c>
      <c r="F2505" s="211">
        <v>0</v>
      </c>
      <c r="G2505" s="29"/>
      <c r="H2505" s="30"/>
    </row>
    <row r="2506" spans="1:8" s="1" customFormat="1" ht="16.899999999999999" customHeight="1">
      <c r="A2506" s="29"/>
      <c r="B2506" s="30"/>
      <c r="C2506" s="210" t="s">
        <v>2156</v>
      </c>
      <c r="D2506" s="210" t="s">
        <v>2835</v>
      </c>
      <c r="E2506" s="17" t="s">
        <v>2156</v>
      </c>
      <c r="F2506" s="211">
        <v>287.63099999999997</v>
      </c>
      <c r="G2506" s="29"/>
      <c r="H2506" s="30"/>
    </row>
    <row r="2507" spans="1:8" s="1" customFormat="1" ht="16.899999999999999" customHeight="1">
      <c r="A2507" s="29"/>
      <c r="B2507" s="30"/>
      <c r="C2507" s="210" t="s">
        <v>2250</v>
      </c>
      <c r="D2507" s="210" t="s">
        <v>2638</v>
      </c>
      <c r="E2507" s="17" t="s">
        <v>2156</v>
      </c>
      <c r="F2507" s="211">
        <v>287.63099999999997</v>
      </c>
      <c r="G2507" s="29"/>
      <c r="H2507" s="30"/>
    </row>
    <row r="2508" spans="1:8" s="1" customFormat="1" ht="16.899999999999999" customHeight="1">
      <c r="A2508" s="29"/>
      <c r="B2508" s="30"/>
      <c r="C2508" s="212" t="s">
        <v>561</v>
      </c>
      <c r="D2508" s="29"/>
      <c r="E2508" s="29"/>
      <c r="F2508" s="29"/>
      <c r="G2508" s="29"/>
      <c r="H2508" s="30"/>
    </row>
    <row r="2509" spans="1:8" s="1" customFormat="1" ht="16.899999999999999" customHeight="1">
      <c r="A2509" s="29"/>
      <c r="B2509" s="30"/>
      <c r="C2509" s="210" t="s">
        <v>2776</v>
      </c>
      <c r="D2509" s="210" t="s">
        <v>2777</v>
      </c>
      <c r="E2509" s="17" t="s">
        <v>2248</v>
      </c>
      <c r="F2509" s="211">
        <v>287.63099999999997</v>
      </c>
      <c r="G2509" s="29"/>
      <c r="H2509" s="30"/>
    </row>
    <row r="2510" spans="1:8" s="1" customFormat="1" ht="16.899999999999999" customHeight="1">
      <c r="A2510" s="29"/>
      <c r="B2510" s="30"/>
      <c r="C2510" s="210" t="s">
        <v>2891</v>
      </c>
      <c r="D2510" s="210" t="s">
        <v>2892</v>
      </c>
      <c r="E2510" s="17" t="s">
        <v>2248</v>
      </c>
      <c r="F2510" s="211">
        <v>1754.569</v>
      </c>
      <c r="G2510" s="29"/>
      <c r="H2510" s="30"/>
    </row>
    <row r="2511" spans="1:8" s="1" customFormat="1" ht="16.899999999999999" customHeight="1">
      <c r="A2511" s="29"/>
      <c r="B2511" s="30"/>
      <c r="C2511" s="210" t="s">
        <v>2982</v>
      </c>
      <c r="D2511" s="210" t="s">
        <v>2983</v>
      </c>
      <c r="E2511" s="17" t="s">
        <v>2248</v>
      </c>
      <c r="F2511" s="211">
        <v>109.86</v>
      </c>
      <c r="G2511" s="29"/>
      <c r="H2511" s="30"/>
    </row>
    <row r="2512" spans="1:8" s="1" customFormat="1" ht="16.899999999999999" customHeight="1">
      <c r="A2512" s="29"/>
      <c r="B2512" s="30"/>
      <c r="C2512" s="206" t="s">
        <v>2254</v>
      </c>
      <c r="D2512" s="207" t="s">
        <v>2255</v>
      </c>
      <c r="E2512" s="208" t="s">
        <v>2248</v>
      </c>
      <c r="F2512" s="209">
        <v>287.63099999999997</v>
      </c>
      <c r="G2512" s="29"/>
      <c r="H2512" s="30"/>
    </row>
    <row r="2513" spans="1:8" s="1" customFormat="1" ht="16.899999999999999" customHeight="1">
      <c r="A2513" s="29"/>
      <c r="B2513" s="30"/>
      <c r="C2513" s="210" t="s">
        <v>2156</v>
      </c>
      <c r="D2513" s="210" t="s">
        <v>2839</v>
      </c>
      <c r="E2513" s="17" t="s">
        <v>2156</v>
      </c>
      <c r="F2513" s="211">
        <v>0</v>
      </c>
      <c r="G2513" s="29"/>
      <c r="H2513" s="30"/>
    </row>
    <row r="2514" spans="1:8" s="1" customFormat="1" ht="16.899999999999999" customHeight="1">
      <c r="A2514" s="29"/>
      <c r="B2514" s="30"/>
      <c r="C2514" s="210" t="s">
        <v>2156</v>
      </c>
      <c r="D2514" s="210" t="s">
        <v>2835</v>
      </c>
      <c r="E2514" s="17" t="s">
        <v>2156</v>
      </c>
      <c r="F2514" s="211">
        <v>287.63099999999997</v>
      </c>
      <c r="G2514" s="29"/>
      <c r="H2514" s="30"/>
    </row>
    <row r="2515" spans="1:8" s="1" customFormat="1" ht="16.899999999999999" customHeight="1">
      <c r="A2515" s="29"/>
      <c r="B2515" s="30"/>
      <c r="C2515" s="210" t="s">
        <v>2254</v>
      </c>
      <c r="D2515" s="210" t="s">
        <v>2641</v>
      </c>
      <c r="E2515" s="17" t="s">
        <v>2156</v>
      </c>
      <c r="F2515" s="211">
        <v>287.63099999999997</v>
      </c>
      <c r="G2515" s="29"/>
      <c r="H2515" s="30"/>
    </row>
    <row r="2516" spans="1:8" s="1" customFormat="1" ht="16.899999999999999" customHeight="1">
      <c r="A2516" s="29"/>
      <c r="B2516" s="30"/>
      <c r="C2516" s="212" t="s">
        <v>561</v>
      </c>
      <c r="D2516" s="29"/>
      <c r="E2516" s="29"/>
      <c r="F2516" s="29"/>
      <c r="G2516" s="29"/>
      <c r="H2516" s="30"/>
    </row>
    <row r="2517" spans="1:8" s="1" customFormat="1" ht="16.899999999999999" customHeight="1">
      <c r="A2517" s="29"/>
      <c r="B2517" s="30"/>
      <c r="C2517" s="210" t="s">
        <v>2841</v>
      </c>
      <c r="D2517" s="210" t="s">
        <v>2842</v>
      </c>
      <c r="E2517" s="17" t="s">
        <v>2248</v>
      </c>
      <c r="F2517" s="211">
        <v>287.63099999999997</v>
      </c>
      <c r="G2517" s="29"/>
      <c r="H2517" s="30"/>
    </row>
    <row r="2518" spans="1:8" s="1" customFormat="1" ht="16.899999999999999" customHeight="1">
      <c r="A2518" s="29"/>
      <c r="B2518" s="30"/>
      <c r="C2518" s="210" t="s">
        <v>2900</v>
      </c>
      <c r="D2518" s="210" t="s">
        <v>2901</v>
      </c>
      <c r="E2518" s="17" t="s">
        <v>2248</v>
      </c>
      <c r="F2518" s="211">
        <v>595.34400000000005</v>
      </c>
      <c r="G2518" s="29"/>
      <c r="H2518" s="30"/>
    </row>
    <row r="2519" spans="1:8" s="1" customFormat="1" ht="16.899999999999999" customHeight="1">
      <c r="A2519" s="29"/>
      <c r="B2519" s="30"/>
      <c r="C2519" s="210" t="s">
        <v>2987</v>
      </c>
      <c r="D2519" s="210" t="s">
        <v>2988</v>
      </c>
      <c r="E2519" s="17" t="s">
        <v>2248</v>
      </c>
      <c r="F2519" s="211">
        <v>595.34400000000005</v>
      </c>
      <c r="G2519" s="29"/>
      <c r="H2519" s="30"/>
    </row>
    <row r="2520" spans="1:8" s="1" customFormat="1" ht="16.899999999999999" customHeight="1">
      <c r="A2520" s="29"/>
      <c r="B2520" s="30"/>
      <c r="C2520" s="206" t="s">
        <v>2256</v>
      </c>
      <c r="D2520" s="207" t="s">
        <v>2257</v>
      </c>
      <c r="E2520" s="208" t="s">
        <v>2248</v>
      </c>
      <c r="F2520" s="209">
        <v>48.625</v>
      </c>
      <c r="G2520" s="29"/>
      <c r="H2520" s="30"/>
    </row>
    <row r="2521" spans="1:8" s="1" customFormat="1" ht="16.899999999999999" customHeight="1">
      <c r="A2521" s="29"/>
      <c r="B2521" s="30"/>
      <c r="C2521" s="210" t="s">
        <v>2156</v>
      </c>
      <c r="D2521" s="210" t="s">
        <v>2763</v>
      </c>
      <c r="E2521" s="17" t="s">
        <v>2156</v>
      </c>
      <c r="F2521" s="211">
        <v>0</v>
      </c>
      <c r="G2521" s="29"/>
      <c r="H2521" s="30"/>
    </row>
    <row r="2522" spans="1:8" s="1" customFormat="1" ht="16.899999999999999" customHeight="1">
      <c r="A2522" s="29"/>
      <c r="B2522" s="30"/>
      <c r="C2522" s="210" t="s">
        <v>2156</v>
      </c>
      <c r="D2522" s="210" t="s">
        <v>2764</v>
      </c>
      <c r="E2522" s="17" t="s">
        <v>2156</v>
      </c>
      <c r="F2522" s="211">
        <v>60</v>
      </c>
      <c r="G2522" s="29"/>
      <c r="H2522" s="30"/>
    </row>
    <row r="2523" spans="1:8" s="1" customFormat="1" ht="16.899999999999999" customHeight="1">
      <c r="A2523" s="29"/>
      <c r="B2523" s="30"/>
      <c r="C2523" s="210" t="s">
        <v>2156</v>
      </c>
      <c r="D2523" s="210" t="s">
        <v>2765</v>
      </c>
      <c r="E2523" s="17" t="s">
        <v>2156</v>
      </c>
      <c r="F2523" s="211">
        <v>0</v>
      </c>
      <c r="G2523" s="29"/>
      <c r="H2523" s="30"/>
    </row>
    <row r="2524" spans="1:8" s="1" customFormat="1" ht="16.899999999999999" customHeight="1">
      <c r="A2524" s="29"/>
      <c r="B2524" s="30"/>
      <c r="C2524" s="210" t="s">
        <v>2156</v>
      </c>
      <c r="D2524" s="210" t="s">
        <v>2766</v>
      </c>
      <c r="E2524" s="17" t="s">
        <v>2156</v>
      </c>
      <c r="F2524" s="211">
        <v>0</v>
      </c>
      <c r="G2524" s="29"/>
      <c r="H2524" s="30"/>
    </row>
    <row r="2525" spans="1:8" s="1" customFormat="1" ht="16.899999999999999" customHeight="1">
      <c r="A2525" s="29"/>
      <c r="B2525" s="30"/>
      <c r="C2525" s="210" t="s">
        <v>2156</v>
      </c>
      <c r="D2525" s="210" t="s">
        <v>2767</v>
      </c>
      <c r="E2525" s="17" t="s">
        <v>2156</v>
      </c>
      <c r="F2525" s="211">
        <v>-3.2</v>
      </c>
      <c r="G2525" s="29"/>
      <c r="H2525" s="30"/>
    </row>
    <row r="2526" spans="1:8" s="1" customFormat="1" ht="16.899999999999999" customHeight="1">
      <c r="A2526" s="29"/>
      <c r="B2526" s="30"/>
      <c r="C2526" s="210" t="s">
        <v>2156</v>
      </c>
      <c r="D2526" s="210" t="s">
        <v>2768</v>
      </c>
      <c r="E2526" s="17" t="s">
        <v>2156</v>
      </c>
      <c r="F2526" s="211">
        <v>-1.25</v>
      </c>
      <c r="G2526" s="29"/>
      <c r="H2526" s="30"/>
    </row>
    <row r="2527" spans="1:8" s="1" customFormat="1" ht="16.899999999999999" customHeight="1">
      <c r="A2527" s="29"/>
      <c r="B2527" s="30"/>
      <c r="C2527" s="210" t="s">
        <v>2156</v>
      </c>
      <c r="D2527" s="210" t="s">
        <v>2769</v>
      </c>
      <c r="E2527" s="17" t="s">
        <v>2156</v>
      </c>
      <c r="F2527" s="211">
        <v>-0.5</v>
      </c>
      <c r="G2527" s="29"/>
      <c r="H2527" s="30"/>
    </row>
    <row r="2528" spans="1:8" s="1" customFormat="1" ht="16.899999999999999" customHeight="1">
      <c r="A2528" s="29"/>
      <c r="B2528" s="30"/>
      <c r="C2528" s="210" t="s">
        <v>2156</v>
      </c>
      <c r="D2528" s="210" t="s">
        <v>2770</v>
      </c>
      <c r="E2528" s="17" t="s">
        <v>2156</v>
      </c>
      <c r="F2528" s="211">
        <v>-0.8</v>
      </c>
      <c r="G2528" s="29"/>
      <c r="H2528" s="30"/>
    </row>
    <row r="2529" spans="1:8" s="1" customFormat="1" ht="16.899999999999999" customHeight="1">
      <c r="A2529" s="29"/>
      <c r="B2529" s="30"/>
      <c r="C2529" s="210" t="s">
        <v>2156</v>
      </c>
      <c r="D2529" s="210" t="s">
        <v>2771</v>
      </c>
      <c r="E2529" s="17" t="s">
        <v>2156</v>
      </c>
      <c r="F2529" s="211">
        <v>0</v>
      </c>
      <c r="G2529" s="29"/>
      <c r="H2529" s="30"/>
    </row>
    <row r="2530" spans="1:8" s="1" customFormat="1" ht="16.899999999999999" customHeight="1">
      <c r="A2530" s="29"/>
      <c r="B2530" s="30"/>
      <c r="C2530" s="210" t="s">
        <v>2156</v>
      </c>
      <c r="D2530" s="210" t="s">
        <v>2772</v>
      </c>
      <c r="E2530" s="17" t="s">
        <v>2156</v>
      </c>
      <c r="F2530" s="211">
        <v>-0.67500000000000004</v>
      </c>
      <c r="G2530" s="29"/>
      <c r="H2530" s="30"/>
    </row>
    <row r="2531" spans="1:8" s="1" customFormat="1" ht="16.899999999999999" customHeight="1">
      <c r="A2531" s="29"/>
      <c r="B2531" s="30"/>
      <c r="C2531" s="210" t="s">
        <v>2156</v>
      </c>
      <c r="D2531" s="210" t="s">
        <v>2773</v>
      </c>
      <c r="E2531" s="17" t="s">
        <v>2156</v>
      </c>
      <c r="F2531" s="211">
        <v>-4.95</v>
      </c>
      <c r="G2531" s="29"/>
      <c r="H2531" s="30"/>
    </row>
    <row r="2532" spans="1:8" s="1" customFormat="1" ht="16.899999999999999" customHeight="1">
      <c r="A2532" s="29"/>
      <c r="B2532" s="30"/>
      <c r="C2532" s="210" t="s">
        <v>2256</v>
      </c>
      <c r="D2532" s="210" t="s">
        <v>2641</v>
      </c>
      <c r="E2532" s="17" t="s">
        <v>2156</v>
      </c>
      <c r="F2532" s="211">
        <v>48.625</v>
      </c>
      <c r="G2532" s="29"/>
      <c r="H2532" s="30"/>
    </row>
    <row r="2533" spans="1:8" s="1" customFormat="1" ht="16.899999999999999" customHeight="1">
      <c r="A2533" s="29"/>
      <c r="B2533" s="30"/>
      <c r="C2533" s="212" t="s">
        <v>561</v>
      </c>
      <c r="D2533" s="29"/>
      <c r="E2533" s="29"/>
      <c r="F2533" s="29"/>
      <c r="G2533" s="29"/>
      <c r="H2533" s="30"/>
    </row>
    <row r="2534" spans="1:8" s="1" customFormat="1" ht="16.899999999999999" customHeight="1">
      <c r="A2534" s="29"/>
      <c r="B2534" s="30"/>
      <c r="C2534" s="210" t="s">
        <v>2760</v>
      </c>
      <c r="D2534" s="210" t="s">
        <v>2761</v>
      </c>
      <c r="E2534" s="17" t="s">
        <v>2248</v>
      </c>
      <c r="F2534" s="211">
        <v>24.312999999999999</v>
      </c>
      <c r="G2534" s="29"/>
      <c r="H2534" s="30"/>
    </row>
    <row r="2535" spans="1:8" s="1" customFormat="1" ht="16.899999999999999" customHeight="1">
      <c r="A2535" s="29"/>
      <c r="B2535" s="30"/>
      <c r="C2535" s="210" t="s">
        <v>2836</v>
      </c>
      <c r="D2535" s="210" t="s">
        <v>2837</v>
      </c>
      <c r="E2535" s="17" t="s">
        <v>2248</v>
      </c>
      <c r="F2535" s="211">
        <v>24.312999999999999</v>
      </c>
      <c r="G2535" s="29"/>
      <c r="H2535" s="30"/>
    </row>
    <row r="2536" spans="1:8" s="1" customFormat="1" ht="16.899999999999999" customHeight="1">
      <c r="A2536" s="29"/>
      <c r="B2536" s="30"/>
      <c r="C2536" s="210" t="s">
        <v>2844</v>
      </c>
      <c r="D2536" s="210" t="s">
        <v>2845</v>
      </c>
      <c r="E2536" s="17" t="s">
        <v>2248</v>
      </c>
      <c r="F2536" s="211">
        <v>300.52600000000001</v>
      </c>
      <c r="G2536" s="29"/>
      <c r="H2536" s="30"/>
    </row>
    <row r="2537" spans="1:8" s="1" customFormat="1" ht="16.899999999999999" customHeight="1">
      <c r="A2537" s="29"/>
      <c r="B2537" s="30"/>
      <c r="C2537" s="210" t="s">
        <v>2916</v>
      </c>
      <c r="D2537" s="210" t="s">
        <v>2917</v>
      </c>
      <c r="E2537" s="17" t="s">
        <v>2248</v>
      </c>
      <c r="F2537" s="211">
        <v>1190.6869999999999</v>
      </c>
      <c r="G2537" s="29"/>
      <c r="H2537" s="30"/>
    </row>
    <row r="2538" spans="1:8" s="1" customFormat="1" ht="16.899999999999999" customHeight="1">
      <c r="A2538" s="29"/>
      <c r="B2538" s="30"/>
      <c r="C2538" s="210" t="s">
        <v>2944</v>
      </c>
      <c r="D2538" s="210" t="s">
        <v>2945</v>
      </c>
      <c r="E2538" s="17" t="s">
        <v>2248</v>
      </c>
      <c r="F2538" s="211">
        <v>721.22</v>
      </c>
      <c r="G2538" s="29"/>
      <c r="H2538" s="30"/>
    </row>
    <row r="2539" spans="1:8" s="1" customFormat="1" ht="16.899999999999999" customHeight="1">
      <c r="A2539" s="29"/>
      <c r="B2539" s="30"/>
      <c r="C2539" s="206" t="s">
        <v>2259</v>
      </c>
      <c r="D2539" s="207" t="s">
        <v>2260</v>
      </c>
      <c r="E2539" s="208" t="s">
        <v>2248</v>
      </c>
      <c r="F2539" s="209">
        <v>24.312999999999999</v>
      </c>
      <c r="G2539" s="29"/>
      <c r="H2539" s="30"/>
    </row>
    <row r="2540" spans="1:8" s="1" customFormat="1" ht="16.899999999999999" customHeight="1">
      <c r="A2540" s="29"/>
      <c r="B2540" s="30"/>
      <c r="C2540" s="210" t="s">
        <v>2156</v>
      </c>
      <c r="D2540" s="210" t="s">
        <v>2156</v>
      </c>
      <c r="E2540" s="17" t="s">
        <v>2156</v>
      </c>
      <c r="F2540" s="211">
        <v>0</v>
      </c>
      <c r="G2540" s="29"/>
      <c r="H2540" s="30"/>
    </row>
    <row r="2541" spans="1:8" s="1" customFormat="1" ht="16.899999999999999" customHeight="1">
      <c r="A2541" s="29"/>
      <c r="B2541" s="30"/>
      <c r="C2541" s="210" t="s">
        <v>2156</v>
      </c>
      <c r="D2541" s="210" t="s">
        <v>2774</v>
      </c>
      <c r="E2541" s="17" t="s">
        <v>2156</v>
      </c>
      <c r="F2541" s="211">
        <v>0</v>
      </c>
      <c r="G2541" s="29"/>
      <c r="H2541" s="30"/>
    </row>
    <row r="2542" spans="1:8" s="1" customFormat="1" ht="16.899999999999999" customHeight="1">
      <c r="A2542" s="29"/>
      <c r="B2542" s="30"/>
      <c r="C2542" s="210" t="s">
        <v>2156</v>
      </c>
      <c r="D2542" s="210" t="s">
        <v>2775</v>
      </c>
      <c r="E2542" s="17" t="s">
        <v>2156</v>
      </c>
      <c r="F2542" s="211">
        <v>24.312999999999999</v>
      </c>
      <c r="G2542" s="29"/>
      <c r="H2542" s="30"/>
    </row>
    <row r="2543" spans="1:8" s="1" customFormat="1" ht="16.899999999999999" customHeight="1">
      <c r="A2543" s="29"/>
      <c r="B2543" s="30"/>
      <c r="C2543" s="210" t="s">
        <v>2259</v>
      </c>
      <c r="D2543" s="210" t="s">
        <v>2638</v>
      </c>
      <c r="E2543" s="17" t="s">
        <v>2156</v>
      </c>
      <c r="F2543" s="211">
        <v>24.312999999999999</v>
      </c>
      <c r="G2543" s="29"/>
      <c r="H2543" s="30"/>
    </row>
    <row r="2544" spans="1:8" s="1" customFormat="1" ht="16.899999999999999" customHeight="1">
      <c r="A2544" s="29"/>
      <c r="B2544" s="30"/>
      <c r="C2544" s="212" t="s">
        <v>561</v>
      </c>
      <c r="D2544" s="29"/>
      <c r="E2544" s="29"/>
      <c r="F2544" s="29"/>
      <c r="G2544" s="29"/>
      <c r="H2544" s="30"/>
    </row>
    <row r="2545" spans="1:8" s="1" customFormat="1" ht="16.899999999999999" customHeight="1">
      <c r="A2545" s="29"/>
      <c r="B2545" s="30"/>
      <c r="C2545" s="210" t="s">
        <v>2760</v>
      </c>
      <c r="D2545" s="210" t="s">
        <v>2761</v>
      </c>
      <c r="E2545" s="17" t="s">
        <v>2248</v>
      </c>
      <c r="F2545" s="211">
        <v>24.312999999999999</v>
      </c>
      <c r="G2545" s="29"/>
      <c r="H2545" s="30"/>
    </row>
    <row r="2546" spans="1:8" s="1" customFormat="1" ht="16.899999999999999" customHeight="1">
      <c r="A2546" s="29"/>
      <c r="B2546" s="30"/>
      <c r="C2546" s="210" t="s">
        <v>2891</v>
      </c>
      <c r="D2546" s="210" t="s">
        <v>2892</v>
      </c>
      <c r="E2546" s="17" t="s">
        <v>2248</v>
      </c>
      <c r="F2546" s="211">
        <v>1754.569</v>
      </c>
      <c r="G2546" s="29"/>
      <c r="H2546" s="30"/>
    </row>
    <row r="2547" spans="1:8" s="1" customFormat="1" ht="16.899999999999999" customHeight="1">
      <c r="A2547" s="29"/>
      <c r="B2547" s="30"/>
      <c r="C2547" s="210" t="s">
        <v>2982</v>
      </c>
      <c r="D2547" s="210" t="s">
        <v>2983</v>
      </c>
      <c r="E2547" s="17" t="s">
        <v>2248</v>
      </c>
      <c r="F2547" s="211">
        <v>109.86</v>
      </c>
      <c r="G2547" s="29"/>
      <c r="H2547" s="30"/>
    </row>
    <row r="2548" spans="1:8" s="1" customFormat="1" ht="16.899999999999999" customHeight="1">
      <c r="A2548" s="29"/>
      <c r="B2548" s="30"/>
      <c r="C2548" s="206" t="s">
        <v>2262</v>
      </c>
      <c r="D2548" s="207" t="s">
        <v>2263</v>
      </c>
      <c r="E2548" s="208" t="s">
        <v>2248</v>
      </c>
      <c r="F2548" s="209">
        <v>24.312999999999999</v>
      </c>
      <c r="G2548" s="29"/>
      <c r="H2548" s="30"/>
    </row>
    <row r="2549" spans="1:8" s="1" customFormat="1" ht="16.899999999999999" customHeight="1">
      <c r="A2549" s="29"/>
      <c r="B2549" s="30"/>
      <c r="C2549" s="210" t="s">
        <v>2156</v>
      </c>
      <c r="D2549" s="210" t="s">
        <v>2839</v>
      </c>
      <c r="E2549" s="17" t="s">
        <v>2156</v>
      </c>
      <c r="F2549" s="211">
        <v>0</v>
      </c>
      <c r="G2549" s="29"/>
      <c r="H2549" s="30"/>
    </row>
    <row r="2550" spans="1:8" s="1" customFormat="1" ht="16.899999999999999" customHeight="1">
      <c r="A2550" s="29"/>
      <c r="B2550" s="30"/>
      <c r="C2550" s="210" t="s">
        <v>2156</v>
      </c>
      <c r="D2550" s="210" t="s">
        <v>2775</v>
      </c>
      <c r="E2550" s="17" t="s">
        <v>2156</v>
      </c>
      <c r="F2550" s="211">
        <v>24.312999999999999</v>
      </c>
      <c r="G2550" s="29"/>
      <c r="H2550" s="30"/>
    </row>
    <row r="2551" spans="1:8" s="1" customFormat="1" ht="16.899999999999999" customHeight="1">
      <c r="A2551" s="29"/>
      <c r="B2551" s="30"/>
      <c r="C2551" s="210" t="s">
        <v>2262</v>
      </c>
      <c r="D2551" s="210" t="s">
        <v>2641</v>
      </c>
      <c r="E2551" s="17" t="s">
        <v>2156</v>
      </c>
      <c r="F2551" s="211">
        <v>24.312999999999999</v>
      </c>
      <c r="G2551" s="29"/>
      <c r="H2551" s="30"/>
    </row>
    <row r="2552" spans="1:8" s="1" customFormat="1" ht="16.899999999999999" customHeight="1">
      <c r="A2552" s="29"/>
      <c r="B2552" s="30"/>
      <c r="C2552" s="212" t="s">
        <v>561</v>
      </c>
      <c r="D2552" s="29"/>
      <c r="E2552" s="29"/>
      <c r="F2552" s="29"/>
      <c r="G2552" s="29"/>
      <c r="H2552" s="30"/>
    </row>
    <row r="2553" spans="1:8" s="1" customFormat="1" ht="16.899999999999999" customHeight="1">
      <c r="A2553" s="29"/>
      <c r="B2553" s="30"/>
      <c r="C2553" s="210" t="s">
        <v>2836</v>
      </c>
      <c r="D2553" s="210" t="s">
        <v>2837</v>
      </c>
      <c r="E2553" s="17" t="s">
        <v>2248</v>
      </c>
      <c r="F2553" s="211">
        <v>24.312999999999999</v>
      </c>
      <c r="G2553" s="29"/>
      <c r="H2553" s="30"/>
    </row>
    <row r="2554" spans="1:8" s="1" customFormat="1" ht="16.899999999999999" customHeight="1">
      <c r="A2554" s="29"/>
      <c r="B2554" s="30"/>
      <c r="C2554" s="210" t="s">
        <v>2900</v>
      </c>
      <c r="D2554" s="210" t="s">
        <v>2901</v>
      </c>
      <c r="E2554" s="17" t="s">
        <v>2248</v>
      </c>
      <c r="F2554" s="211">
        <v>595.34400000000005</v>
      </c>
      <c r="G2554" s="29"/>
      <c r="H2554" s="30"/>
    </row>
    <row r="2555" spans="1:8" s="1" customFormat="1" ht="16.899999999999999" customHeight="1">
      <c r="A2555" s="29"/>
      <c r="B2555" s="30"/>
      <c r="C2555" s="210" t="s">
        <v>2987</v>
      </c>
      <c r="D2555" s="210" t="s">
        <v>2988</v>
      </c>
      <c r="E2555" s="17" t="s">
        <v>2248</v>
      </c>
      <c r="F2555" s="211">
        <v>595.34400000000005</v>
      </c>
      <c r="G2555" s="29"/>
      <c r="H2555" s="30"/>
    </row>
    <row r="2556" spans="1:8" s="1" customFormat="1" ht="16.899999999999999" customHeight="1">
      <c r="A2556" s="29"/>
      <c r="B2556" s="30"/>
      <c r="C2556" s="206" t="s">
        <v>60</v>
      </c>
      <c r="D2556" s="207" t="s">
        <v>55</v>
      </c>
      <c r="E2556" s="208" t="s">
        <v>2248</v>
      </c>
      <c r="F2556" s="209">
        <v>566.79999999999995</v>
      </c>
      <c r="G2556" s="29"/>
      <c r="H2556" s="30"/>
    </row>
    <row r="2557" spans="1:8" s="1" customFormat="1" ht="16.899999999999999" customHeight="1">
      <c r="A2557" s="29"/>
      <c r="B2557" s="30"/>
      <c r="C2557" s="210" t="s">
        <v>2156</v>
      </c>
      <c r="D2557" s="210" t="s">
        <v>55</v>
      </c>
      <c r="E2557" s="17" t="s">
        <v>2156</v>
      </c>
      <c r="F2557" s="211">
        <v>0</v>
      </c>
      <c r="G2557" s="29"/>
      <c r="H2557" s="30"/>
    </row>
    <row r="2558" spans="1:8" s="1" customFormat="1" ht="16.899999999999999" customHeight="1">
      <c r="A2558" s="29"/>
      <c r="B2558" s="30"/>
      <c r="C2558" s="210" t="s">
        <v>2156</v>
      </c>
      <c r="D2558" s="210" t="s">
        <v>418</v>
      </c>
      <c r="E2558" s="17" t="s">
        <v>2156</v>
      </c>
      <c r="F2558" s="211">
        <v>566.79999999999995</v>
      </c>
      <c r="G2558" s="29"/>
      <c r="H2558" s="30"/>
    </row>
    <row r="2559" spans="1:8" s="1" customFormat="1" ht="16.899999999999999" customHeight="1">
      <c r="A2559" s="29"/>
      <c r="B2559" s="30"/>
      <c r="C2559" s="210" t="s">
        <v>60</v>
      </c>
      <c r="D2559" s="210" t="s">
        <v>2641</v>
      </c>
      <c r="E2559" s="17" t="s">
        <v>2156</v>
      </c>
      <c r="F2559" s="211">
        <v>566.79999999999995</v>
      </c>
      <c r="G2559" s="29"/>
      <c r="H2559" s="30"/>
    </row>
    <row r="2560" spans="1:8" s="1" customFormat="1" ht="16.899999999999999" customHeight="1">
      <c r="A2560" s="29"/>
      <c r="B2560" s="30"/>
      <c r="C2560" s="212" t="s">
        <v>561</v>
      </c>
      <c r="D2560" s="29"/>
      <c r="E2560" s="29"/>
      <c r="F2560" s="29"/>
      <c r="G2560" s="29"/>
      <c r="H2560" s="30"/>
    </row>
    <row r="2561" spans="1:8" s="1" customFormat="1" ht="16.899999999999999" customHeight="1">
      <c r="A2561" s="29"/>
      <c r="B2561" s="30"/>
      <c r="C2561" s="210" t="s">
        <v>415</v>
      </c>
      <c r="D2561" s="210" t="s">
        <v>416</v>
      </c>
      <c r="E2561" s="17" t="s">
        <v>2248</v>
      </c>
      <c r="F2561" s="211">
        <v>283.39999999999998</v>
      </c>
      <c r="G2561" s="29"/>
      <c r="H2561" s="30"/>
    </row>
    <row r="2562" spans="1:8" s="1" customFormat="1" ht="16.899999999999999" customHeight="1">
      <c r="A2562" s="29"/>
      <c r="B2562" s="30"/>
      <c r="C2562" s="210" t="s">
        <v>420</v>
      </c>
      <c r="D2562" s="210" t="s">
        <v>421</v>
      </c>
      <c r="E2562" s="17" t="s">
        <v>2248</v>
      </c>
      <c r="F2562" s="211">
        <v>283.39999999999998</v>
      </c>
      <c r="G2562" s="29"/>
      <c r="H2562" s="30"/>
    </row>
    <row r="2563" spans="1:8" s="1" customFormat="1" ht="16.899999999999999" customHeight="1">
      <c r="A2563" s="29"/>
      <c r="B2563" s="30"/>
      <c r="C2563" s="210" t="s">
        <v>2844</v>
      </c>
      <c r="D2563" s="210" t="s">
        <v>2845</v>
      </c>
      <c r="E2563" s="17" t="s">
        <v>2248</v>
      </c>
      <c r="F2563" s="211">
        <v>300.52600000000001</v>
      </c>
      <c r="G2563" s="29"/>
      <c r="H2563" s="30"/>
    </row>
    <row r="2564" spans="1:8" s="1" customFormat="1" ht="16.899999999999999" customHeight="1">
      <c r="A2564" s="29"/>
      <c r="B2564" s="30"/>
      <c r="C2564" s="210" t="s">
        <v>2916</v>
      </c>
      <c r="D2564" s="210" t="s">
        <v>2917</v>
      </c>
      <c r="E2564" s="17" t="s">
        <v>2248</v>
      </c>
      <c r="F2564" s="211">
        <v>1190.6869999999999</v>
      </c>
      <c r="G2564" s="29"/>
      <c r="H2564" s="30"/>
    </row>
    <row r="2565" spans="1:8" s="1" customFormat="1" ht="16.899999999999999" customHeight="1">
      <c r="A2565" s="29"/>
      <c r="B2565" s="30"/>
      <c r="C2565" s="210" t="s">
        <v>2944</v>
      </c>
      <c r="D2565" s="210" t="s">
        <v>2945</v>
      </c>
      <c r="E2565" s="17" t="s">
        <v>2248</v>
      </c>
      <c r="F2565" s="211">
        <v>721.22</v>
      </c>
      <c r="G2565" s="29"/>
      <c r="H2565" s="30"/>
    </row>
    <row r="2566" spans="1:8" s="1" customFormat="1" ht="16.899999999999999" customHeight="1">
      <c r="A2566" s="29"/>
      <c r="B2566" s="30"/>
      <c r="C2566" s="206" t="s">
        <v>63</v>
      </c>
      <c r="D2566" s="207" t="s">
        <v>57</v>
      </c>
      <c r="E2566" s="208" t="s">
        <v>2248</v>
      </c>
      <c r="F2566" s="209">
        <v>283.39999999999998</v>
      </c>
      <c r="G2566" s="29"/>
      <c r="H2566" s="30"/>
    </row>
    <row r="2567" spans="1:8" s="1" customFormat="1" ht="16.899999999999999" customHeight="1">
      <c r="A2567" s="29"/>
      <c r="B2567" s="30"/>
      <c r="C2567" s="210" t="s">
        <v>2156</v>
      </c>
      <c r="D2567" s="210" t="s">
        <v>2156</v>
      </c>
      <c r="E2567" s="17" t="s">
        <v>2156</v>
      </c>
      <c r="F2567" s="211">
        <v>0</v>
      </c>
      <c r="G2567" s="29"/>
      <c r="H2567" s="30"/>
    </row>
    <row r="2568" spans="1:8" s="1" customFormat="1" ht="16.899999999999999" customHeight="1">
      <c r="A2568" s="29"/>
      <c r="B2568" s="30"/>
      <c r="C2568" s="210" t="s">
        <v>2156</v>
      </c>
      <c r="D2568" s="210" t="s">
        <v>2774</v>
      </c>
      <c r="E2568" s="17" t="s">
        <v>2156</v>
      </c>
      <c r="F2568" s="211">
        <v>0</v>
      </c>
      <c r="G2568" s="29"/>
      <c r="H2568" s="30"/>
    </row>
    <row r="2569" spans="1:8" s="1" customFormat="1" ht="16.899999999999999" customHeight="1">
      <c r="A2569" s="29"/>
      <c r="B2569" s="30"/>
      <c r="C2569" s="210" t="s">
        <v>2156</v>
      </c>
      <c r="D2569" s="210" t="s">
        <v>419</v>
      </c>
      <c r="E2569" s="17" t="s">
        <v>2156</v>
      </c>
      <c r="F2569" s="211">
        <v>283.39999999999998</v>
      </c>
      <c r="G2569" s="29"/>
      <c r="H2569" s="30"/>
    </row>
    <row r="2570" spans="1:8" s="1" customFormat="1" ht="16.899999999999999" customHeight="1">
      <c r="A2570" s="29"/>
      <c r="B2570" s="30"/>
      <c r="C2570" s="210" t="s">
        <v>63</v>
      </c>
      <c r="D2570" s="210" t="s">
        <v>2638</v>
      </c>
      <c r="E2570" s="17" t="s">
        <v>2156</v>
      </c>
      <c r="F2570" s="211">
        <v>283.39999999999998</v>
      </c>
      <c r="G2570" s="29"/>
      <c r="H2570" s="30"/>
    </row>
    <row r="2571" spans="1:8" s="1" customFormat="1" ht="16.899999999999999" customHeight="1">
      <c r="A2571" s="29"/>
      <c r="B2571" s="30"/>
      <c r="C2571" s="212" t="s">
        <v>561</v>
      </c>
      <c r="D2571" s="29"/>
      <c r="E2571" s="29"/>
      <c r="F2571" s="29"/>
      <c r="G2571" s="29"/>
      <c r="H2571" s="30"/>
    </row>
    <row r="2572" spans="1:8" s="1" customFormat="1" ht="16.899999999999999" customHeight="1">
      <c r="A2572" s="29"/>
      <c r="B2572" s="30"/>
      <c r="C2572" s="210" t="s">
        <v>415</v>
      </c>
      <c r="D2572" s="210" t="s">
        <v>416</v>
      </c>
      <c r="E2572" s="17" t="s">
        <v>2248</v>
      </c>
      <c r="F2572" s="211">
        <v>283.39999999999998</v>
      </c>
      <c r="G2572" s="29"/>
      <c r="H2572" s="30"/>
    </row>
    <row r="2573" spans="1:8" s="1" customFormat="1" ht="16.899999999999999" customHeight="1">
      <c r="A2573" s="29"/>
      <c r="B2573" s="30"/>
      <c r="C2573" s="210" t="s">
        <v>2891</v>
      </c>
      <c r="D2573" s="210" t="s">
        <v>2892</v>
      </c>
      <c r="E2573" s="17" t="s">
        <v>2248</v>
      </c>
      <c r="F2573" s="211">
        <v>1754.569</v>
      </c>
      <c r="G2573" s="29"/>
      <c r="H2573" s="30"/>
    </row>
    <row r="2574" spans="1:8" s="1" customFormat="1" ht="16.899999999999999" customHeight="1">
      <c r="A2574" s="29"/>
      <c r="B2574" s="30"/>
      <c r="C2574" s="210" t="s">
        <v>2982</v>
      </c>
      <c r="D2574" s="210" t="s">
        <v>2983</v>
      </c>
      <c r="E2574" s="17" t="s">
        <v>2248</v>
      </c>
      <c r="F2574" s="211">
        <v>109.86</v>
      </c>
      <c r="G2574" s="29"/>
      <c r="H2574" s="30"/>
    </row>
    <row r="2575" spans="1:8" s="1" customFormat="1" ht="16.899999999999999" customHeight="1">
      <c r="A2575" s="29"/>
      <c r="B2575" s="30"/>
      <c r="C2575" s="206" t="s">
        <v>303</v>
      </c>
      <c r="D2575" s="207" t="s">
        <v>59</v>
      </c>
      <c r="E2575" s="208" t="s">
        <v>2248</v>
      </c>
      <c r="F2575" s="209">
        <v>283.39999999999998</v>
      </c>
      <c r="G2575" s="29"/>
      <c r="H2575" s="30"/>
    </row>
    <row r="2576" spans="1:8" s="1" customFormat="1" ht="16.899999999999999" customHeight="1">
      <c r="A2576" s="29"/>
      <c r="B2576" s="30"/>
      <c r="C2576" s="210" t="s">
        <v>2156</v>
      </c>
      <c r="D2576" s="210" t="s">
        <v>2839</v>
      </c>
      <c r="E2576" s="17" t="s">
        <v>2156</v>
      </c>
      <c r="F2576" s="211">
        <v>0</v>
      </c>
      <c r="G2576" s="29"/>
      <c r="H2576" s="30"/>
    </row>
    <row r="2577" spans="1:8" s="1" customFormat="1" ht="16.899999999999999" customHeight="1">
      <c r="A2577" s="29"/>
      <c r="B2577" s="30"/>
      <c r="C2577" s="210" t="s">
        <v>2156</v>
      </c>
      <c r="D2577" s="210" t="s">
        <v>419</v>
      </c>
      <c r="E2577" s="17" t="s">
        <v>2156</v>
      </c>
      <c r="F2577" s="211">
        <v>283.39999999999998</v>
      </c>
      <c r="G2577" s="29"/>
      <c r="H2577" s="30"/>
    </row>
    <row r="2578" spans="1:8" s="1" customFormat="1" ht="16.899999999999999" customHeight="1">
      <c r="A2578" s="29"/>
      <c r="B2578" s="30"/>
      <c r="C2578" s="210" t="s">
        <v>303</v>
      </c>
      <c r="D2578" s="210" t="s">
        <v>2641</v>
      </c>
      <c r="E2578" s="17" t="s">
        <v>2156</v>
      </c>
      <c r="F2578" s="211">
        <v>283.39999999999998</v>
      </c>
      <c r="G2578" s="29"/>
      <c r="H2578" s="30"/>
    </row>
    <row r="2579" spans="1:8" s="1" customFormat="1" ht="16.899999999999999" customHeight="1">
      <c r="A2579" s="29"/>
      <c r="B2579" s="30"/>
      <c r="C2579" s="212" t="s">
        <v>561</v>
      </c>
      <c r="D2579" s="29"/>
      <c r="E2579" s="29"/>
      <c r="F2579" s="29"/>
      <c r="G2579" s="29"/>
      <c r="H2579" s="30"/>
    </row>
    <row r="2580" spans="1:8" s="1" customFormat="1" ht="16.899999999999999" customHeight="1">
      <c r="A2580" s="29"/>
      <c r="B2580" s="30"/>
      <c r="C2580" s="210" t="s">
        <v>420</v>
      </c>
      <c r="D2580" s="210" t="s">
        <v>421</v>
      </c>
      <c r="E2580" s="17" t="s">
        <v>2248</v>
      </c>
      <c r="F2580" s="211">
        <v>283.39999999999998</v>
      </c>
      <c r="G2580" s="29"/>
      <c r="H2580" s="30"/>
    </row>
    <row r="2581" spans="1:8" s="1" customFormat="1" ht="16.899999999999999" customHeight="1">
      <c r="A2581" s="29"/>
      <c r="B2581" s="30"/>
      <c r="C2581" s="210" t="s">
        <v>2900</v>
      </c>
      <c r="D2581" s="210" t="s">
        <v>2901</v>
      </c>
      <c r="E2581" s="17" t="s">
        <v>2248</v>
      </c>
      <c r="F2581" s="211">
        <v>595.34400000000005</v>
      </c>
      <c r="G2581" s="29"/>
      <c r="H2581" s="30"/>
    </row>
    <row r="2582" spans="1:8" s="1" customFormat="1" ht="16.899999999999999" customHeight="1">
      <c r="A2582" s="29"/>
      <c r="B2582" s="30"/>
      <c r="C2582" s="210" t="s">
        <v>2987</v>
      </c>
      <c r="D2582" s="210" t="s">
        <v>2988</v>
      </c>
      <c r="E2582" s="17" t="s">
        <v>2248</v>
      </c>
      <c r="F2582" s="211">
        <v>595.34400000000005</v>
      </c>
      <c r="G2582" s="29"/>
      <c r="H2582" s="30"/>
    </row>
    <row r="2583" spans="1:8" s="1" customFormat="1" ht="16.899999999999999" customHeight="1">
      <c r="A2583" s="29"/>
      <c r="B2583" s="30"/>
      <c r="C2583" s="206" t="s">
        <v>2265</v>
      </c>
      <c r="D2583" s="207" t="s">
        <v>2266</v>
      </c>
      <c r="E2583" s="208" t="s">
        <v>2248</v>
      </c>
      <c r="F2583" s="209">
        <v>86.45</v>
      </c>
      <c r="G2583" s="29"/>
      <c r="H2583" s="30"/>
    </row>
    <row r="2584" spans="1:8" s="1" customFormat="1" ht="16.899999999999999" customHeight="1">
      <c r="A2584" s="29"/>
      <c r="B2584" s="30"/>
      <c r="C2584" s="210" t="s">
        <v>2156</v>
      </c>
      <c r="D2584" s="210" t="s">
        <v>2741</v>
      </c>
      <c r="E2584" s="17" t="s">
        <v>2156</v>
      </c>
      <c r="F2584" s="211">
        <v>0</v>
      </c>
      <c r="G2584" s="29"/>
      <c r="H2584" s="30"/>
    </row>
    <row r="2585" spans="1:8" s="1" customFormat="1" ht="16.899999999999999" customHeight="1">
      <c r="A2585" s="29"/>
      <c r="B2585" s="30"/>
      <c r="C2585" s="210" t="s">
        <v>2156</v>
      </c>
      <c r="D2585" s="210" t="s">
        <v>3053</v>
      </c>
      <c r="E2585" s="17" t="s">
        <v>2156</v>
      </c>
      <c r="F2585" s="211">
        <v>21.3</v>
      </c>
      <c r="G2585" s="29"/>
      <c r="H2585" s="30"/>
    </row>
    <row r="2586" spans="1:8" s="1" customFormat="1" ht="16.899999999999999" customHeight="1">
      <c r="A2586" s="29"/>
      <c r="B2586" s="30"/>
      <c r="C2586" s="210" t="s">
        <v>2156</v>
      </c>
      <c r="D2586" s="210" t="s">
        <v>2742</v>
      </c>
      <c r="E2586" s="17" t="s">
        <v>2156</v>
      </c>
      <c r="F2586" s="211">
        <v>0</v>
      </c>
      <c r="G2586" s="29"/>
      <c r="H2586" s="30"/>
    </row>
    <row r="2587" spans="1:8" s="1" customFormat="1" ht="16.899999999999999" customHeight="1">
      <c r="A2587" s="29"/>
      <c r="B2587" s="30"/>
      <c r="C2587" s="210" t="s">
        <v>2156</v>
      </c>
      <c r="D2587" s="210" t="s">
        <v>444</v>
      </c>
      <c r="E2587" s="17" t="s">
        <v>2156</v>
      </c>
      <c r="F2587" s="211">
        <v>8.4</v>
      </c>
      <c r="G2587" s="29"/>
      <c r="H2587" s="30"/>
    </row>
    <row r="2588" spans="1:8" s="1" customFormat="1" ht="16.899999999999999" customHeight="1">
      <c r="A2588" s="29"/>
      <c r="B2588" s="30"/>
      <c r="C2588" s="210" t="s">
        <v>2156</v>
      </c>
      <c r="D2588" s="210" t="s">
        <v>2826</v>
      </c>
      <c r="E2588" s="17" t="s">
        <v>2156</v>
      </c>
      <c r="F2588" s="211">
        <v>0</v>
      </c>
      <c r="G2588" s="29"/>
      <c r="H2588" s="30"/>
    </row>
    <row r="2589" spans="1:8" s="1" customFormat="1" ht="16.899999999999999" customHeight="1">
      <c r="A2589" s="29"/>
      <c r="B2589" s="30"/>
      <c r="C2589" s="210" t="s">
        <v>2156</v>
      </c>
      <c r="D2589" s="210" t="s">
        <v>3055</v>
      </c>
      <c r="E2589" s="17" t="s">
        <v>2156</v>
      </c>
      <c r="F2589" s="211">
        <v>9.15</v>
      </c>
      <c r="G2589" s="29"/>
      <c r="H2589" s="30"/>
    </row>
    <row r="2590" spans="1:8" s="1" customFormat="1" ht="16.899999999999999" customHeight="1">
      <c r="A2590" s="29"/>
      <c r="B2590" s="30"/>
      <c r="C2590" s="210" t="s">
        <v>2156</v>
      </c>
      <c r="D2590" s="210" t="s">
        <v>2878</v>
      </c>
      <c r="E2590" s="17" t="s">
        <v>2156</v>
      </c>
      <c r="F2590" s="211">
        <v>0</v>
      </c>
      <c r="G2590" s="29"/>
      <c r="H2590" s="30"/>
    </row>
    <row r="2591" spans="1:8" s="1" customFormat="1" ht="16.899999999999999" customHeight="1">
      <c r="A2591" s="29"/>
      <c r="B2591" s="30"/>
      <c r="C2591" s="210" t="s">
        <v>2156</v>
      </c>
      <c r="D2591" s="210" t="s">
        <v>3056</v>
      </c>
      <c r="E2591" s="17" t="s">
        <v>2156</v>
      </c>
      <c r="F2591" s="211">
        <v>43.6</v>
      </c>
      <c r="G2591" s="29"/>
      <c r="H2591" s="30"/>
    </row>
    <row r="2592" spans="1:8" s="1" customFormat="1" ht="16.899999999999999" customHeight="1">
      <c r="A2592" s="29"/>
      <c r="B2592" s="30"/>
      <c r="C2592" s="210" t="s">
        <v>2156</v>
      </c>
      <c r="D2592" s="210" t="s">
        <v>2662</v>
      </c>
      <c r="E2592" s="17" t="s">
        <v>2156</v>
      </c>
      <c r="F2592" s="211">
        <v>0</v>
      </c>
      <c r="G2592" s="29"/>
      <c r="H2592" s="30"/>
    </row>
    <row r="2593" spans="1:8" s="1" customFormat="1" ht="16.899999999999999" customHeight="1">
      <c r="A2593" s="29"/>
      <c r="B2593" s="30"/>
      <c r="C2593" s="210" t="s">
        <v>2156</v>
      </c>
      <c r="D2593" s="210" t="s">
        <v>3057</v>
      </c>
      <c r="E2593" s="17" t="s">
        <v>2156</v>
      </c>
      <c r="F2593" s="211">
        <v>4</v>
      </c>
      <c r="G2593" s="29"/>
      <c r="H2593" s="30"/>
    </row>
    <row r="2594" spans="1:8" s="1" customFormat="1" ht="16.899999999999999" customHeight="1">
      <c r="A2594" s="29"/>
      <c r="B2594" s="30"/>
      <c r="C2594" s="210" t="s">
        <v>2265</v>
      </c>
      <c r="D2594" s="210" t="s">
        <v>2641</v>
      </c>
      <c r="E2594" s="17" t="s">
        <v>2156</v>
      </c>
      <c r="F2594" s="211">
        <v>86.45</v>
      </c>
      <c r="G2594" s="29"/>
      <c r="H2594" s="30"/>
    </row>
    <row r="2595" spans="1:8" s="1" customFormat="1" ht="16.899999999999999" customHeight="1">
      <c r="A2595" s="29"/>
      <c r="B2595" s="30"/>
      <c r="C2595" s="212" t="s">
        <v>561</v>
      </c>
      <c r="D2595" s="29"/>
      <c r="E2595" s="29"/>
      <c r="F2595" s="29"/>
      <c r="G2595" s="29"/>
      <c r="H2595" s="30"/>
    </row>
    <row r="2596" spans="1:8" s="1" customFormat="1" ht="16.899999999999999" customHeight="1">
      <c r="A2596" s="29"/>
      <c r="B2596" s="30"/>
      <c r="C2596" s="210" t="s">
        <v>3050</v>
      </c>
      <c r="D2596" s="210" t="s">
        <v>3051</v>
      </c>
      <c r="E2596" s="17" t="s">
        <v>2248</v>
      </c>
      <c r="F2596" s="211">
        <v>86.45</v>
      </c>
      <c r="G2596" s="29"/>
      <c r="H2596" s="30"/>
    </row>
    <row r="2597" spans="1:8" s="1" customFormat="1" ht="16.899999999999999" customHeight="1">
      <c r="A2597" s="29"/>
      <c r="B2597" s="30"/>
      <c r="C2597" s="210" t="s">
        <v>2891</v>
      </c>
      <c r="D2597" s="210" t="s">
        <v>2892</v>
      </c>
      <c r="E2597" s="17" t="s">
        <v>2248</v>
      </c>
      <c r="F2597" s="211">
        <v>1754.569</v>
      </c>
      <c r="G2597" s="29"/>
      <c r="H2597" s="30"/>
    </row>
    <row r="2598" spans="1:8" s="1" customFormat="1" ht="16.899999999999999" customHeight="1">
      <c r="A2598" s="29"/>
      <c r="B2598" s="30"/>
      <c r="C2598" s="210" t="s">
        <v>2905</v>
      </c>
      <c r="D2598" s="210" t="s">
        <v>2906</v>
      </c>
      <c r="E2598" s="17" t="s">
        <v>2248</v>
      </c>
      <c r="F2598" s="211">
        <v>1286.1099999999999</v>
      </c>
      <c r="G2598" s="29"/>
      <c r="H2598" s="30"/>
    </row>
    <row r="2599" spans="1:8" s="1" customFormat="1" ht="16.899999999999999" customHeight="1">
      <c r="A2599" s="29"/>
      <c r="B2599" s="30"/>
      <c r="C2599" s="210" t="s">
        <v>2944</v>
      </c>
      <c r="D2599" s="210" t="s">
        <v>2945</v>
      </c>
      <c r="E2599" s="17" t="s">
        <v>2248</v>
      </c>
      <c r="F2599" s="211">
        <v>721.22</v>
      </c>
      <c r="G2599" s="29"/>
      <c r="H2599" s="30"/>
    </row>
    <row r="2600" spans="1:8" s="1" customFormat="1" ht="16.899999999999999" customHeight="1">
      <c r="A2600" s="29"/>
      <c r="B2600" s="30"/>
      <c r="C2600" s="206" t="s">
        <v>2269</v>
      </c>
      <c r="D2600" s="207" t="s">
        <v>2270</v>
      </c>
      <c r="E2600" s="208" t="s">
        <v>2248</v>
      </c>
      <c r="F2600" s="209">
        <v>8.4</v>
      </c>
      <c r="G2600" s="29"/>
      <c r="H2600" s="30"/>
    </row>
    <row r="2601" spans="1:8" s="1" customFormat="1" ht="16.899999999999999" customHeight="1">
      <c r="A2601" s="29"/>
      <c r="B2601" s="30"/>
      <c r="C2601" s="210" t="s">
        <v>2156</v>
      </c>
      <c r="D2601" s="210" t="s">
        <v>2742</v>
      </c>
      <c r="E2601" s="17" t="s">
        <v>2156</v>
      </c>
      <c r="F2601" s="211">
        <v>0</v>
      </c>
      <c r="G2601" s="29"/>
      <c r="H2601" s="30"/>
    </row>
    <row r="2602" spans="1:8" s="1" customFormat="1" ht="16.899999999999999" customHeight="1">
      <c r="A2602" s="29"/>
      <c r="B2602" s="30"/>
      <c r="C2602" s="210" t="s">
        <v>2156</v>
      </c>
      <c r="D2602" s="210" t="s">
        <v>444</v>
      </c>
      <c r="E2602" s="17" t="s">
        <v>2156</v>
      </c>
      <c r="F2602" s="211">
        <v>8.4</v>
      </c>
      <c r="G2602" s="29"/>
      <c r="H2602" s="30"/>
    </row>
    <row r="2603" spans="1:8" s="1" customFormat="1" ht="16.899999999999999" customHeight="1">
      <c r="A2603" s="29"/>
      <c r="B2603" s="30"/>
      <c r="C2603" s="210" t="s">
        <v>2269</v>
      </c>
      <c r="D2603" s="210" t="s">
        <v>2641</v>
      </c>
      <c r="E2603" s="17" t="s">
        <v>2156</v>
      </c>
      <c r="F2603" s="211">
        <v>8.4</v>
      </c>
      <c r="G2603" s="29"/>
      <c r="H2603" s="30"/>
    </row>
    <row r="2604" spans="1:8" s="1" customFormat="1" ht="16.899999999999999" customHeight="1">
      <c r="A2604" s="29"/>
      <c r="B2604" s="30"/>
      <c r="C2604" s="212" t="s">
        <v>561</v>
      </c>
      <c r="D2604" s="29"/>
      <c r="E2604" s="29"/>
      <c r="F2604" s="29"/>
      <c r="G2604" s="29"/>
      <c r="H2604" s="30"/>
    </row>
    <row r="2605" spans="1:8" s="1" customFormat="1" ht="16.899999999999999" customHeight="1">
      <c r="A2605" s="29"/>
      <c r="B2605" s="30"/>
      <c r="C2605" s="210" t="s">
        <v>3026</v>
      </c>
      <c r="D2605" s="210" t="s">
        <v>3027</v>
      </c>
      <c r="E2605" s="17" t="s">
        <v>2248</v>
      </c>
      <c r="F2605" s="211">
        <v>8.4</v>
      </c>
      <c r="G2605" s="29"/>
      <c r="H2605" s="30"/>
    </row>
    <row r="2606" spans="1:8" s="1" customFormat="1" ht="16.899999999999999" customHeight="1">
      <c r="A2606" s="29"/>
      <c r="B2606" s="30"/>
      <c r="C2606" s="210" t="s">
        <v>2891</v>
      </c>
      <c r="D2606" s="210" t="s">
        <v>2892</v>
      </c>
      <c r="E2606" s="17" t="s">
        <v>2248</v>
      </c>
      <c r="F2606" s="211">
        <v>1754.569</v>
      </c>
      <c r="G2606" s="29"/>
      <c r="H2606" s="30"/>
    </row>
    <row r="2607" spans="1:8" s="1" customFormat="1" ht="16.899999999999999" customHeight="1">
      <c r="A2607" s="29"/>
      <c r="B2607" s="30"/>
      <c r="C2607" s="210" t="s">
        <v>2905</v>
      </c>
      <c r="D2607" s="210" t="s">
        <v>2906</v>
      </c>
      <c r="E2607" s="17" t="s">
        <v>2248</v>
      </c>
      <c r="F2607" s="211">
        <v>1286.1099999999999</v>
      </c>
      <c r="G2607" s="29"/>
      <c r="H2607" s="30"/>
    </row>
    <row r="2608" spans="1:8" s="1" customFormat="1" ht="16.899999999999999" customHeight="1">
      <c r="A2608" s="29"/>
      <c r="B2608" s="30"/>
      <c r="C2608" s="210" t="s">
        <v>2944</v>
      </c>
      <c r="D2608" s="210" t="s">
        <v>2945</v>
      </c>
      <c r="E2608" s="17" t="s">
        <v>2248</v>
      </c>
      <c r="F2608" s="211">
        <v>721.22</v>
      </c>
      <c r="G2608" s="29"/>
      <c r="H2608" s="30"/>
    </row>
    <row r="2609" spans="1:8" s="1" customFormat="1" ht="16.899999999999999" customHeight="1">
      <c r="A2609" s="29"/>
      <c r="B2609" s="30"/>
      <c r="C2609" s="206" t="s">
        <v>2272</v>
      </c>
      <c r="D2609" s="207" t="s">
        <v>2273</v>
      </c>
      <c r="E2609" s="208" t="s">
        <v>2248</v>
      </c>
      <c r="F2609" s="209">
        <v>331.23</v>
      </c>
      <c r="G2609" s="29"/>
      <c r="H2609" s="30"/>
    </row>
    <row r="2610" spans="1:8" s="1" customFormat="1" ht="16.899999999999999" customHeight="1">
      <c r="A2610" s="29"/>
      <c r="B2610" s="30"/>
      <c r="C2610" s="210" t="s">
        <v>2156</v>
      </c>
      <c r="D2610" s="210" t="s">
        <v>2741</v>
      </c>
      <c r="E2610" s="17" t="s">
        <v>2156</v>
      </c>
      <c r="F2610" s="211">
        <v>0</v>
      </c>
      <c r="G2610" s="29"/>
      <c r="H2610" s="30"/>
    </row>
    <row r="2611" spans="1:8" s="1" customFormat="1" ht="16.899999999999999" customHeight="1">
      <c r="A2611" s="29"/>
      <c r="B2611" s="30"/>
      <c r="C2611" s="210" t="s">
        <v>2156</v>
      </c>
      <c r="D2611" s="210" t="s">
        <v>2924</v>
      </c>
      <c r="E2611" s="17" t="s">
        <v>2156</v>
      </c>
      <c r="F2611" s="211">
        <v>83.07</v>
      </c>
      <c r="G2611" s="29"/>
      <c r="H2611" s="30"/>
    </row>
    <row r="2612" spans="1:8" s="1" customFormat="1" ht="16.899999999999999" customHeight="1">
      <c r="A2612" s="29"/>
      <c r="B2612" s="30"/>
      <c r="C2612" s="210" t="s">
        <v>2156</v>
      </c>
      <c r="D2612" s="210" t="s">
        <v>2742</v>
      </c>
      <c r="E2612" s="17" t="s">
        <v>2156</v>
      </c>
      <c r="F2612" s="211">
        <v>0</v>
      </c>
      <c r="G2612" s="29"/>
      <c r="H2612" s="30"/>
    </row>
    <row r="2613" spans="1:8" s="1" customFormat="1" ht="16.899999999999999" customHeight="1">
      <c r="A2613" s="29"/>
      <c r="B2613" s="30"/>
      <c r="C2613" s="210" t="s">
        <v>2156</v>
      </c>
      <c r="D2613" s="210" t="s">
        <v>431</v>
      </c>
      <c r="E2613" s="17" t="s">
        <v>2156</v>
      </c>
      <c r="F2613" s="211">
        <v>32.76</v>
      </c>
      <c r="G2613" s="29"/>
      <c r="H2613" s="30"/>
    </row>
    <row r="2614" spans="1:8" s="1" customFormat="1" ht="16.899999999999999" customHeight="1">
      <c r="A2614" s="29"/>
      <c r="B2614" s="30"/>
      <c r="C2614" s="210" t="s">
        <v>2156</v>
      </c>
      <c r="D2614" s="210" t="s">
        <v>2826</v>
      </c>
      <c r="E2614" s="17" t="s">
        <v>2156</v>
      </c>
      <c r="F2614" s="211">
        <v>0</v>
      </c>
      <c r="G2614" s="29"/>
      <c r="H2614" s="30"/>
    </row>
    <row r="2615" spans="1:8" s="1" customFormat="1" ht="16.899999999999999" customHeight="1">
      <c r="A2615" s="29"/>
      <c r="B2615" s="30"/>
      <c r="C2615" s="210" t="s">
        <v>2156</v>
      </c>
      <c r="D2615" s="210" t="s">
        <v>2927</v>
      </c>
      <c r="E2615" s="17" t="s">
        <v>2156</v>
      </c>
      <c r="F2615" s="211">
        <v>35.685000000000002</v>
      </c>
      <c r="G2615" s="29"/>
      <c r="H2615" s="30"/>
    </row>
    <row r="2616" spans="1:8" s="1" customFormat="1" ht="16.899999999999999" customHeight="1">
      <c r="A2616" s="29"/>
      <c r="B2616" s="30"/>
      <c r="C2616" s="210" t="s">
        <v>2156</v>
      </c>
      <c r="D2616" s="210" t="s">
        <v>2878</v>
      </c>
      <c r="E2616" s="17" t="s">
        <v>2156</v>
      </c>
      <c r="F2616" s="211">
        <v>0</v>
      </c>
      <c r="G2616" s="29"/>
      <c r="H2616" s="30"/>
    </row>
    <row r="2617" spans="1:8" s="1" customFormat="1" ht="16.899999999999999" customHeight="1">
      <c r="A2617" s="29"/>
      <c r="B2617" s="30"/>
      <c r="C2617" s="210" t="s">
        <v>2156</v>
      </c>
      <c r="D2617" s="210" t="s">
        <v>2928</v>
      </c>
      <c r="E2617" s="17" t="s">
        <v>2156</v>
      </c>
      <c r="F2617" s="211">
        <v>170.04</v>
      </c>
      <c r="G2617" s="29"/>
      <c r="H2617" s="30"/>
    </row>
    <row r="2618" spans="1:8" s="1" customFormat="1" ht="16.899999999999999" customHeight="1">
      <c r="A2618" s="29"/>
      <c r="B2618" s="30"/>
      <c r="C2618" s="210" t="s">
        <v>2156</v>
      </c>
      <c r="D2618" s="210" t="s">
        <v>2662</v>
      </c>
      <c r="E2618" s="17" t="s">
        <v>2156</v>
      </c>
      <c r="F2618" s="211">
        <v>0</v>
      </c>
      <c r="G2618" s="29"/>
      <c r="H2618" s="30"/>
    </row>
    <row r="2619" spans="1:8" s="1" customFormat="1" ht="16.899999999999999" customHeight="1">
      <c r="A2619" s="29"/>
      <c r="B2619" s="30"/>
      <c r="C2619" s="210" t="s">
        <v>2156</v>
      </c>
      <c r="D2619" s="210" t="s">
        <v>2929</v>
      </c>
      <c r="E2619" s="17" t="s">
        <v>2156</v>
      </c>
      <c r="F2619" s="211">
        <v>15.6</v>
      </c>
      <c r="G2619" s="29"/>
      <c r="H2619" s="30"/>
    </row>
    <row r="2620" spans="1:8" s="1" customFormat="1" ht="16.899999999999999" customHeight="1">
      <c r="A2620" s="29"/>
      <c r="B2620" s="30"/>
      <c r="C2620" s="210" t="s">
        <v>2156</v>
      </c>
      <c r="D2620" s="210" t="s">
        <v>2930</v>
      </c>
      <c r="E2620" s="17" t="s">
        <v>2156</v>
      </c>
      <c r="F2620" s="211">
        <v>0</v>
      </c>
      <c r="G2620" s="29"/>
      <c r="H2620" s="30"/>
    </row>
    <row r="2621" spans="1:8" s="1" customFormat="1" ht="16.899999999999999" customHeight="1">
      <c r="A2621" s="29"/>
      <c r="B2621" s="30"/>
      <c r="C2621" s="210" t="s">
        <v>2156</v>
      </c>
      <c r="D2621" s="210" t="s">
        <v>2931</v>
      </c>
      <c r="E2621" s="17" t="s">
        <v>2156</v>
      </c>
      <c r="F2621" s="211">
        <v>-1.355</v>
      </c>
      <c r="G2621" s="29"/>
      <c r="H2621" s="30"/>
    </row>
    <row r="2622" spans="1:8" s="1" customFormat="1" ht="16.899999999999999" customHeight="1">
      <c r="A2622" s="29"/>
      <c r="B2622" s="30"/>
      <c r="C2622" s="210" t="s">
        <v>2156</v>
      </c>
      <c r="D2622" s="210" t="s">
        <v>432</v>
      </c>
      <c r="E2622" s="17" t="s">
        <v>2156</v>
      </c>
      <c r="F2622" s="211">
        <v>-0.26700000000000002</v>
      </c>
      <c r="G2622" s="29"/>
      <c r="H2622" s="30"/>
    </row>
    <row r="2623" spans="1:8" s="1" customFormat="1" ht="16.899999999999999" customHeight="1">
      <c r="A2623" s="29"/>
      <c r="B2623" s="30"/>
      <c r="C2623" s="210" t="s">
        <v>2156</v>
      </c>
      <c r="D2623" s="210" t="s">
        <v>2934</v>
      </c>
      <c r="E2623" s="17" t="s">
        <v>2156</v>
      </c>
      <c r="F2623" s="211">
        <v>-0.58199999999999996</v>
      </c>
      <c r="G2623" s="29"/>
      <c r="H2623" s="30"/>
    </row>
    <row r="2624" spans="1:8" s="1" customFormat="1" ht="16.899999999999999" customHeight="1">
      <c r="A2624" s="29"/>
      <c r="B2624" s="30"/>
      <c r="C2624" s="210" t="s">
        <v>2156</v>
      </c>
      <c r="D2624" s="210" t="s">
        <v>2935</v>
      </c>
      <c r="E2624" s="17" t="s">
        <v>2156</v>
      </c>
      <c r="F2624" s="211">
        <v>-3.4670000000000001</v>
      </c>
      <c r="G2624" s="29"/>
      <c r="H2624" s="30"/>
    </row>
    <row r="2625" spans="1:8" s="1" customFormat="1" ht="16.899999999999999" customHeight="1">
      <c r="A2625" s="29"/>
      <c r="B2625" s="30"/>
      <c r="C2625" s="210" t="s">
        <v>2156</v>
      </c>
      <c r="D2625" s="210" t="s">
        <v>2936</v>
      </c>
      <c r="E2625" s="17" t="s">
        <v>2156</v>
      </c>
      <c r="F2625" s="211">
        <v>-0.254</v>
      </c>
      <c r="G2625" s="29"/>
      <c r="H2625" s="30"/>
    </row>
    <row r="2626" spans="1:8" s="1" customFormat="1" ht="16.899999999999999" customHeight="1">
      <c r="A2626" s="29"/>
      <c r="B2626" s="30"/>
      <c r="C2626" s="210" t="s">
        <v>2272</v>
      </c>
      <c r="D2626" s="210" t="s">
        <v>2641</v>
      </c>
      <c r="E2626" s="17" t="s">
        <v>2156</v>
      </c>
      <c r="F2626" s="211">
        <v>331.23</v>
      </c>
      <c r="G2626" s="29"/>
      <c r="H2626" s="30"/>
    </row>
    <row r="2627" spans="1:8" s="1" customFormat="1" ht="16.899999999999999" customHeight="1">
      <c r="A2627" s="29"/>
      <c r="B2627" s="30"/>
      <c r="C2627" s="212" t="s">
        <v>561</v>
      </c>
      <c r="D2627" s="29"/>
      <c r="E2627" s="29"/>
      <c r="F2627" s="29"/>
      <c r="G2627" s="29"/>
      <c r="H2627" s="30"/>
    </row>
    <row r="2628" spans="1:8" s="1" customFormat="1" ht="16.899999999999999" customHeight="1">
      <c r="A2628" s="29"/>
      <c r="B2628" s="30"/>
      <c r="C2628" s="210" t="s">
        <v>2921</v>
      </c>
      <c r="D2628" s="210" t="s">
        <v>2922</v>
      </c>
      <c r="E2628" s="17" t="s">
        <v>2248</v>
      </c>
      <c r="F2628" s="211">
        <v>331.23</v>
      </c>
      <c r="G2628" s="29"/>
      <c r="H2628" s="30"/>
    </row>
    <row r="2629" spans="1:8" s="1" customFormat="1" ht="16.899999999999999" customHeight="1">
      <c r="A2629" s="29"/>
      <c r="B2629" s="30"/>
      <c r="C2629" s="210" t="s">
        <v>2891</v>
      </c>
      <c r="D2629" s="210" t="s">
        <v>2892</v>
      </c>
      <c r="E2629" s="17" t="s">
        <v>2248</v>
      </c>
      <c r="F2629" s="211">
        <v>1754.569</v>
      </c>
      <c r="G2629" s="29"/>
      <c r="H2629" s="30"/>
    </row>
    <row r="2630" spans="1:8" s="1" customFormat="1" ht="16.899999999999999" customHeight="1">
      <c r="A2630" s="29"/>
      <c r="B2630" s="30"/>
      <c r="C2630" s="210" t="s">
        <v>2905</v>
      </c>
      <c r="D2630" s="210" t="s">
        <v>2906</v>
      </c>
      <c r="E2630" s="17" t="s">
        <v>2248</v>
      </c>
      <c r="F2630" s="211">
        <v>1286.1099999999999</v>
      </c>
      <c r="G2630" s="29"/>
      <c r="H2630" s="30"/>
    </row>
    <row r="2631" spans="1:8" s="1" customFormat="1" ht="16.899999999999999" customHeight="1">
      <c r="A2631" s="29"/>
      <c r="B2631" s="30"/>
      <c r="C2631" s="210" t="s">
        <v>2944</v>
      </c>
      <c r="D2631" s="210" t="s">
        <v>2945</v>
      </c>
      <c r="E2631" s="17" t="s">
        <v>2248</v>
      </c>
      <c r="F2631" s="211">
        <v>721.22</v>
      </c>
      <c r="G2631" s="29"/>
      <c r="H2631" s="30"/>
    </row>
    <row r="2632" spans="1:8" s="1" customFormat="1" ht="16.899999999999999" customHeight="1">
      <c r="A2632" s="29"/>
      <c r="B2632" s="30"/>
      <c r="C2632" s="210" t="s">
        <v>2938</v>
      </c>
      <c r="D2632" s="210" t="s">
        <v>2939</v>
      </c>
      <c r="E2632" s="17" t="s">
        <v>2485</v>
      </c>
      <c r="F2632" s="211">
        <v>596.21400000000006</v>
      </c>
      <c r="G2632" s="29"/>
      <c r="H2632" s="30"/>
    </row>
    <row r="2633" spans="1:8" s="1" customFormat="1" ht="16.899999999999999" customHeight="1">
      <c r="A2633" s="29"/>
      <c r="B2633" s="30"/>
      <c r="C2633" s="206" t="s">
        <v>2275</v>
      </c>
      <c r="D2633" s="207" t="s">
        <v>2276</v>
      </c>
      <c r="E2633" s="208" t="s">
        <v>2248</v>
      </c>
      <c r="F2633" s="209">
        <v>721.22</v>
      </c>
      <c r="G2633" s="29"/>
      <c r="H2633" s="30"/>
    </row>
    <row r="2634" spans="1:8" s="1" customFormat="1" ht="16.899999999999999" customHeight="1">
      <c r="A2634" s="29"/>
      <c r="B2634" s="30"/>
      <c r="C2634" s="210" t="s">
        <v>2156</v>
      </c>
      <c r="D2634" s="210" t="s">
        <v>2947</v>
      </c>
      <c r="E2634" s="17" t="s">
        <v>2156</v>
      </c>
      <c r="F2634" s="211">
        <v>0</v>
      </c>
      <c r="G2634" s="29"/>
      <c r="H2634" s="30"/>
    </row>
    <row r="2635" spans="1:8" s="1" customFormat="1" ht="16.899999999999999" customHeight="1">
      <c r="A2635" s="29"/>
      <c r="B2635" s="30"/>
      <c r="C2635" s="210" t="s">
        <v>2156</v>
      </c>
      <c r="D2635" s="210" t="s">
        <v>430</v>
      </c>
      <c r="E2635" s="17" t="s">
        <v>2156</v>
      </c>
      <c r="F2635" s="211">
        <v>1190.6869999999999</v>
      </c>
      <c r="G2635" s="29"/>
      <c r="H2635" s="30"/>
    </row>
    <row r="2636" spans="1:8" s="1" customFormat="1" ht="16.899999999999999" customHeight="1">
      <c r="A2636" s="29"/>
      <c r="B2636" s="30"/>
      <c r="C2636" s="210" t="s">
        <v>2156</v>
      </c>
      <c r="D2636" s="210" t="s">
        <v>2948</v>
      </c>
      <c r="E2636" s="17" t="s">
        <v>2156</v>
      </c>
      <c r="F2636" s="211">
        <v>0</v>
      </c>
      <c r="G2636" s="29"/>
      <c r="H2636" s="30"/>
    </row>
    <row r="2637" spans="1:8" s="1" customFormat="1" ht="16.899999999999999" customHeight="1">
      <c r="A2637" s="29"/>
      <c r="B2637" s="30"/>
      <c r="C2637" s="210" t="s">
        <v>2156</v>
      </c>
      <c r="D2637" s="210" t="s">
        <v>2949</v>
      </c>
      <c r="E2637" s="17" t="s">
        <v>2156</v>
      </c>
      <c r="F2637" s="211">
        <v>-94.85</v>
      </c>
      <c r="G2637" s="29"/>
      <c r="H2637" s="30"/>
    </row>
    <row r="2638" spans="1:8" s="1" customFormat="1" ht="16.899999999999999" customHeight="1">
      <c r="A2638" s="29"/>
      <c r="B2638" s="30"/>
      <c r="C2638" s="210" t="s">
        <v>2156</v>
      </c>
      <c r="D2638" s="210" t="s">
        <v>2930</v>
      </c>
      <c r="E2638" s="17" t="s">
        <v>2156</v>
      </c>
      <c r="F2638" s="211">
        <v>0</v>
      </c>
      <c r="G2638" s="29"/>
      <c r="H2638" s="30"/>
    </row>
    <row r="2639" spans="1:8" s="1" customFormat="1" ht="16.899999999999999" customHeight="1">
      <c r="A2639" s="29"/>
      <c r="B2639" s="30"/>
      <c r="C2639" s="210" t="s">
        <v>2156</v>
      </c>
      <c r="D2639" s="210" t="s">
        <v>2400</v>
      </c>
      <c r="E2639" s="17" t="s">
        <v>2156</v>
      </c>
      <c r="F2639" s="211">
        <v>-5.9249999999999998</v>
      </c>
      <c r="G2639" s="29"/>
      <c r="H2639" s="30"/>
    </row>
    <row r="2640" spans="1:8" s="1" customFormat="1" ht="16.899999999999999" customHeight="1">
      <c r="A2640" s="29"/>
      <c r="B2640" s="30"/>
      <c r="C2640" s="210" t="s">
        <v>2156</v>
      </c>
      <c r="D2640" s="210" t="s">
        <v>2950</v>
      </c>
      <c r="E2640" s="17" t="s">
        <v>2156</v>
      </c>
      <c r="F2640" s="211">
        <v>0</v>
      </c>
      <c r="G2640" s="29"/>
      <c r="H2640" s="30"/>
    </row>
    <row r="2641" spans="1:8" s="1" customFormat="1" ht="16.899999999999999" customHeight="1">
      <c r="A2641" s="29"/>
      <c r="B2641" s="30"/>
      <c r="C2641" s="210" t="s">
        <v>2156</v>
      </c>
      <c r="D2641" s="210" t="s">
        <v>2951</v>
      </c>
      <c r="E2641" s="17" t="s">
        <v>2156</v>
      </c>
      <c r="F2641" s="211">
        <v>-331.23</v>
      </c>
      <c r="G2641" s="29"/>
      <c r="H2641" s="30"/>
    </row>
    <row r="2642" spans="1:8" s="1" customFormat="1" ht="16.899999999999999" customHeight="1">
      <c r="A2642" s="29"/>
      <c r="B2642" s="30"/>
      <c r="C2642" s="210" t="s">
        <v>2156</v>
      </c>
      <c r="D2642" s="210" t="s">
        <v>2952</v>
      </c>
      <c r="E2642" s="17" t="s">
        <v>2156</v>
      </c>
      <c r="F2642" s="211">
        <v>0</v>
      </c>
      <c r="G2642" s="29"/>
      <c r="H2642" s="30"/>
    </row>
    <row r="2643" spans="1:8" s="1" customFormat="1" ht="16.899999999999999" customHeight="1">
      <c r="A2643" s="29"/>
      <c r="B2643" s="30"/>
      <c r="C2643" s="210" t="s">
        <v>2156</v>
      </c>
      <c r="D2643" s="210" t="s">
        <v>2953</v>
      </c>
      <c r="E2643" s="17" t="s">
        <v>2156</v>
      </c>
      <c r="F2643" s="211">
        <v>-9.18</v>
      </c>
      <c r="G2643" s="29"/>
      <c r="H2643" s="30"/>
    </row>
    <row r="2644" spans="1:8" s="1" customFormat="1" ht="16.899999999999999" customHeight="1">
      <c r="A2644" s="29"/>
      <c r="B2644" s="30"/>
      <c r="C2644" s="210" t="s">
        <v>2156</v>
      </c>
      <c r="D2644" s="210" t="s">
        <v>2954</v>
      </c>
      <c r="E2644" s="17" t="s">
        <v>2156</v>
      </c>
      <c r="F2644" s="211">
        <v>0</v>
      </c>
      <c r="G2644" s="29"/>
      <c r="H2644" s="30"/>
    </row>
    <row r="2645" spans="1:8" s="1" customFormat="1" ht="16.899999999999999" customHeight="1">
      <c r="A2645" s="29"/>
      <c r="B2645" s="30"/>
      <c r="C2645" s="210" t="s">
        <v>2156</v>
      </c>
      <c r="D2645" s="210" t="s">
        <v>2955</v>
      </c>
      <c r="E2645" s="17" t="s">
        <v>2156</v>
      </c>
      <c r="F2645" s="211">
        <v>1.738</v>
      </c>
      <c r="G2645" s="29"/>
      <c r="H2645" s="30"/>
    </row>
    <row r="2646" spans="1:8" s="1" customFormat="1" ht="16.899999999999999" customHeight="1">
      <c r="A2646" s="29"/>
      <c r="B2646" s="30"/>
      <c r="C2646" s="210" t="s">
        <v>2156</v>
      </c>
      <c r="D2646" s="210" t="s">
        <v>2956</v>
      </c>
      <c r="E2646" s="17" t="s">
        <v>2156</v>
      </c>
      <c r="F2646" s="211">
        <v>4.2249999999999996</v>
      </c>
      <c r="G2646" s="29"/>
      <c r="H2646" s="30"/>
    </row>
    <row r="2647" spans="1:8" s="1" customFormat="1" ht="16.899999999999999" customHeight="1">
      <c r="A2647" s="29"/>
      <c r="B2647" s="30"/>
      <c r="C2647" s="210" t="s">
        <v>2156</v>
      </c>
      <c r="D2647" s="210" t="s">
        <v>2957</v>
      </c>
      <c r="E2647" s="17" t="s">
        <v>2156</v>
      </c>
      <c r="F2647" s="211">
        <v>-23.87</v>
      </c>
      <c r="G2647" s="29"/>
      <c r="H2647" s="30"/>
    </row>
    <row r="2648" spans="1:8" s="1" customFormat="1" ht="16.899999999999999" customHeight="1">
      <c r="A2648" s="29"/>
      <c r="B2648" s="30"/>
      <c r="C2648" s="210" t="s">
        <v>2156</v>
      </c>
      <c r="D2648" s="210" t="s">
        <v>2958</v>
      </c>
      <c r="E2648" s="17" t="s">
        <v>2156</v>
      </c>
      <c r="F2648" s="211">
        <v>-4.95</v>
      </c>
      <c r="G2648" s="29"/>
      <c r="H2648" s="30"/>
    </row>
    <row r="2649" spans="1:8" s="1" customFormat="1" ht="16.899999999999999" customHeight="1">
      <c r="A2649" s="29"/>
      <c r="B2649" s="30"/>
      <c r="C2649" s="210" t="s">
        <v>2156</v>
      </c>
      <c r="D2649" s="210" t="s">
        <v>2959</v>
      </c>
      <c r="E2649" s="17" t="s">
        <v>2156</v>
      </c>
      <c r="F2649" s="211">
        <v>-5.4249999999999998</v>
      </c>
      <c r="G2649" s="29"/>
      <c r="H2649" s="30"/>
    </row>
    <row r="2650" spans="1:8" s="1" customFormat="1" ht="16.899999999999999" customHeight="1">
      <c r="A2650" s="29"/>
      <c r="B2650" s="30"/>
      <c r="C2650" s="210" t="s">
        <v>2275</v>
      </c>
      <c r="D2650" s="210" t="s">
        <v>2641</v>
      </c>
      <c r="E2650" s="17" t="s">
        <v>2156</v>
      </c>
      <c r="F2650" s="211">
        <v>721.22</v>
      </c>
      <c r="G2650" s="29"/>
      <c r="H2650" s="30"/>
    </row>
    <row r="2651" spans="1:8" s="1" customFormat="1" ht="16.899999999999999" customHeight="1">
      <c r="A2651" s="29"/>
      <c r="B2651" s="30"/>
      <c r="C2651" s="212" t="s">
        <v>561</v>
      </c>
      <c r="D2651" s="29"/>
      <c r="E2651" s="29"/>
      <c r="F2651" s="29"/>
      <c r="G2651" s="29"/>
      <c r="H2651" s="30"/>
    </row>
    <row r="2652" spans="1:8" s="1" customFormat="1" ht="16.899999999999999" customHeight="1">
      <c r="A2652" s="29"/>
      <c r="B2652" s="30"/>
      <c r="C2652" s="210" t="s">
        <v>2944</v>
      </c>
      <c r="D2652" s="210" t="s">
        <v>2945</v>
      </c>
      <c r="E2652" s="17" t="s">
        <v>2248</v>
      </c>
      <c r="F2652" s="211">
        <v>721.22</v>
      </c>
      <c r="G2652" s="29"/>
      <c r="H2652" s="30"/>
    </row>
    <row r="2653" spans="1:8" s="1" customFormat="1" ht="16.899999999999999" customHeight="1">
      <c r="A2653" s="29"/>
      <c r="B2653" s="30"/>
      <c r="C2653" s="210" t="s">
        <v>2891</v>
      </c>
      <c r="D2653" s="210" t="s">
        <v>2892</v>
      </c>
      <c r="E2653" s="17" t="s">
        <v>2248</v>
      </c>
      <c r="F2653" s="211">
        <v>1754.569</v>
      </c>
      <c r="G2653" s="29"/>
      <c r="H2653" s="30"/>
    </row>
    <row r="2654" spans="1:8" s="1" customFormat="1" ht="16.899999999999999" customHeight="1">
      <c r="A2654" s="29"/>
      <c r="B2654" s="30"/>
      <c r="C2654" s="210" t="s">
        <v>2982</v>
      </c>
      <c r="D2654" s="210" t="s">
        <v>2983</v>
      </c>
      <c r="E2654" s="17" t="s">
        <v>2248</v>
      </c>
      <c r="F2654" s="211">
        <v>109.86</v>
      </c>
      <c r="G2654" s="29"/>
      <c r="H2654" s="30"/>
    </row>
    <row r="2655" spans="1:8" s="1" customFormat="1" ht="16.899999999999999" customHeight="1">
      <c r="A2655" s="29"/>
      <c r="B2655" s="30"/>
      <c r="C2655" s="210" t="s">
        <v>2905</v>
      </c>
      <c r="D2655" s="210" t="s">
        <v>2906</v>
      </c>
      <c r="E2655" s="17" t="s">
        <v>2248</v>
      </c>
      <c r="F2655" s="211">
        <v>1286.1099999999999</v>
      </c>
      <c r="G2655" s="29"/>
      <c r="H2655" s="30"/>
    </row>
    <row r="2656" spans="1:8" s="1" customFormat="1" ht="16.899999999999999" customHeight="1">
      <c r="A2656" s="29"/>
      <c r="B2656" s="30"/>
      <c r="C2656" s="206" t="s">
        <v>2278</v>
      </c>
      <c r="D2656" s="207" t="s">
        <v>2279</v>
      </c>
      <c r="E2656" s="208" t="s">
        <v>2248</v>
      </c>
      <c r="F2656" s="209">
        <v>235.73599999999999</v>
      </c>
      <c r="G2656" s="29"/>
      <c r="H2656" s="30"/>
    </row>
    <row r="2657" spans="1:8" s="1" customFormat="1" ht="16.899999999999999" customHeight="1">
      <c r="A2657" s="29"/>
      <c r="B2657" s="30"/>
      <c r="C2657" s="210" t="s">
        <v>2156</v>
      </c>
      <c r="D2657" s="210" t="s">
        <v>2964</v>
      </c>
      <c r="E2657" s="17" t="s">
        <v>2156</v>
      </c>
      <c r="F2657" s="211">
        <v>0</v>
      </c>
      <c r="G2657" s="29"/>
      <c r="H2657" s="30"/>
    </row>
    <row r="2658" spans="1:8" s="1" customFormat="1" ht="16.899999999999999" customHeight="1">
      <c r="A2658" s="29"/>
      <c r="B2658" s="30"/>
      <c r="C2658" s="210" t="s">
        <v>2156</v>
      </c>
      <c r="D2658" s="210" t="s">
        <v>2965</v>
      </c>
      <c r="E2658" s="17" t="s">
        <v>2156</v>
      </c>
      <c r="F2658" s="211">
        <v>0</v>
      </c>
      <c r="G2658" s="29"/>
      <c r="H2658" s="30"/>
    </row>
    <row r="2659" spans="1:8" s="1" customFormat="1" ht="16.899999999999999" customHeight="1">
      <c r="A2659" s="29"/>
      <c r="B2659" s="30"/>
      <c r="C2659" s="210" t="s">
        <v>2156</v>
      </c>
      <c r="D2659" s="210" t="s">
        <v>2966</v>
      </c>
      <c r="E2659" s="17" t="s">
        <v>2156</v>
      </c>
      <c r="F2659" s="211">
        <v>28.148</v>
      </c>
      <c r="G2659" s="29"/>
      <c r="H2659" s="30"/>
    </row>
    <row r="2660" spans="1:8" s="1" customFormat="1" ht="16.899999999999999" customHeight="1">
      <c r="A2660" s="29"/>
      <c r="B2660" s="30"/>
      <c r="C2660" s="210" t="s">
        <v>2156</v>
      </c>
      <c r="D2660" s="210" t="s">
        <v>2721</v>
      </c>
      <c r="E2660" s="17" t="s">
        <v>2156</v>
      </c>
      <c r="F2660" s="211">
        <v>0</v>
      </c>
      <c r="G2660" s="29"/>
      <c r="H2660" s="30"/>
    </row>
    <row r="2661" spans="1:8" s="1" customFormat="1" ht="16.899999999999999" customHeight="1">
      <c r="A2661" s="29"/>
      <c r="B2661" s="30"/>
      <c r="C2661" s="210" t="s">
        <v>2156</v>
      </c>
      <c r="D2661" s="210" t="s">
        <v>433</v>
      </c>
      <c r="E2661" s="17" t="s">
        <v>2156</v>
      </c>
      <c r="F2661" s="211">
        <v>68.444999999999993</v>
      </c>
      <c r="G2661" s="29"/>
      <c r="H2661" s="30"/>
    </row>
    <row r="2662" spans="1:8" s="1" customFormat="1" ht="16.899999999999999" customHeight="1">
      <c r="A2662" s="29"/>
      <c r="B2662" s="30"/>
      <c r="C2662" s="210" t="s">
        <v>2156</v>
      </c>
      <c r="D2662" s="210" t="s">
        <v>2799</v>
      </c>
      <c r="E2662" s="17" t="s">
        <v>2156</v>
      </c>
      <c r="F2662" s="211">
        <v>0</v>
      </c>
      <c r="G2662" s="29"/>
      <c r="H2662" s="30"/>
    </row>
    <row r="2663" spans="1:8" s="1" customFormat="1" ht="16.899999999999999" customHeight="1">
      <c r="A2663" s="29"/>
      <c r="B2663" s="30"/>
      <c r="C2663" s="210" t="s">
        <v>2156</v>
      </c>
      <c r="D2663" s="210" t="s">
        <v>434</v>
      </c>
      <c r="E2663" s="17" t="s">
        <v>2156</v>
      </c>
      <c r="F2663" s="211">
        <v>49.445</v>
      </c>
      <c r="G2663" s="29"/>
      <c r="H2663" s="30"/>
    </row>
    <row r="2664" spans="1:8" s="1" customFormat="1" ht="16.899999999999999" customHeight="1">
      <c r="A2664" s="29"/>
      <c r="B2664" s="30"/>
      <c r="C2664" s="210" t="s">
        <v>2156</v>
      </c>
      <c r="D2664" s="210" t="s">
        <v>2625</v>
      </c>
      <c r="E2664" s="17" t="s">
        <v>2156</v>
      </c>
      <c r="F2664" s="211">
        <v>0</v>
      </c>
      <c r="G2664" s="29"/>
      <c r="H2664" s="30"/>
    </row>
    <row r="2665" spans="1:8" s="1" customFormat="1" ht="16.899999999999999" customHeight="1">
      <c r="A2665" s="29"/>
      <c r="B2665" s="30"/>
      <c r="C2665" s="210" t="s">
        <v>2156</v>
      </c>
      <c r="D2665" s="210" t="s">
        <v>2969</v>
      </c>
      <c r="E2665" s="17" t="s">
        <v>2156</v>
      </c>
      <c r="F2665" s="211">
        <v>23.43</v>
      </c>
      <c r="G2665" s="29"/>
      <c r="H2665" s="30"/>
    </row>
    <row r="2666" spans="1:8" s="1" customFormat="1" ht="16.899999999999999" customHeight="1">
      <c r="A2666" s="29"/>
      <c r="B2666" s="30"/>
      <c r="C2666" s="210" t="s">
        <v>2156</v>
      </c>
      <c r="D2666" s="210" t="s">
        <v>2804</v>
      </c>
      <c r="E2666" s="17" t="s">
        <v>2156</v>
      </c>
      <c r="F2666" s="211">
        <v>0</v>
      </c>
      <c r="G2666" s="29"/>
      <c r="H2666" s="30"/>
    </row>
    <row r="2667" spans="1:8" s="1" customFormat="1" ht="16.899999999999999" customHeight="1">
      <c r="A2667" s="29"/>
      <c r="B2667" s="30"/>
      <c r="C2667" s="210" t="s">
        <v>2156</v>
      </c>
      <c r="D2667" s="210" t="s">
        <v>2970</v>
      </c>
      <c r="E2667" s="17" t="s">
        <v>2156</v>
      </c>
      <c r="F2667" s="211">
        <v>49.368000000000002</v>
      </c>
      <c r="G2667" s="29"/>
      <c r="H2667" s="30"/>
    </row>
    <row r="2668" spans="1:8" s="1" customFormat="1" ht="16.899999999999999" customHeight="1">
      <c r="A2668" s="29"/>
      <c r="B2668" s="30"/>
      <c r="C2668" s="210" t="s">
        <v>2156</v>
      </c>
      <c r="D2668" s="210" t="s">
        <v>2971</v>
      </c>
      <c r="E2668" s="17" t="s">
        <v>2156</v>
      </c>
      <c r="F2668" s="211">
        <v>0</v>
      </c>
      <c r="G2668" s="29"/>
      <c r="H2668" s="30"/>
    </row>
    <row r="2669" spans="1:8" s="1" customFormat="1" ht="16.899999999999999" customHeight="1">
      <c r="A2669" s="29"/>
      <c r="B2669" s="30"/>
      <c r="C2669" s="210" t="s">
        <v>2156</v>
      </c>
      <c r="D2669" s="210" t="s">
        <v>435</v>
      </c>
      <c r="E2669" s="17" t="s">
        <v>2156</v>
      </c>
      <c r="F2669" s="211">
        <v>19.2</v>
      </c>
      <c r="G2669" s="29"/>
      <c r="H2669" s="30"/>
    </row>
    <row r="2670" spans="1:8" s="1" customFormat="1" ht="16.899999999999999" customHeight="1">
      <c r="A2670" s="29"/>
      <c r="B2670" s="30"/>
      <c r="C2670" s="210" t="s">
        <v>2156</v>
      </c>
      <c r="D2670" s="210" t="s">
        <v>2973</v>
      </c>
      <c r="E2670" s="17" t="s">
        <v>2156</v>
      </c>
      <c r="F2670" s="211">
        <v>0</v>
      </c>
      <c r="G2670" s="29"/>
      <c r="H2670" s="30"/>
    </row>
    <row r="2671" spans="1:8" s="1" customFormat="1" ht="16.899999999999999" customHeight="1">
      <c r="A2671" s="29"/>
      <c r="B2671" s="30"/>
      <c r="C2671" s="210" t="s">
        <v>2156</v>
      </c>
      <c r="D2671" s="210" t="s">
        <v>2974</v>
      </c>
      <c r="E2671" s="17" t="s">
        <v>2156</v>
      </c>
      <c r="F2671" s="211">
        <v>-2.2999999999999998</v>
      </c>
      <c r="G2671" s="29"/>
      <c r="H2671" s="30"/>
    </row>
    <row r="2672" spans="1:8" s="1" customFormat="1" ht="16.899999999999999" customHeight="1">
      <c r="A2672" s="29"/>
      <c r="B2672" s="30"/>
      <c r="C2672" s="210" t="s">
        <v>2278</v>
      </c>
      <c r="D2672" s="210" t="s">
        <v>2641</v>
      </c>
      <c r="E2672" s="17" t="s">
        <v>2156</v>
      </c>
      <c r="F2672" s="211">
        <v>235.73599999999999</v>
      </c>
      <c r="G2672" s="29"/>
      <c r="H2672" s="30"/>
    </row>
    <row r="2673" spans="1:8" s="1" customFormat="1" ht="16.899999999999999" customHeight="1">
      <c r="A2673" s="29"/>
      <c r="B2673" s="30"/>
      <c r="C2673" s="212" t="s">
        <v>561</v>
      </c>
      <c r="D2673" s="29"/>
      <c r="E2673" s="29"/>
      <c r="F2673" s="29"/>
      <c r="G2673" s="29"/>
      <c r="H2673" s="30"/>
    </row>
    <row r="2674" spans="1:8" s="1" customFormat="1" ht="16.899999999999999" customHeight="1">
      <c r="A2674" s="29"/>
      <c r="B2674" s="30"/>
      <c r="C2674" s="210" t="s">
        <v>2961</v>
      </c>
      <c r="D2674" s="210" t="s">
        <v>2962</v>
      </c>
      <c r="E2674" s="17" t="s">
        <v>2485</v>
      </c>
      <c r="F2674" s="211">
        <v>391.351</v>
      </c>
      <c r="G2674" s="29"/>
      <c r="H2674" s="30"/>
    </row>
    <row r="2675" spans="1:8" s="1" customFormat="1" ht="16.899999999999999" customHeight="1">
      <c r="A2675" s="29"/>
      <c r="B2675" s="30"/>
      <c r="C2675" s="206" t="s">
        <v>2281</v>
      </c>
      <c r="D2675" s="207" t="s">
        <v>2282</v>
      </c>
      <c r="E2675" s="208" t="s">
        <v>2248</v>
      </c>
      <c r="F2675" s="209">
        <v>235.73599999999999</v>
      </c>
      <c r="G2675" s="29"/>
      <c r="H2675" s="30"/>
    </row>
    <row r="2676" spans="1:8" s="1" customFormat="1" ht="16.899999999999999" customHeight="1">
      <c r="A2676" s="29"/>
      <c r="B2676" s="30"/>
      <c r="C2676" s="210" t="s">
        <v>2156</v>
      </c>
      <c r="D2676" s="210" t="s">
        <v>2156</v>
      </c>
      <c r="E2676" s="17" t="s">
        <v>2156</v>
      </c>
      <c r="F2676" s="211">
        <v>0</v>
      </c>
      <c r="G2676" s="29"/>
      <c r="H2676" s="30"/>
    </row>
    <row r="2677" spans="1:8" s="1" customFormat="1" ht="16.899999999999999" customHeight="1">
      <c r="A2677" s="29"/>
      <c r="B2677" s="30"/>
      <c r="C2677" s="210" t="s">
        <v>2156</v>
      </c>
      <c r="D2677" s="210" t="s">
        <v>2975</v>
      </c>
      <c r="E2677" s="17" t="s">
        <v>2156</v>
      </c>
      <c r="F2677" s="211">
        <v>0</v>
      </c>
      <c r="G2677" s="29"/>
      <c r="H2677" s="30"/>
    </row>
    <row r="2678" spans="1:8" s="1" customFormat="1" ht="16.899999999999999" customHeight="1">
      <c r="A2678" s="29"/>
      <c r="B2678" s="30"/>
      <c r="C2678" s="210" t="s">
        <v>2156</v>
      </c>
      <c r="D2678" s="210" t="s">
        <v>2976</v>
      </c>
      <c r="E2678" s="17" t="s">
        <v>2156</v>
      </c>
      <c r="F2678" s="211">
        <v>235.73599999999999</v>
      </c>
      <c r="G2678" s="29"/>
      <c r="H2678" s="30"/>
    </row>
    <row r="2679" spans="1:8" s="1" customFormat="1" ht="16.899999999999999" customHeight="1">
      <c r="A2679" s="29"/>
      <c r="B2679" s="30"/>
      <c r="C2679" s="210" t="s">
        <v>2281</v>
      </c>
      <c r="D2679" s="210" t="s">
        <v>2638</v>
      </c>
      <c r="E2679" s="17" t="s">
        <v>2156</v>
      </c>
      <c r="F2679" s="211">
        <v>235.73599999999999</v>
      </c>
      <c r="G2679" s="29"/>
      <c r="H2679" s="30"/>
    </row>
    <row r="2680" spans="1:8" s="1" customFormat="1" ht="16.899999999999999" customHeight="1">
      <c r="A2680" s="29"/>
      <c r="B2680" s="30"/>
      <c r="C2680" s="212" t="s">
        <v>561</v>
      </c>
      <c r="D2680" s="29"/>
      <c r="E2680" s="29"/>
      <c r="F2680" s="29"/>
      <c r="G2680" s="29"/>
      <c r="H2680" s="30"/>
    </row>
    <row r="2681" spans="1:8" s="1" customFormat="1" ht="16.899999999999999" customHeight="1">
      <c r="A2681" s="29"/>
      <c r="B2681" s="30"/>
      <c r="C2681" s="210" t="s">
        <v>2961</v>
      </c>
      <c r="D2681" s="210" t="s">
        <v>2962</v>
      </c>
      <c r="E2681" s="17" t="s">
        <v>2485</v>
      </c>
      <c r="F2681" s="211">
        <v>391.351</v>
      </c>
      <c r="G2681" s="29"/>
      <c r="H2681" s="30"/>
    </row>
    <row r="2682" spans="1:8" s="1" customFormat="1" ht="16.899999999999999" customHeight="1">
      <c r="A2682" s="29"/>
      <c r="B2682" s="30"/>
      <c r="C2682" s="210" t="s">
        <v>2982</v>
      </c>
      <c r="D2682" s="210" t="s">
        <v>2983</v>
      </c>
      <c r="E2682" s="17" t="s">
        <v>2248</v>
      </c>
      <c r="F2682" s="211">
        <v>109.86</v>
      </c>
      <c r="G2682" s="29"/>
      <c r="H2682" s="30"/>
    </row>
    <row r="2683" spans="1:8" s="1" customFormat="1" ht="16.899999999999999" customHeight="1">
      <c r="A2683" s="29"/>
      <c r="B2683" s="30"/>
      <c r="C2683" s="206" t="s">
        <v>2283</v>
      </c>
      <c r="D2683" s="207" t="s">
        <v>2284</v>
      </c>
      <c r="E2683" s="208" t="s">
        <v>2248</v>
      </c>
      <c r="F2683" s="209">
        <v>-18.318999999999999</v>
      </c>
      <c r="G2683" s="29"/>
      <c r="H2683" s="30"/>
    </row>
    <row r="2684" spans="1:8" s="1" customFormat="1" ht="16.899999999999999" customHeight="1">
      <c r="A2684" s="29"/>
      <c r="B2684" s="30"/>
      <c r="C2684" s="210" t="s">
        <v>2156</v>
      </c>
      <c r="D2684" s="210" t="s">
        <v>2977</v>
      </c>
      <c r="E2684" s="17" t="s">
        <v>2156</v>
      </c>
      <c r="F2684" s="211">
        <v>0</v>
      </c>
      <c r="G2684" s="29"/>
      <c r="H2684" s="30"/>
    </row>
    <row r="2685" spans="1:8" s="1" customFormat="1" ht="16.899999999999999" customHeight="1">
      <c r="A2685" s="29"/>
      <c r="B2685" s="30"/>
      <c r="C2685" s="210" t="s">
        <v>2156</v>
      </c>
      <c r="D2685" s="210" t="s">
        <v>2978</v>
      </c>
      <c r="E2685" s="17" t="s">
        <v>2156</v>
      </c>
      <c r="F2685" s="211">
        <v>-11.925000000000001</v>
      </c>
      <c r="G2685" s="29"/>
      <c r="H2685" s="30"/>
    </row>
    <row r="2686" spans="1:8" s="1" customFormat="1" ht="16.899999999999999" customHeight="1">
      <c r="A2686" s="29"/>
      <c r="B2686" s="30"/>
      <c r="C2686" s="210" t="s">
        <v>2156</v>
      </c>
      <c r="D2686" s="210" t="s">
        <v>2979</v>
      </c>
      <c r="E2686" s="17" t="s">
        <v>2156</v>
      </c>
      <c r="F2686" s="211">
        <v>-6.3940000000000001</v>
      </c>
      <c r="G2686" s="29"/>
      <c r="H2686" s="30"/>
    </row>
    <row r="2687" spans="1:8" s="1" customFormat="1" ht="16.899999999999999" customHeight="1">
      <c r="A2687" s="29"/>
      <c r="B2687" s="30"/>
      <c r="C2687" s="210" t="s">
        <v>2283</v>
      </c>
      <c r="D2687" s="210" t="s">
        <v>2638</v>
      </c>
      <c r="E2687" s="17" t="s">
        <v>2156</v>
      </c>
      <c r="F2687" s="211">
        <v>-18.318999999999999</v>
      </c>
      <c r="G2687" s="29"/>
      <c r="H2687" s="30"/>
    </row>
    <row r="2688" spans="1:8" s="1" customFormat="1" ht="16.899999999999999" customHeight="1">
      <c r="A2688" s="29"/>
      <c r="B2688" s="30"/>
      <c r="C2688" s="212" t="s">
        <v>561</v>
      </c>
      <c r="D2688" s="29"/>
      <c r="E2688" s="29"/>
      <c r="F2688" s="29"/>
      <c r="G2688" s="29"/>
      <c r="H2688" s="30"/>
    </row>
    <row r="2689" spans="1:8" s="1" customFormat="1" ht="16.899999999999999" customHeight="1">
      <c r="A2689" s="29"/>
      <c r="B2689" s="30"/>
      <c r="C2689" s="210" t="s">
        <v>2961</v>
      </c>
      <c r="D2689" s="210" t="s">
        <v>2962</v>
      </c>
      <c r="E2689" s="17" t="s">
        <v>2485</v>
      </c>
      <c r="F2689" s="211">
        <v>391.351</v>
      </c>
      <c r="G2689" s="29"/>
      <c r="H2689" s="30"/>
    </row>
    <row r="2690" spans="1:8" s="1" customFormat="1" ht="16.899999999999999" customHeight="1">
      <c r="A2690" s="29"/>
      <c r="B2690" s="30"/>
      <c r="C2690" s="210" t="s">
        <v>1000</v>
      </c>
      <c r="D2690" s="210" t="s">
        <v>1001</v>
      </c>
      <c r="E2690" s="17" t="s">
        <v>2485</v>
      </c>
      <c r="F2690" s="211">
        <v>397.56</v>
      </c>
      <c r="G2690" s="29"/>
      <c r="H2690" s="30"/>
    </row>
    <row r="2691" spans="1:8" s="1" customFormat="1" ht="16.899999999999999" customHeight="1">
      <c r="A2691" s="29"/>
      <c r="B2691" s="30"/>
      <c r="C2691" s="206" t="s">
        <v>2286</v>
      </c>
      <c r="D2691" s="207" t="s">
        <v>2287</v>
      </c>
      <c r="E2691" s="208" t="s">
        <v>2248</v>
      </c>
      <c r="F2691" s="209">
        <v>217.417</v>
      </c>
      <c r="G2691" s="29"/>
      <c r="H2691" s="30"/>
    </row>
    <row r="2692" spans="1:8" s="1" customFormat="1" ht="16.899999999999999" customHeight="1">
      <c r="A2692" s="29"/>
      <c r="B2692" s="30"/>
      <c r="C2692" s="210" t="s">
        <v>2156</v>
      </c>
      <c r="D2692" s="210" t="s">
        <v>2156</v>
      </c>
      <c r="E2692" s="17" t="s">
        <v>2156</v>
      </c>
      <c r="F2692" s="211">
        <v>0</v>
      </c>
      <c r="G2692" s="29"/>
      <c r="H2692" s="30"/>
    </row>
    <row r="2693" spans="1:8" s="1" customFormat="1" ht="16.899999999999999" customHeight="1">
      <c r="A2693" s="29"/>
      <c r="B2693" s="30"/>
      <c r="C2693" s="210" t="s">
        <v>2156</v>
      </c>
      <c r="D2693" s="210" t="s">
        <v>2975</v>
      </c>
      <c r="E2693" s="17" t="s">
        <v>2156</v>
      </c>
      <c r="F2693" s="211">
        <v>0</v>
      </c>
      <c r="G2693" s="29"/>
      <c r="H2693" s="30"/>
    </row>
    <row r="2694" spans="1:8" s="1" customFormat="1" ht="16.899999999999999" customHeight="1">
      <c r="A2694" s="29"/>
      <c r="B2694" s="30"/>
      <c r="C2694" s="210" t="s">
        <v>2156</v>
      </c>
      <c r="D2694" s="210" t="s">
        <v>2976</v>
      </c>
      <c r="E2694" s="17" t="s">
        <v>2156</v>
      </c>
      <c r="F2694" s="211">
        <v>235.73599999999999</v>
      </c>
      <c r="G2694" s="29"/>
      <c r="H2694" s="30"/>
    </row>
    <row r="2695" spans="1:8" s="1" customFormat="1" ht="16.899999999999999" customHeight="1">
      <c r="A2695" s="29"/>
      <c r="B2695" s="30"/>
      <c r="C2695" s="210" t="s">
        <v>2156</v>
      </c>
      <c r="D2695" s="210" t="s">
        <v>2977</v>
      </c>
      <c r="E2695" s="17" t="s">
        <v>2156</v>
      </c>
      <c r="F2695" s="211">
        <v>0</v>
      </c>
      <c r="G2695" s="29"/>
      <c r="H2695" s="30"/>
    </row>
    <row r="2696" spans="1:8" s="1" customFormat="1" ht="16.899999999999999" customHeight="1">
      <c r="A2696" s="29"/>
      <c r="B2696" s="30"/>
      <c r="C2696" s="210" t="s">
        <v>2156</v>
      </c>
      <c r="D2696" s="210" t="s">
        <v>2978</v>
      </c>
      <c r="E2696" s="17" t="s">
        <v>2156</v>
      </c>
      <c r="F2696" s="211">
        <v>-11.925000000000001</v>
      </c>
      <c r="G2696" s="29"/>
      <c r="H2696" s="30"/>
    </row>
    <row r="2697" spans="1:8" s="1" customFormat="1" ht="16.899999999999999" customHeight="1">
      <c r="A2697" s="29"/>
      <c r="B2697" s="30"/>
      <c r="C2697" s="210" t="s">
        <v>2156</v>
      </c>
      <c r="D2697" s="210" t="s">
        <v>2979</v>
      </c>
      <c r="E2697" s="17" t="s">
        <v>2156</v>
      </c>
      <c r="F2697" s="211">
        <v>-6.3940000000000001</v>
      </c>
      <c r="G2697" s="29"/>
      <c r="H2697" s="30"/>
    </row>
    <row r="2698" spans="1:8" s="1" customFormat="1" ht="16.899999999999999" customHeight="1">
      <c r="A2698" s="29"/>
      <c r="B2698" s="30"/>
      <c r="C2698" s="210" t="s">
        <v>2286</v>
      </c>
      <c r="D2698" s="210" t="s">
        <v>2641</v>
      </c>
      <c r="E2698" s="17" t="s">
        <v>2156</v>
      </c>
      <c r="F2698" s="211">
        <v>217.417</v>
      </c>
      <c r="G2698" s="29"/>
      <c r="H2698" s="30"/>
    </row>
    <row r="2699" spans="1:8" s="1" customFormat="1" ht="16.899999999999999" customHeight="1">
      <c r="A2699" s="29"/>
      <c r="B2699" s="30"/>
      <c r="C2699" s="212" t="s">
        <v>561</v>
      </c>
      <c r="D2699" s="29"/>
      <c r="E2699" s="29"/>
      <c r="F2699" s="29"/>
      <c r="G2699" s="29"/>
      <c r="H2699" s="30"/>
    </row>
    <row r="2700" spans="1:8" s="1" customFormat="1" ht="16.899999999999999" customHeight="1">
      <c r="A2700" s="29"/>
      <c r="B2700" s="30"/>
      <c r="C2700" s="210" t="s">
        <v>2961</v>
      </c>
      <c r="D2700" s="210" t="s">
        <v>2962</v>
      </c>
      <c r="E2700" s="17" t="s">
        <v>2485</v>
      </c>
      <c r="F2700" s="211">
        <v>391.351</v>
      </c>
      <c r="G2700" s="29"/>
      <c r="H2700" s="30"/>
    </row>
    <row r="2701" spans="1:8" s="1" customFormat="1" ht="16.899999999999999" customHeight="1">
      <c r="A2701" s="29"/>
      <c r="B2701" s="30"/>
      <c r="C2701" s="206" t="s">
        <v>2289</v>
      </c>
      <c r="D2701" s="207" t="s">
        <v>2290</v>
      </c>
      <c r="E2701" s="208" t="s">
        <v>2248</v>
      </c>
      <c r="F2701" s="209">
        <v>109.86</v>
      </c>
      <c r="G2701" s="29"/>
      <c r="H2701" s="30"/>
    </row>
    <row r="2702" spans="1:8" s="1" customFormat="1" ht="16.899999999999999" customHeight="1">
      <c r="A2702" s="29"/>
      <c r="B2702" s="30"/>
      <c r="C2702" s="210" t="s">
        <v>2156</v>
      </c>
      <c r="D2702" s="210" t="s">
        <v>2912</v>
      </c>
      <c r="E2702" s="17" t="s">
        <v>2156</v>
      </c>
      <c r="F2702" s="211">
        <v>0</v>
      </c>
      <c r="G2702" s="29"/>
      <c r="H2702" s="30"/>
    </row>
    <row r="2703" spans="1:8" s="1" customFormat="1" ht="16.899999999999999" customHeight="1">
      <c r="A2703" s="29"/>
      <c r="B2703" s="30"/>
      <c r="C2703" s="210" t="s">
        <v>2156</v>
      </c>
      <c r="D2703" s="210" t="s">
        <v>428</v>
      </c>
      <c r="E2703" s="17" t="s">
        <v>2156</v>
      </c>
      <c r="F2703" s="211">
        <v>595.34400000000005</v>
      </c>
      <c r="G2703" s="29"/>
      <c r="H2703" s="30"/>
    </row>
    <row r="2704" spans="1:8" s="1" customFormat="1" ht="16.899999999999999" customHeight="1">
      <c r="A2704" s="29"/>
      <c r="B2704" s="30"/>
      <c r="C2704" s="210" t="s">
        <v>2156</v>
      </c>
      <c r="D2704" s="210" t="s">
        <v>2985</v>
      </c>
      <c r="E2704" s="17" t="s">
        <v>2156</v>
      </c>
      <c r="F2704" s="211">
        <v>-485.48399999999998</v>
      </c>
      <c r="G2704" s="29"/>
      <c r="H2704" s="30"/>
    </row>
    <row r="2705" spans="1:8" s="1" customFormat="1" ht="16.899999999999999" customHeight="1">
      <c r="A2705" s="29"/>
      <c r="B2705" s="30"/>
      <c r="C2705" s="210" t="s">
        <v>2289</v>
      </c>
      <c r="D2705" s="210" t="s">
        <v>2641</v>
      </c>
      <c r="E2705" s="17" t="s">
        <v>2156</v>
      </c>
      <c r="F2705" s="211">
        <v>109.86</v>
      </c>
      <c r="G2705" s="29"/>
      <c r="H2705" s="30"/>
    </row>
    <row r="2706" spans="1:8" s="1" customFormat="1" ht="16.899999999999999" customHeight="1">
      <c r="A2706" s="29"/>
      <c r="B2706" s="30"/>
      <c r="C2706" s="212" t="s">
        <v>561</v>
      </c>
      <c r="D2706" s="29"/>
      <c r="E2706" s="29"/>
      <c r="F2706" s="29"/>
      <c r="G2706" s="29"/>
      <c r="H2706" s="30"/>
    </row>
    <row r="2707" spans="1:8" s="1" customFormat="1" ht="16.899999999999999" customHeight="1">
      <c r="A2707" s="29"/>
      <c r="B2707" s="30"/>
      <c r="C2707" s="210" t="s">
        <v>2982</v>
      </c>
      <c r="D2707" s="210" t="s">
        <v>2983</v>
      </c>
      <c r="E2707" s="17" t="s">
        <v>2248</v>
      </c>
      <c r="F2707" s="211">
        <v>109.86</v>
      </c>
      <c r="G2707" s="29"/>
      <c r="H2707" s="30"/>
    </row>
    <row r="2708" spans="1:8" s="1" customFormat="1" ht="16.899999999999999" customHeight="1">
      <c r="A2708" s="29"/>
      <c r="B2708" s="30"/>
      <c r="C2708" s="210" t="s">
        <v>2905</v>
      </c>
      <c r="D2708" s="210" t="s">
        <v>2906</v>
      </c>
      <c r="E2708" s="17" t="s">
        <v>2248</v>
      </c>
      <c r="F2708" s="211">
        <v>1286.1099999999999</v>
      </c>
      <c r="G2708" s="29"/>
      <c r="H2708" s="30"/>
    </row>
    <row r="2709" spans="1:8" s="1" customFormat="1" ht="16.899999999999999" customHeight="1">
      <c r="A2709" s="29"/>
      <c r="B2709" s="30"/>
      <c r="C2709" s="210" t="s">
        <v>2990</v>
      </c>
      <c r="D2709" s="210" t="s">
        <v>2991</v>
      </c>
      <c r="E2709" s="17" t="s">
        <v>2485</v>
      </c>
      <c r="F2709" s="211">
        <v>1269.367</v>
      </c>
      <c r="G2709" s="29"/>
      <c r="H2709" s="30"/>
    </row>
    <row r="2710" spans="1:8" s="1" customFormat="1" ht="16.899999999999999" customHeight="1">
      <c r="A2710" s="29"/>
      <c r="B2710" s="30"/>
      <c r="C2710" s="206" t="s">
        <v>2292</v>
      </c>
      <c r="D2710" s="207" t="s">
        <v>2293</v>
      </c>
      <c r="E2710" s="208" t="s">
        <v>2248</v>
      </c>
      <c r="F2710" s="209">
        <v>595.34400000000005</v>
      </c>
      <c r="G2710" s="29"/>
      <c r="H2710" s="30"/>
    </row>
    <row r="2711" spans="1:8" s="1" customFormat="1" ht="16.899999999999999" customHeight="1">
      <c r="A2711" s="29"/>
      <c r="B2711" s="30"/>
      <c r="C2711" s="210" t="s">
        <v>2156</v>
      </c>
      <c r="D2711" s="210" t="s">
        <v>2912</v>
      </c>
      <c r="E2711" s="17" t="s">
        <v>2156</v>
      </c>
      <c r="F2711" s="211">
        <v>0</v>
      </c>
      <c r="G2711" s="29"/>
      <c r="H2711" s="30"/>
    </row>
    <row r="2712" spans="1:8" s="1" customFormat="1" ht="16.899999999999999" customHeight="1">
      <c r="A2712" s="29"/>
      <c r="B2712" s="30"/>
      <c r="C2712" s="210" t="s">
        <v>2156</v>
      </c>
      <c r="D2712" s="210" t="s">
        <v>429</v>
      </c>
      <c r="E2712" s="17" t="s">
        <v>2156</v>
      </c>
      <c r="F2712" s="211">
        <v>595.34400000000005</v>
      </c>
      <c r="G2712" s="29"/>
      <c r="H2712" s="30"/>
    </row>
    <row r="2713" spans="1:8" s="1" customFormat="1" ht="16.899999999999999" customHeight="1">
      <c r="A2713" s="29"/>
      <c r="B2713" s="30"/>
      <c r="C2713" s="210" t="s">
        <v>2292</v>
      </c>
      <c r="D2713" s="210" t="s">
        <v>2641</v>
      </c>
      <c r="E2713" s="17" t="s">
        <v>2156</v>
      </c>
      <c r="F2713" s="211">
        <v>595.34400000000005</v>
      </c>
      <c r="G2713" s="29"/>
      <c r="H2713" s="30"/>
    </row>
    <row r="2714" spans="1:8" s="1" customFormat="1" ht="16.899999999999999" customHeight="1">
      <c r="A2714" s="29"/>
      <c r="B2714" s="30"/>
      <c r="C2714" s="212" t="s">
        <v>561</v>
      </c>
      <c r="D2714" s="29"/>
      <c r="E2714" s="29"/>
      <c r="F2714" s="29"/>
      <c r="G2714" s="29"/>
      <c r="H2714" s="30"/>
    </row>
    <row r="2715" spans="1:8" s="1" customFormat="1" ht="16.899999999999999" customHeight="1">
      <c r="A2715" s="29"/>
      <c r="B2715" s="30"/>
      <c r="C2715" s="210" t="s">
        <v>2987</v>
      </c>
      <c r="D2715" s="210" t="s">
        <v>2988</v>
      </c>
      <c r="E2715" s="17" t="s">
        <v>2248</v>
      </c>
      <c r="F2715" s="211">
        <v>595.34400000000005</v>
      </c>
      <c r="G2715" s="29"/>
      <c r="H2715" s="30"/>
    </row>
    <row r="2716" spans="1:8" s="1" customFormat="1" ht="16.899999999999999" customHeight="1">
      <c r="A2716" s="29"/>
      <c r="B2716" s="30"/>
      <c r="C2716" s="210" t="s">
        <v>2913</v>
      </c>
      <c r="D2716" s="210" t="s">
        <v>2914</v>
      </c>
      <c r="E2716" s="17" t="s">
        <v>2248</v>
      </c>
      <c r="F2716" s="211">
        <v>595.34400000000005</v>
      </c>
      <c r="G2716" s="29"/>
      <c r="H2716" s="30"/>
    </row>
    <row r="2717" spans="1:8" s="1" customFormat="1" ht="16.899999999999999" customHeight="1">
      <c r="A2717" s="29"/>
      <c r="B2717" s="30"/>
      <c r="C2717" s="210" t="s">
        <v>2990</v>
      </c>
      <c r="D2717" s="210" t="s">
        <v>2991</v>
      </c>
      <c r="E2717" s="17" t="s">
        <v>2485</v>
      </c>
      <c r="F2717" s="211">
        <v>1269.367</v>
      </c>
      <c r="G2717" s="29"/>
      <c r="H2717" s="30"/>
    </row>
    <row r="2718" spans="1:8" s="1" customFormat="1" ht="16.899999999999999" customHeight="1">
      <c r="A2718" s="29"/>
      <c r="B2718" s="30"/>
      <c r="C2718" s="206" t="s">
        <v>2295</v>
      </c>
      <c r="D2718" s="207" t="s">
        <v>2296</v>
      </c>
      <c r="E2718" s="208" t="s">
        <v>2297</v>
      </c>
      <c r="F2718" s="209">
        <v>67.75</v>
      </c>
      <c r="G2718" s="29"/>
      <c r="H2718" s="30"/>
    </row>
    <row r="2719" spans="1:8" s="1" customFormat="1" ht="16.899999999999999" customHeight="1">
      <c r="A2719" s="29"/>
      <c r="B2719" s="30"/>
      <c r="C2719" s="210" t="s">
        <v>2156</v>
      </c>
      <c r="D2719" s="210" t="s">
        <v>3091</v>
      </c>
      <c r="E2719" s="17" t="s">
        <v>2156</v>
      </c>
      <c r="F2719" s="211">
        <v>0</v>
      </c>
      <c r="G2719" s="29"/>
      <c r="H2719" s="30"/>
    </row>
    <row r="2720" spans="1:8" s="1" customFormat="1" ht="16.899999999999999" customHeight="1">
      <c r="A2720" s="29"/>
      <c r="B2720" s="30"/>
      <c r="C2720" s="210" t="s">
        <v>2156</v>
      </c>
      <c r="D2720" s="210" t="s">
        <v>3092</v>
      </c>
      <c r="E2720" s="17" t="s">
        <v>2156</v>
      </c>
      <c r="F2720" s="211">
        <v>34.75</v>
      </c>
      <c r="G2720" s="29"/>
      <c r="H2720" s="30"/>
    </row>
    <row r="2721" spans="1:8" s="1" customFormat="1" ht="16.899999999999999" customHeight="1">
      <c r="A2721" s="29"/>
      <c r="B2721" s="30"/>
      <c r="C2721" s="210" t="s">
        <v>2156</v>
      </c>
      <c r="D2721" s="210" t="s">
        <v>3141</v>
      </c>
      <c r="E2721" s="17" t="s">
        <v>2156</v>
      </c>
      <c r="F2721" s="211">
        <v>33</v>
      </c>
      <c r="G2721" s="29"/>
      <c r="H2721" s="30"/>
    </row>
    <row r="2722" spans="1:8" s="1" customFormat="1" ht="16.899999999999999" customHeight="1">
      <c r="A2722" s="29"/>
      <c r="B2722" s="30"/>
      <c r="C2722" s="210" t="s">
        <v>2295</v>
      </c>
      <c r="D2722" s="210" t="s">
        <v>2638</v>
      </c>
      <c r="E2722" s="17" t="s">
        <v>2156</v>
      </c>
      <c r="F2722" s="211">
        <v>67.75</v>
      </c>
      <c r="G2722" s="29"/>
      <c r="H2722" s="30"/>
    </row>
    <row r="2723" spans="1:8" s="1" customFormat="1" ht="16.899999999999999" customHeight="1">
      <c r="A2723" s="29"/>
      <c r="B2723" s="30"/>
      <c r="C2723" s="212" t="s">
        <v>561</v>
      </c>
      <c r="D2723" s="29"/>
      <c r="E2723" s="29"/>
      <c r="F2723" s="29"/>
      <c r="G2723" s="29"/>
      <c r="H2723" s="30"/>
    </row>
    <row r="2724" spans="1:8" s="1" customFormat="1" ht="16.899999999999999" customHeight="1">
      <c r="A2724" s="29"/>
      <c r="B2724" s="30"/>
      <c r="C2724" s="210" t="s">
        <v>3138</v>
      </c>
      <c r="D2724" s="210" t="s">
        <v>3139</v>
      </c>
      <c r="E2724" s="17" t="s">
        <v>2297</v>
      </c>
      <c r="F2724" s="211">
        <v>2337.556</v>
      </c>
      <c r="G2724" s="29"/>
      <c r="H2724" s="30"/>
    </row>
    <row r="2725" spans="1:8" s="1" customFormat="1" ht="16.899999999999999" customHeight="1">
      <c r="A2725" s="29"/>
      <c r="B2725" s="30"/>
      <c r="C2725" s="210" t="s">
        <v>2717</v>
      </c>
      <c r="D2725" s="210" t="s">
        <v>2718</v>
      </c>
      <c r="E2725" s="17" t="s">
        <v>2297</v>
      </c>
      <c r="F2725" s="211">
        <v>2109.556</v>
      </c>
      <c r="G2725" s="29"/>
      <c r="H2725" s="30"/>
    </row>
    <row r="2726" spans="1:8" s="1" customFormat="1" ht="16.899999999999999" customHeight="1">
      <c r="A2726" s="29"/>
      <c r="B2726" s="30"/>
      <c r="C2726" s="210" t="s">
        <v>3113</v>
      </c>
      <c r="D2726" s="210" t="s">
        <v>3114</v>
      </c>
      <c r="E2726" s="17" t="s">
        <v>2297</v>
      </c>
      <c r="F2726" s="211">
        <v>2667.056</v>
      </c>
      <c r="G2726" s="29"/>
      <c r="H2726" s="30"/>
    </row>
    <row r="2727" spans="1:8" s="1" customFormat="1" ht="16.899999999999999" customHeight="1">
      <c r="A2727" s="29"/>
      <c r="B2727" s="30"/>
      <c r="C2727" s="206" t="s">
        <v>2298</v>
      </c>
      <c r="D2727" s="207" t="s">
        <v>2299</v>
      </c>
      <c r="E2727" s="208" t="s">
        <v>2297</v>
      </c>
      <c r="F2727" s="209">
        <v>34.75</v>
      </c>
      <c r="G2727" s="29"/>
      <c r="H2727" s="30"/>
    </row>
    <row r="2728" spans="1:8" s="1" customFormat="1" ht="16.899999999999999" customHeight="1">
      <c r="A2728" s="29"/>
      <c r="B2728" s="30"/>
      <c r="C2728" s="210" t="s">
        <v>2156</v>
      </c>
      <c r="D2728" s="210" t="s">
        <v>2707</v>
      </c>
      <c r="E2728" s="17" t="s">
        <v>2156</v>
      </c>
      <c r="F2728" s="211">
        <v>0</v>
      </c>
      <c r="G2728" s="29"/>
      <c r="H2728" s="30"/>
    </row>
    <row r="2729" spans="1:8" s="1" customFormat="1" ht="16.899999999999999" customHeight="1">
      <c r="A2729" s="29"/>
      <c r="B2729" s="30"/>
      <c r="C2729" s="210" t="s">
        <v>2156</v>
      </c>
      <c r="D2729" s="210" t="s">
        <v>2628</v>
      </c>
      <c r="E2729" s="17" t="s">
        <v>2156</v>
      </c>
      <c r="F2729" s="211">
        <v>0</v>
      </c>
      <c r="G2729" s="29"/>
      <c r="H2729" s="30"/>
    </row>
    <row r="2730" spans="1:8" s="1" customFormat="1" ht="16.899999999999999" customHeight="1">
      <c r="A2730" s="29"/>
      <c r="B2730" s="30"/>
      <c r="C2730" s="210" t="s">
        <v>2156</v>
      </c>
      <c r="D2730" s="210" t="s">
        <v>2708</v>
      </c>
      <c r="E2730" s="17" t="s">
        <v>2156</v>
      </c>
      <c r="F2730" s="211">
        <v>22.75</v>
      </c>
      <c r="G2730" s="29"/>
      <c r="H2730" s="30"/>
    </row>
    <row r="2731" spans="1:8" s="1" customFormat="1" ht="16.899999999999999" customHeight="1">
      <c r="A2731" s="29"/>
      <c r="B2731" s="30"/>
      <c r="C2731" s="210" t="s">
        <v>2156</v>
      </c>
      <c r="D2731" s="210" t="s">
        <v>2634</v>
      </c>
      <c r="E2731" s="17" t="s">
        <v>2156</v>
      </c>
      <c r="F2731" s="211">
        <v>0</v>
      </c>
      <c r="G2731" s="29"/>
      <c r="H2731" s="30"/>
    </row>
    <row r="2732" spans="1:8" s="1" customFormat="1" ht="16.899999999999999" customHeight="1">
      <c r="A2732" s="29"/>
      <c r="B2732" s="30"/>
      <c r="C2732" s="210" t="s">
        <v>2156</v>
      </c>
      <c r="D2732" s="210" t="s">
        <v>2709</v>
      </c>
      <c r="E2732" s="17" t="s">
        <v>2156</v>
      </c>
      <c r="F2732" s="211">
        <v>12</v>
      </c>
      <c r="G2732" s="29"/>
      <c r="H2732" s="30"/>
    </row>
    <row r="2733" spans="1:8" s="1" customFormat="1" ht="16.899999999999999" customHeight="1">
      <c r="A2733" s="29"/>
      <c r="B2733" s="30"/>
      <c r="C2733" s="210" t="s">
        <v>2298</v>
      </c>
      <c r="D2733" s="210" t="s">
        <v>2638</v>
      </c>
      <c r="E2733" s="17" t="s">
        <v>2156</v>
      </c>
      <c r="F2733" s="211">
        <v>34.75</v>
      </c>
      <c r="G2733" s="29"/>
      <c r="H2733" s="30"/>
    </row>
    <row r="2734" spans="1:8" s="1" customFormat="1" ht="16.899999999999999" customHeight="1">
      <c r="A2734" s="29"/>
      <c r="B2734" s="30"/>
      <c r="C2734" s="212" t="s">
        <v>561</v>
      </c>
      <c r="D2734" s="29"/>
      <c r="E2734" s="29"/>
      <c r="F2734" s="29"/>
      <c r="G2734" s="29"/>
      <c r="H2734" s="30"/>
    </row>
    <row r="2735" spans="1:8" s="1" customFormat="1" ht="16.899999999999999" customHeight="1">
      <c r="A2735" s="29"/>
      <c r="B2735" s="30"/>
      <c r="C2735" s="210" t="s">
        <v>2704</v>
      </c>
      <c r="D2735" s="210" t="s">
        <v>2705</v>
      </c>
      <c r="E2735" s="17" t="s">
        <v>2297</v>
      </c>
      <c r="F2735" s="211">
        <v>119.25</v>
      </c>
      <c r="G2735" s="29"/>
      <c r="H2735" s="30"/>
    </row>
    <row r="2736" spans="1:8" s="1" customFormat="1" ht="16.899999999999999" customHeight="1">
      <c r="A2736" s="29"/>
      <c r="B2736" s="30"/>
      <c r="C2736" s="210" t="s">
        <v>2657</v>
      </c>
      <c r="D2736" s="210" t="s">
        <v>2658</v>
      </c>
      <c r="E2736" s="17" t="s">
        <v>2297</v>
      </c>
      <c r="F2736" s="211">
        <v>204.5</v>
      </c>
      <c r="G2736" s="29"/>
      <c r="H2736" s="30"/>
    </row>
    <row r="2737" spans="1:8" s="1" customFormat="1" ht="16.899999999999999" customHeight="1">
      <c r="A2737" s="29"/>
      <c r="B2737" s="30"/>
      <c r="C2737" s="210" t="s">
        <v>2666</v>
      </c>
      <c r="D2737" s="210" t="s">
        <v>2667</v>
      </c>
      <c r="E2737" s="17" t="s">
        <v>2297</v>
      </c>
      <c r="F2737" s="211">
        <v>267.75</v>
      </c>
      <c r="G2737" s="29"/>
      <c r="H2737" s="30"/>
    </row>
    <row r="2738" spans="1:8" s="1" customFormat="1" ht="16.899999999999999" customHeight="1">
      <c r="A2738" s="29"/>
      <c r="B2738" s="30"/>
      <c r="C2738" s="210" t="s">
        <v>2776</v>
      </c>
      <c r="D2738" s="210" t="s">
        <v>2777</v>
      </c>
      <c r="E2738" s="17" t="s">
        <v>2248</v>
      </c>
      <c r="F2738" s="211">
        <v>287.63099999999997</v>
      </c>
      <c r="G2738" s="29"/>
      <c r="H2738" s="30"/>
    </row>
    <row r="2739" spans="1:8" s="1" customFormat="1" ht="16.899999999999999" customHeight="1">
      <c r="A2739" s="29"/>
      <c r="B2739" s="30"/>
      <c r="C2739" s="210" t="s">
        <v>3087</v>
      </c>
      <c r="D2739" s="210" t="s">
        <v>3088</v>
      </c>
      <c r="E2739" s="17" t="s">
        <v>2297</v>
      </c>
      <c r="F2739" s="211">
        <v>119.25</v>
      </c>
      <c r="G2739" s="29"/>
      <c r="H2739" s="30"/>
    </row>
    <row r="2740" spans="1:8" s="1" customFormat="1" ht="16.899999999999999" customHeight="1">
      <c r="A2740" s="29"/>
      <c r="B2740" s="30"/>
      <c r="C2740" s="210" t="s">
        <v>3138</v>
      </c>
      <c r="D2740" s="210" t="s">
        <v>3139</v>
      </c>
      <c r="E2740" s="17" t="s">
        <v>2297</v>
      </c>
      <c r="F2740" s="211">
        <v>2337.556</v>
      </c>
      <c r="G2740" s="29"/>
      <c r="H2740" s="30"/>
    </row>
    <row r="2741" spans="1:8" s="1" customFormat="1" ht="16.899999999999999" customHeight="1">
      <c r="A2741" s="29"/>
      <c r="B2741" s="30"/>
      <c r="C2741" s="210" t="s">
        <v>3125</v>
      </c>
      <c r="D2741" s="210" t="s">
        <v>3126</v>
      </c>
      <c r="E2741" s="17" t="s">
        <v>2297</v>
      </c>
      <c r="F2741" s="211">
        <v>119.25</v>
      </c>
      <c r="G2741" s="29"/>
      <c r="H2741" s="30"/>
    </row>
    <row r="2742" spans="1:8" s="1" customFormat="1" ht="16.899999999999999" customHeight="1">
      <c r="A2742" s="29"/>
      <c r="B2742" s="30"/>
      <c r="C2742" s="210" t="s">
        <v>1022</v>
      </c>
      <c r="D2742" s="210" t="s">
        <v>1023</v>
      </c>
      <c r="E2742" s="17" t="s">
        <v>2485</v>
      </c>
      <c r="F2742" s="211">
        <v>205.334</v>
      </c>
      <c r="G2742" s="29"/>
      <c r="H2742" s="30"/>
    </row>
    <row r="2743" spans="1:8" s="1" customFormat="1" ht="16.899999999999999" customHeight="1">
      <c r="A2743" s="29"/>
      <c r="B2743" s="30"/>
      <c r="C2743" s="206" t="s">
        <v>2300</v>
      </c>
      <c r="D2743" s="207" t="s">
        <v>2301</v>
      </c>
      <c r="E2743" s="208" t="s">
        <v>2297</v>
      </c>
      <c r="F2743" s="209">
        <v>0</v>
      </c>
      <c r="G2743" s="29"/>
      <c r="H2743" s="30"/>
    </row>
    <row r="2744" spans="1:8" s="1" customFormat="1" ht="16.899999999999999" customHeight="1">
      <c r="A2744" s="29"/>
      <c r="B2744" s="30"/>
      <c r="C2744" s="210" t="s">
        <v>2156</v>
      </c>
      <c r="D2744" s="210" t="s">
        <v>2639</v>
      </c>
      <c r="E2744" s="17" t="s">
        <v>2156</v>
      </c>
      <c r="F2744" s="211">
        <v>0</v>
      </c>
      <c r="G2744" s="29"/>
      <c r="H2744" s="30"/>
    </row>
    <row r="2745" spans="1:8" s="1" customFormat="1" ht="16.899999999999999" customHeight="1">
      <c r="A2745" s="29"/>
      <c r="B2745" s="30"/>
      <c r="C2745" s="210" t="s">
        <v>2156</v>
      </c>
      <c r="D2745" s="210" t="s">
        <v>2710</v>
      </c>
      <c r="E2745" s="17" t="s">
        <v>2156</v>
      </c>
      <c r="F2745" s="211">
        <v>0</v>
      </c>
      <c r="G2745" s="29"/>
      <c r="H2745" s="30"/>
    </row>
    <row r="2746" spans="1:8" s="1" customFormat="1" ht="16.899999999999999" customHeight="1">
      <c r="A2746" s="29"/>
      <c r="B2746" s="30"/>
      <c r="C2746" s="210" t="s">
        <v>2300</v>
      </c>
      <c r="D2746" s="210" t="s">
        <v>2638</v>
      </c>
      <c r="E2746" s="17" t="s">
        <v>2156</v>
      </c>
      <c r="F2746" s="211">
        <v>0</v>
      </c>
      <c r="G2746" s="29"/>
      <c r="H2746" s="30"/>
    </row>
    <row r="2747" spans="1:8" s="1" customFormat="1" ht="16.899999999999999" customHeight="1">
      <c r="A2747" s="29"/>
      <c r="B2747" s="30"/>
      <c r="C2747" s="212" t="s">
        <v>561</v>
      </c>
      <c r="D2747" s="29"/>
      <c r="E2747" s="29"/>
      <c r="F2747" s="29"/>
      <c r="G2747" s="29"/>
      <c r="H2747" s="30"/>
    </row>
    <row r="2748" spans="1:8" s="1" customFormat="1" ht="16.899999999999999" customHeight="1">
      <c r="A2748" s="29"/>
      <c r="B2748" s="30"/>
      <c r="C2748" s="210" t="s">
        <v>2704</v>
      </c>
      <c r="D2748" s="210" t="s">
        <v>2705</v>
      </c>
      <c r="E2748" s="17" t="s">
        <v>2297</v>
      </c>
      <c r="F2748" s="211">
        <v>119.25</v>
      </c>
      <c r="G2748" s="29"/>
      <c r="H2748" s="30"/>
    </row>
    <row r="2749" spans="1:8" s="1" customFormat="1" ht="16.899999999999999" customHeight="1">
      <c r="A2749" s="29"/>
      <c r="B2749" s="30"/>
      <c r="C2749" s="210" t="s">
        <v>2657</v>
      </c>
      <c r="D2749" s="210" t="s">
        <v>2658</v>
      </c>
      <c r="E2749" s="17" t="s">
        <v>2297</v>
      </c>
      <c r="F2749" s="211">
        <v>204.5</v>
      </c>
      <c r="G2749" s="29"/>
      <c r="H2749" s="30"/>
    </row>
    <row r="2750" spans="1:8" s="1" customFormat="1" ht="16.899999999999999" customHeight="1">
      <c r="A2750" s="29"/>
      <c r="B2750" s="30"/>
      <c r="C2750" s="210" t="s">
        <v>2666</v>
      </c>
      <c r="D2750" s="210" t="s">
        <v>2667</v>
      </c>
      <c r="E2750" s="17" t="s">
        <v>2297</v>
      </c>
      <c r="F2750" s="211">
        <v>267.75</v>
      </c>
      <c r="G2750" s="29"/>
      <c r="H2750" s="30"/>
    </row>
    <row r="2751" spans="1:8" s="1" customFormat="1" ht="16.899999999999999" customHeight="1">
      <c r="A2751" s="29"/>
      <c r="B2751" s="30"/>
      <c r="C2751" s="210" t="s">
        <v>2760</v>
      </c>
      <c r="D2751" s="210" t="s">
        <v>2761</v>
      </c>
      <c r="E2751" s="17" t="s">
        <v>2248</v>
      </c>
      <c r="F2751" s="211">
        <v>24.312999999999999</v>
      </c>
      <c r="G2751" s="29"/>
      <c r="H2751" s="30"/>
    </row>
    <row r="2752" spans="1:8" s="1" customFormat="1" ht="16.899999999999999" customHeight="1">
      <c r="A2752" s="29"/>
      <c r="B2752" s="30"/>
      <c r="C2752" s="210" t="s">
        <v>3087</v>
      </c>
      <c r="D2752" s="210" t="s">
        <v>3088</v>
      </c>
      <c r="E2752" s="17" t="s">
        <v>2297</v>
      </c>
      <c r="F2752" s="211">
        <v>119.25</v>
      </c>
      <c r="G2752" s="29"/>
      <c r="H2752" s="30"/>
    </row>
    <row r="2753" spans="1:8" s="1" customFormat="1" ht="16.899999999999999" customHeight="1">
      <c r="A2753" s="29"/>
      <c r="B2753" s="30"/>
      <c r="C2753" s="210" t="s">
        <v>3138</v>
      </c>
      <c r="D2753" s="210" t="s">
        <v>3139</v>
      </c>
      <c r="E2753" s="17" t="s">
        <v>2297</v>
      </c>
      <c r="F2753" s="211">
        <v>2337.556</v>
      </c>
      <c r="G2753" s="29"/>
      <c r="H2753" s="30"/>
    </row>
    <row r="2754" spans="1:8" s="1" customFormat="1" ht="16.899999999999999" customHeight="1">
      <c r="A2754" s="29"/>
      <c r="B2754" s="30"/>
      <c r="C2754" s="210" t="s">
        <v>3125</v>
      </c>
      <c r="D2754" s="210" t="s">
        <v>3126</v>
      </c>
      <c r="E2754" s="17" t="s">
        <v>2297</v>
      </c>
      <c r="F2754" s="211">
        <v>119.25</v>
      </c>
      <c r="G2754" s="29"/>
      <c r="H2754" s="30"/>
    </row>
    <row r="2755" spans="1:8" s="1" customFormat="1" ht="16.899999999999999" customHeight="1">
      <c r="A2755" s="29"/>
      <c r="B2755" s="30"/>
      <c r="C2755" s="210" t="s">
        <v>1022</v>
      </c>
      <c r="D2755" s="210" t="s">
        <v>1023</v>
      </c>
      <c r="E2755" s="17" t="s">
        <v>2485</v>
      </c>
      <c r="F2755" s="211">
        <v>205.334</v>
      </c>
      <c r="G2755" s="29"/>
      <c r="H2755" s="30"/>
    </row>
    <row r="2756" spans="1:8" s="1" customFormat="1" ht="16.899999999999999" customHeight="1">
      <c r="A2756" s="29"/>
      <c r="B2756" s="30"/>
      <c r="C2756" s="206" t="s">
        <v>2302</v>
      </c>
      <c r="D2756" s="207" t="s">
        <v>2303</v>
      </c>
      <c r="E2756" s="208" t="s">
        <v>2297</v>
      </c>
      <c r="F2756" s="209">
        <v>33</v>
      </c>
      <c r="G2756" s="29"/>
      <c r="H2756" s="30"/>
    </row>
    <row r="2757" spans="1:8" s="1" customFormat="1" ht="16.899999999999999" customHeight="1">
      <c r="A2757" s="29"/>
      <c r="B2757" s="30"/>
      <c r="C2757" s="210" t="s">
        <v>2156</v>
      </c>
      <c r="D2757" s="210" t="s">
        <v>2669</v>
      </c>
      <c r="E2757" s="17" t="s">
        <v>2156</v>
      </c>
      <c r="F2757" s="211">
        <v>0</v>
      </c>
      <c r="G2757" s="29"/>
      <c r="H2757" s="30"/>
    </row>
    <row r="2758" spans="1:8" s="1" customFormat="1" ht="16.899999999999999" customHeight="1">
      <c r="A2758" s="29"/>
      <c r="B2758" s="30"/>
      <c r="C2758" s="210" t="s">
        <v>2156</v>
      </c>
      <c r="D2758" s="210" t="s">
        <v>2628</v>
      </c>
      <c r="E2758" s="17" t="s">
        <v>2156</v>
      </c>
      <c r="F2758" s="211">
        <v>0</v>
      </c>
      <c r="G2758" s="29"/>
      <c r="H2758" s="30"/>
    </row>
    <row r="2759" spans="1:8" s="1" customFormat="1" ht="16.899999999999999" customHeight="1">
      <c r="A2759" s="29"/>
      <c r="B2759" s="30"/>
      <c r="C2759" s="210" t="s">
        <v>2156</v>
      </c>
      <c r="D2759" s="210" t="s">
        <v>2670</v>
      </c>
      <c r="E2759" s="17" t="s">
        <v>2156</v>
      </c>
      <c r="F2759" s="211">
        <v>0</v>
      </c>
      <c r="G2759" s="29"/>
      <c r="H2759" s="30"/>
    </row>
    <row r="2760" spans="1:8" s="1" customFormat="1" ht="16.899999999999999" customHeight="1">
      <c r="A2760" s="29"/>
      <c r="B2760" s="30"/>
      <c r="C2760" s="210" t="s">
        <v>2156</v>
      </c>
      <c r="D2760" s="210" t="s">
        <v>2671</v>
      </c>
      <c r="E2760" s="17" t="s">
        <v>2156</v>
      </c>
      <c r="F2760" s="211">
        <v>43.75</v>
      </c>
      <c r="G2760" s="29"/>
      <c r="H2760" s="30"/>
    </row>
    <row r="2761" spans="1:8" s="1" customFormat="1" ht="16.899999999999999" customHeight="1">
      <c r="A2761" s="29"/>
      <c r="B2761" s="30"/>
      <c r="C2761" s="210" t="s">
        <v>2156</v>
      </c>
      <c r="D2761" s="210" t="s">
        <v>2634</v>
      </c>
      <c r="E2761" s="17" t="s">
        <v>2156</v>
      </c>
      <c r="F2761" s="211">
        <v>0</v>
      </c>
      <c r="G2761" s="29"/>
      <c r="H2761" s="30"/>
    </row>
    <row r="2762" spans="1:8" s="1" customFormat="1" ht="16.899999999999999" customHeight="1">
      <c r="A2762" s="29"/>
      <c r="B2762" s="30"/>
      <c r="C2762" s="210" t="s">
        <v>2156</v>
      </c>
      <c r="D2762" s="210" t="s">
        <v>2672</v>
      </c>
      <c r="E2762" s="17" t="s">
        <v>2156</v>
      </c>
      <c r="F2762" s="211">
        <v>24</v>
      </c>
      <c r="G2762" s="29"/>
      <c r="H2762" s="30"/>
    </row>
    <row r="2763" spans="1:8" s="1" customFormat="1" ht="16.899999999999999" customHeight="1">
      <c r="A2763" s="29"/>
      <c r="B2763" s="30"/>
      <c r="C2763" s="210" t="s">
        <v>2156</v>
      </c>
      <c r="D2763" s="210" t="s">
        <v>2673</v>
      </c>
      <c r="E2763" s="17" t="s">
        <v>2156</v>
      </c>
      <c r="F2763" s="211">
        <v>0</v>
      </c>
      <c r="G2763" s="29"/>
      <c r="H2763" s="30"/>
    </row>
    <row r="2764" spans="1:8" s="1" customFormat="1" ht="16.899999999999999" customHeight="1">
      <c r="A2764" s="29"/>
      <c r="B2764" s="30"/>
      <c r="C2764" s="210" t="s">
        <v>2156</v>
      </c>
      <c r="D2764" s="210" t="s">
        <v>2674</v>
      </c>
      <c r="E2764" s="17" t="s">
        <v>2156</v>
      </c>
      <c r="F2764" s="211">
        <v>-34.75</v>
      </c>
      <c r="G2764" s="29"/>
      <c r="H2764" s="30"/>
    </row>
    <row r="2765" spans="1:8" s="1" customFormat="1" ht="16.899999999999999" customHeight="1">
      <c r="A2765" s="29"/>
      <c r="B2765" s="30"/>
      <c r="C2765" s="210" t="s">
        <v>2302</v>
      </c>
      <c r="D2765" s="210" t="s">
        <v>2638</v>
      </c>
      <c r="E2765" s="17" t="s">
        <v>2156</v>
      </c>
      <c r="F2765" s="211">
        <v>33</v>
      </c>
      <c r="G2765" s="29"/>
      <c r="H2765" s="30"/>
    </row>
    <row r="2766" spans="1:8" s="1" customFormat="1" ht="16.899999999999999" customHeight="1">
      <c r="A2766" s="29"/>
      <c r="B2766" s="30"/>
      <c r="C2766" s="212" t="s">
        <v>561</v>
      </c>
      <c r="D2766" s="29"/>
      <c r="E2766" s="29"/>
      <c r="F2766" s="29"/>
      <c r="G2766" s="29"/>
      <c r="H2766" s="30"/>
    </row>
    <row r="2767" spans="1:8" s="1" customFormat="1" ht="16.899999999999999" customHeight="1">
      <c r="A2767" s="29"/>
      <c r="B2767" s="30"/>
      <c r="C2767" s="210" t="s">
        <v>2666</v>
      </c>
      <c r="D2767" s="210" t="s">
        <v>2667</v>
      </c>
      <c r="E2767" s="17" t="s">
        <v>2297</v>
      </c>
      <c r="F2767" s="211">
        <v>267.75</v>
      </c>
      <c r="G2767" s="29"/>
      <c r="H2767" s="30"/>
    </row>
    <row r="2768" spans="1:8" s="1" customFormat="1" ht="16.899999999999999" customHeight="1">
      <c r="A2768" s="29"/>
      <c r="B2768" s="30"/>
      <c r="C2768" s="210" t="s">
        <v>3138</v>
      </c>
      <c r="D2768" s="210" t="s">
        <v>3139</v>
      </c>
      <c r="E2768" s="17" t="s">
        <v>2297</v>
      </c>
      <c r="F2768" s="211">
        <v>2337.556</v>
      </c>
      <c r="G2768" s="29"/>
      <c r="H2768" s="30"/>
    </row>
    <row r="2769" spans="1:8" s="1" customFormat="1" ht="16.899999999999999" customHeight="1">
      <c r="A2769" s="29"/>
      <c r="B2769" s="30"/>
      <c r="C2769" s="210" t="s">
        <v>990</v>
      </c>
      <c r="D2769" s="210" t="s">
        <v>991</v>
      </c>
      <c r="E2769" s="17" t="s">
        <v>2297</v>
      </c>
      <c r="F2769" s="211">
        <v>2377.306</v>
      </c>
      <c r="G2769" s="29"/>
      <c r="H2769" s="30"/>
    </row>
    <row r="2770" spans="1:8" s="1" customFormat="1" ht="16.899999999999999" customHeight="1">
      <c r="A2770" s="29"/>
      <c r="B2770" s="30"/>
      <c r="C2770" s="210" t="s">
        <v>1022</v>
      </c>
      <c r="D2770" s="210" t="s">
        <v>1023</v>
      </c>
      <c r="E2770" s="17" t="s">
        <v>2485</v>
      </c>
      <c r="F2770" s="211">
        <v>205.334</v>
      </c>
      <c r="G2770" s="29"/>
      <c r="H2770" s="30"/>
    </row>
    <row r="2771" spans="1:8" s="1" customFormat="1" ht="16.899999999999999" customHeight="1">
      <c r="A2771" s="29"/>
      <c r="B2771" s="30"/>
      <c r="C2771" s="206" t="s">
        <v>2304</v>
      </c>
      <c r="D2771" s="207" t="s">
        <v>2305</v>
      </c>
      <c r="E2771" s="208" t="s">
        <v>2297</v>
      </c>
      <c r="F2771" s="209">
        <v>0</v>
      </c>
      <c r="G2771" s="29"/>
      <c r="H2771" s="30"/>
    </row>
    <row r="2772" spans="1:8" s="1" customFormat="1" ht="16.899999999999999" customHeight="1">
      <c r="A2772" s="29"/>
      <c r="B2772" s="30"/>
      <c r="C2772" s="210" t="s">
        <v>2156</v>
      </c>
      <c r="D2772" s="210" t="s">
        <v>2639</v>
      </c>
      <c r="E2772" s="17" t="s">
        <v>2156</v>
      </c>
      <c r="F2772" s="211">
        <v>0</v>
      </c>
      <c r="G2772" s="29"/>
      <c r="H2772" s="30"/>
    </row>
    <row r="2773" spans="1:8" s="1" customFormat="1" ht="16.899999999999999" customHeight="1">
      <c r="A2773" s="29"/>
      <c r="B2773" s="30"/>
      <c r="C2773" s="210" t="s">
        <v>2156</v>
      </c>
      <c r="D2773" s="210" t="s">
        <v>2670</v>
      </c>
      <c r="E2773" s="17" t="s">
        <v>2156</v>
      </c>
      <c r="F2773" s="211">
        <v>0</v>
      </c>
      <c r="G2773" s="29"/>
      <c r="H2773" s="30"/>
    </row>
    <row r="2774" spans="1:8" s="1" customFormat="1" ht="16.899999999999999" customHeight="1">
      <c r="A2774" s="29"/>
      <c r="B2774" s="30"/>
      <c r="C2774" s="210" t="s">
        <v>2156</v>
      </c>
      <c r="D2774" s="210" t="s">
        <v>2675</v>
      </c>
      <c r="E2774" s="17" t="s">
        <v>2156</v>
      </c>
      <c r="F2774" s="211">
        <v>0</v>
      </c>
      <c r="G2774" s="29"/>
      <c r="H2774" s="30"/>
    </row>
    <row r="2775" spans="1:8" s="1" customFormat="1" ht="16.899999999999999" customHeight="1">
      <c r="A2775" s="29"/>
      <c r="B2775" s="30"/>
      <c r="C2775" s="210" t="s">
        <v>2156</v>
      </c>
      <c r="D2775" s="210" t="s">
        <v>2673</v>
      </c>
      <c r="E2775" s="17" t="s">
        <v>2156</v>
      </c>
      <c r="F2775" s="211">
        <v>0</v>
      </c>
      <c r="G2775" s="29"/>
      <c r="H2775" s="30"/>
    </row>
    <row r="2776" spans="1:8" s="1" customFormat="1" ht="16.899999999999999" customHeight="1">
      <c r="A2776" s="29"/>
      <c r="B2776" s="30"/>
      <c r="C2776" s="210" t="s">
        <v>2156</v>
      </c>
      <c r="D2776" s="210" t="s">
        <v>2676</v>
      </c>
      <c r="E2776" s="17" t="s">
        <v>2156</v>
      </c>
      <c r="F2776" s="211">
        <v>0</v>
      </c>
      <c r="G2776" s="29"/>
      <c r="H2776" s="30"/>
    </row>
    <row r="2777" spans="1:8" s="1" customFormat="1" ht="16.899999999999999" customHeight="1">
      <c r="A2777" s="29"/>
      <c r="B2777" s="30"/>
      <c r="C2777" s="210" t="s">
        <v>2304</v>
      </c>
      <c r="D2777" s="210" t="s">
        <v>2638</v>
      </c>
      <c r="E2777" s="17" t="s">
        <v>2156</v>
      </c>
      <c r="F2777" s="211">
        <v>0</v>
      </c>
      <c r="G2777" s="29"/>
      <c r="H2777" s="30"/>
    </row>
    <row r="2778" spans="1:8" s="1" customFormat="1" ht="16.899999999999999" customHeight="1">
      <c r="A2778" s="29"/>
      <c r="B2778" s="30"/>
      <c r="C2778" s="212" t="s">
        <v>561</v>
      </c>
      <c r="D2778" s="29"/>
      <c r="E2778" s="29"/>
      <c r="F2778" s="29"/>
      <c r="G2778" s="29"/>
      <c r="H2778" s="30"/>
    </row>
    <row r="2779" spans="1:8" s="1" customFormat="1" ht="16.899999999999999" customHeight="1">
      <c r="A2779" s="29"/>
      <c r="B2779" s="30"/>
      <c r="C2779" s="210" t="s">
        <v>2666</v>
      </c>
      <c r="D2779" s="210" t="s">
        <v>2667</v>
      </c>
      <c r="E2779" s="17" t="s">
        <v>2297</v>
      </c>
      <c r="F2779" s="211">
        <v>267.75</v>
      </c>
      <c r="G2779" s="29"/>
      <c r="H2779" s="30"/>
    </row>
    <row r="2780" spans="1:8" s="1" customFormat="1" ht="16.899999999999999" customHeight="1">
      <c r="A2780" s="29"/>
      <c r="B2780" s="30"/>
      <c r="C2780" s="210" t="s">
        <v>3138</v>
      </c>
      <c r="D2780" s="210" t="s">
        <v>3139</v>
      </c>
      <c r="E2780" s="17" t="s">
        <v>2297</v>
      </c>
      <c r="F2780" s="211">
        <v>2337.556</v>
      </c>
      <c r="G2780" s="29"/>
      <c r="H2780" s="30"/>
    </row>
    <row r="2781" spans="1:8" s="1" customFormat="1" ht="16.899999999999999" customHeight="1">
      <c r="A2781" s="29"/>
      <c r="B2781" s="30"/>
      <c r="C2781" s="210" t="s">
        <v>990</v>
      </c>
      <c r="D2781" s="210" t="s">
        <v>991</v>
      </c>
      <c r="E2781" s="17" t="s">
        <v>2297</v>
      </c>
      <c r="F2781" s="211">
        <v>2377.306</v>
      </c>
      <c r="G2781" s="29"/>
      <c r="H2781" s="30"/>
    </row>
    <row r="2782" spans="1:8" s="1" customFormat="1" ht="16.899999999999999" customHeight="1">
      <c r="A2782" s="29"/>
      <c r="B2782" s="30"/>
      <c r="C2782" s="210" t="s">
        <v>1022</v>
      </c>
      <c r="D2782" s="210" t="s">
        <v>1023</v>
      </c>
      <c r="E2782" s="17" t="s">
        <v>2485</v>
      </c>
      <c r="F2782" s="211">
        <v>205.334</v>
      </c>
      <c r="G2782" s="29"/>
      <c r="H2782" s="30"/>
    </row>
    <row r="2783" spans="1:8" s="1" customFormat="1" ht="16.899999999999999" customHeight="1">
      <c r="A2783" s="29"/>
      <c r="B2783" s="30"/>
      <c r="C2783" s="206" t="s">
        <v>2306</v>
      </c>
      <c r="D2783" s="207" t="s">
        <v>2307</v>
      </c>
      <c r="E2783" s="208" t="s">
        <v>2297</v>
      </c>
      <c r="F2783" s="209">
        <v>160.25</v>
      </c>
      <c r="G2783" s="29"/>
      <c r="H2783" s="30"/>
    </row>
    <row r="2784" spans="1:8" s="1" customFormat="1" ht="16.899999999999999" customHeight="1">
      <c r="A2784" s="29"/>
      <c r="B2784" s="30"/>
      <c r="C2784" s="210" t="s">
        <v>2156</v>
      </c>
      <c r="D2784" s="210" t="s">
        <v>2721</v>
      </c>
      <c r="E2784" s="17" t="s">
        <v>2156</v>
      </c>
      <c r="F2784" s="211">
        <v>0</v>
      </c>
      <c r="G2784" s="29"/>
      <c r="H2784" s="30"/>
    </row>
    <row r="2785" spans="1:8" s="1" customFormat="1" ht="16.899999999999999" customHeight="1">
      <c r="A2785" s="29"/>
      <c r="B2785" s="30"/>
      <c r="C2785" s="210" t="s">
        <v>2156</v>
      </c>
      <c r="D2785" s="210" t="s">
        <v>3093</v>
      </c>
      <c r="E2785" s="17" t="s">
        <v>2156</v>
      </c>
      <c r="F2785" s="211">
        <v>84.5</v>
      </c>
      <c r="G2785" s="29"/>
      <c r="H2785" s="30"/>
    </row>
    <row r="2786" spans="1:8" s="1" customFormat="1" ht="16.899999999999999" customHeight="1">
      <c r="A2786" s="29"/>
      <c r="B2786" s="30"/>
      <c r="C2786" s="210" t="s">
        <v>2156</v>
      </c>
      <c r="D2786" s="210" t="s">
        <v>3142</v>
      </c>
      <c r="E2786" s="17" t="s">
        <v>2156</v>
      </c>
      <c r="F2786" s="211">
        <v>75.75</v>
      </c>
      <c r="G2786" s="29"/>
      <c r="H2786" s="30"/>
    </row>
    <row r="2787" spans="1:8" s="1" customFormat="1" ht="16.899999999999999" customHeight="1">
      <c r="A2787" s="29"/>
      <c r="B2787" s="30"/>
      <c r="C2787" s="210" t="s">
        <v>2306</v>
      </c>
      <c r="D2787" s="210" t="s">
        <v>2638</v>
      </c>
      <c r="E2787" s="17" t="s">
        <v>2156</v>
      </c>
      <c r="F2787" s="211">
        <v>160.25</v>
      </c>
      <c r="G2787" s="29"/>
      <c r="H2787" s="30"/>
    </row>
    <row r="2788" spans="1:8" s="1" customFormat="1" ht="16.899999999999999" customHeight="1">
      <c r="A2788" s="29"/>
      <c r="B2788" s="30"/>
      <c r="C2788" s="212" t="s">
        <v>561</v>
      </c>
      <c r="D2788" s="29"/>
      <c r="E2788" s="29"/>
      <c r="F2788" s="29"/>
      <c r="G2788" s="29"/>
      <c r="H2788" s="30"/>
    </row>
    <row r="2789" spans="1:8" s="1" customFormat="1" ht="16.899999999999999" customHeight="1">
      <c r="A2789" s="29"/>
      <c r="B2789" s="30"/>
      <c r="C2789" s="210" t="s">
        <v>3138</v>
      </c>
      <c r="D2789" s="210" t="s">
        <v>3139</v>
      </c>
      <c r="E2789" s="17" t="s">
        <v>2297</v>
      </c>
      <c r="F2789" s="211">
        <v>2337.556</v>
      </c>
      <c r="G2789" s="29"/>
      <c r="H2789" s="30"/>
    </row>
    <row r="2790" spans="1:8" s="1" customFormat="1" ht="16.899999999999999" customHeight="1">
      <c r="A2790" s="29"/>
      <c r="B2790" s="30"/>
      <c r="C2790" s="210" t="s">
        <v>2717</v>
      </c>
      <c r="D2790" s="210" t="s">
        <v>2718</v>
      </c>
      <c r="E2790" s="17" t="s">
        <v>2297</v>
      </c>
      <c r="F2790" s="211">
        <v>2109.556</v>
      </c>
      <c r="G2790" s="29"/>
      <c r="H2790" s="30"/>
    </row>
    <row r="2791" spans="1:8" s="1" customFormat="1" ht="16.899999999999999" customHeight="1">
      <c r="A2791" s="29"/>
      <c r="B2791" s="30"/>
      <c r="C2791" s="210" t="s">
        <v>3113</v>
      </c>
      <c r="D2791" s="210" t="s">
        <v>3114</v>
      </c>
      <c r="E2791" s="17" t="s">
        <v>2297</v>
      </c>
      <c r="F2791" s="211">
        <v>2667.056</v>
      </c>
      <c r="G2791" s="29"/>
      <c r="H2791" s="30"/>
    </row>
    <row r="2792" spans="1:8" s="1" customFormat="1" ht="16.899999999999999" customHeight="1">
      <c r="A2792" s="29"/>
      <c r="B2792" s="30"/>
      <c r="C2792" s="206" t="s">
        <v>2309</v>
      </c>
      <c r="D2792" s="207" t="s">
        <v>2310</v>
      </c>
      <c r="E2792" s="208" t="s">
        <v>2297</v>
      </c>
      <c r="F2792" s="209">
        <v>76.5</v>
      </c>
      <c r="G2792" s="29"/>
      <c r="H2792" s="30"/>
    </row>
    <row r="2793" spans="1:8" s="1" customFormat="1" ht="16.899999999999999" customHeight="1">
      <c r="A2793" s="29"/>
      <c r="B2793" s="30"/>
      <c r="C2793" s="210" t="s">
        <v>2156</v>
      </c>
      <c r="D2793" s="210" t="s">
        <v>2711</v>
      </c>
      <c r="E2793" s="17" t="s">
        <v>2156</v>
      </c>
      <c r="F2793" s="211">
        <v>0</v>
      </c>
      <c r="G2793" s="29"/>
      <c r="H2793" s="30"/>
    </row>
    <row r="2794" spans="1:8" s="1" customFormat="1" ht="16.899999999999999" customHeight="1">
      <c r="A2794" s="29"/>
      <c r="B2794" s="30"/>
      <c r="C2794" s="210" t="s">
        <v>2156</v>
      </c>
      <c r="D2794" s="210" t="s">
        <v>2628</v>
      </c>
      <c r="E2794" s="17" t="s">
        <v>2156</v>
      </c>
      <c r="F2794" s="211">
        <v>0</v>
      </c>
      <c r="G2794" s="29"/>
      <c r="H2794" s="30"/>
    </row>
    <row r="2795" spans="1:8" s="1" customFormat="1" ht="16.899999999999999" customHeight="1">
      <c r="A2795" s="29"/>
      <c r="B2795" s="30"/>
      <c r="C2795" s="210" t="s">
        <v>2156</v>
      </c>
      <c r="D2795" s="210" t="s">
        <v>2712</v>
      </c>
      <c r="E2795" s="17" t="s">
        <v>2156</v>
      </c>
      <c r="F2795" s="211">
        <v>39</v>
      </c>
      <c r="G2795" s="29"/>
      <c r="H2795" s="30"/>
    </row>
    <row r="2796" spans="1:8" s="1" customFormat="1" ht="16.899999999999999" customHeight="1">
      <c r="A2796" s="29"/>
      <c r="B2796" s="30"/>
      <c r="C2796" s="210" t="s">
        <v>2156</v>
      </c>
      <c r="D2796" s="210" t="s">
        <v>2681</v>
      </c>
      <c r="E2796" s="17" t="s">
        <v>2156</v>
      </c>
      <c r="F2796" s="211">
        <v>0</v>
      </c>
      <c r="G2796" s="29"/>
      <c r="H2796" s="30"/>
    </row>
    <row r="2797" spans="1:8" s="1" customFormat="1" ht="16.899999999999999" customHeight="1">
      <c r="A2797" s="29"/>
      <c r="B2797" s="30"/>
      <c r="C2797" s="210" t="s">
        <v>2156</v>
      </c>
      <c r="D2797" s="210" t="s">
        <v>2714</v>
      </c>
      <c r="E2797" s="17" t="s">
        <v>2156</v>
      </c>
      <c r="F2797" s="211">
        <v>12</v>
      </c>
      <c r="G2797" s="29"/>
      <c r="H2797" s="30"/>
    </row>
    <row r="2798" spans="1:8" s="1" customFormat="1" ht="16.899999999999999" customHeight="1">
      <c r="A2798" s="29"/>
      <c r="B2798" s="30"/>
      <c r="C2798" s="210" t="s">
        <v>2156</v>
      </c>
      <c r="D2798" s="210" t="s">
        <v>2634</v>
      </c>
      <c r="E2798" s="17" t="s">
        <v>2156</v>
      </c>
      <c r="F2798" s="211">
        <v>0</v>
      </c>
      <c r="G2798" s="29"/>
      <c r="H2798" s="30"/>
    </row>
    <row r="2799" spans="1:8" s="1" customFormat="1" ht="16.899999999999999" customHeight="1">
      <c r="A2799" s="29"/>
      <c r="B2799" s="30"/>
      <c r="C2799" s="210" t="s">
        <v>2156</v>
      </c>
      <c r="D2799" s="210" t="s">
        <v>2715</v>
      </c>
      <c r="E2799" s="17" t="s">
        <v>2156</v>
      </c>
      <c r="F2799" s="211">
        <v>25.5</v>
      </c>
      <c r="G2799" s="29"/>
      <c r="H2799" s="30"/>
    </row>
    <row r="2800" spans="1:8" s="1" customFormat="1" ht="16.899999999999999" customHeight="1">
      <c r="A2800" s="29"/>
      <c r="B2800" s="30"/>
      <c r="C2800" s="210" t="s">
        <v>2309</v>
      </c>
      <c r="D2800" s="210" t="s">
        <v>2638</v>
      </c>
      <c r="E2800" s="17" t="s">
        <v>2156</v>
      </c>
      <c r="F2800" s="211">
        <v>76.5</v>
      </c>
      <c r="G2800" s="29"/>
      <c r="H2800" s="30"/>
    </row>
    <row r="2801" spans="1:8" s="1" customFormat="1" ht="16.899999999999999" customHeight="1">
      <c r="A2801" s="29"/>
      <c r="B2801" s="30"/>
      <c r="C2801" s="212" t="s">
        <v>561</v>
      </c>
      <c r="D2801" s="29"/>
      <c r="E2801" s="29"/>
      <c r="F2801" s="29"/>
      <c r="G2801" s="29"/>
      <c r="H2801" s="30"/>
    </row>
    <row r="2802" spans="1:8" s="1" customFormat="1" ht="16.899999999999999" customHeight="1">
      <c r="A2802" s="29"/>
      <c r="B2802" s="30"/>
      <c r="C2802" s="210" t="s">
        <v>2704</v>
      </c>
      <c r="D2802" s="210" t="s">
        <v>2705</v>
      </c>
      <c r="E2802" s="17" t="s">
        <v>2297</v>
      </c>
      <c r="F2802" s="211">
        <v>119.25</v>
      </c>
      <c r="G2802" s="29"/>
      <c r="H2802" s="30"/>
    </row>
    <row r="2803" spans="1:8" s="1" customFormat="1" ht="16.899999999999999" customHeight="1">
      <c r="A2803" s="29"/>
      <c r="B2803" s="30"/>
      <c r="C2803" s="210" t="s">
        <v>2657</v>
      </c>
      <c r="D2803" s="210" t="s">
        <v>2658</v>
      </c>
      <c r="E2803" s="17" t="s">
        <v>2297</v>
      </c>
      <c r="F2803" s="211">
        <v>204.5</v>
      </c>
      <c r="G2803" s="29"/>
      <c r="H2803" s="30"/>
    </row>
    <row r="2804" spans="1:8" s="1" customFormat="1" ht="16.899999999999999" customHeight="1">
      <c r="A2804" s="29"/>
      <c r="B2804" s="30"/>
      <c r="C2804" s="210" t="s">
        <v>2666</v>
      </c>
      <c r="D2804" s="210" t="s">
        <v>2667</v>
      </c>
      <c r="E2804" s="17" t="s">
        <v>2297</v>
      </c>
      <c r="F2804" s="211">
        <v>267.75</v>
      </c>
      <c r="G2804" s="29"/>
      <c r="H2804" s="30"/>
    </row>
    <row r="2805" spans="1:8" s="1" customFormat="1" ht="16.899999999999999" customHeight="1">
      <c r="A2805" s="29"/>
      <c r="B2805" s="30"/>
      <c r="C2805" s="210" t="s">
        <v>2776</v>
      </c>
      <c r="D2805" s="210" t="s">
        <v>2777</v>
      </c>
      <c r="E2805" s="17" t="s">
        <v>2248</v>
      </c>
      <c r="F2805" s="211">
        <v>287.63099999999997</v>
      </c>
      <c r="G2805" s="29"/>
      <c r="H2805" s="30"/>
    </row>
    <row r="2806" spans="1:8" s="1" customFormat="1" ht="16.899999999999999" customHeight="1">
      <c r="A2806" s="29"/>
      <c r="B2806" s="30"/>
      <c r="C2806" s="210" t="s">
        <v>3087</v>
      </c>
      <c r="D2806" s="210" t="s">
        <v>3088</v>
      </c>
      <c r="E2806" s="17" t="s">
        <v>2297</v>
      </c>
      <c r="F2806" s="211">
        <v>119.25</v>
      </c>
      <c r="G2806" s="29"/>
      <c r="H2806" s="30"/>
    </row>
    <row r="2807" spans="1:8" s="1" customFormat="1" ht="16.899999999999999" customHeight="1">
      <c r="A2807" s="29"/>
      <c r="B2807" s="30"/>
      <c r="C2807" s="210" t="s">
        <v>3138</v>
      </c>
      <c r="D2807" s="210" t="s">
        <v>3139</v>
      </c>
      <c r="E2807" s="17" t="s">
        <v>2297</v>
      </c>
      <c r="F2807" s="211">
        <v>2337.556</v>
      </c>
      <c r="G2807" s="29"/>
      <c r="H2807" s="30"/>
    </row>
    <row r="2808" spans="1:8" s="1" customFormat="1" ht="16.899999999999999" customHeight="1">
      <c r="A2808" s="29"/>
      <c r="B2808" s="30"/>
      <c r="C2808" s="210" t="s">
        <v>3125</v>
      </c>
      <c r="D2808" s="210" t="s">
        <v>3126</v>
      </c>
      <c r="E2808" s="17" t="s">
        <v>2297</v>
      </c>
      <c r="F2808" s="211">
        <v>119.25</v>
      </c>
      <c r="G2808" s="29"/>
      <c r="H2808" s="30"/>
    </row>
    <row r="2809" spans="1:8" s="1" customFormat="1" ht="16.899999999999999" customHeight="1">
      <c r="A2809" s="29"/>
      <c r="B2809" s="30"/>
      <c r="C2809" s="210" t="s">
        <v>1022</v>
      </c>
      <c r="D2809" s="210" t="s">
        <v>1023</v>
      </c>
      <c r="E2809" s="17" t="s">
        <v>2485</v>
      </c>
      <c r="F2809" s="211">
        <v>205.334</v>
      </c>
      <c r="G2809" s="29"/>
      <c r="H2809" s="30"/>
    </row>
    <row r="2810" spans="1:8" s="1" customFormat="1" ht="16.899999999999999" customHeight="1">
      <c r="A2810" s="29"/>
      <c r="B2810" s="30"/>
      <c r="C2810" s="206" t="s">
        <v>2312</v>
      </c>
      <c r="D2810" s="207" t="s">
        <v>2313</v>
      </c>
      <c r="E2810" s="208" t="s">
        <v>2297</v>
      </c>
      <c r="F2810" s="209">
        <v>8</v>
      </c>
      <c r="G2810" s="29"/>
      <c r="H2810" s="30"/>
    </row>
    <row r="2811" spans="1:8" s="1" customFormat="1" ht="16.899999999999999" customHeight="1">
      <c r="A2811" s="29"/>
      <c r="B2811" s="30"/>
      <c r="C2811" s="210" t="s">
        <v>2156</v>
      </c>
      <c r="D2811" s="210" t="s">
        <v>2639</v>
      </c>
      <c r="E2811" s="17" t="s">
        <v>2156</v>
      </c>
      <c r="F2811" s="211">
        <v>0</v>
      </c>
      <c r="G2811" s="29"/>
      <c r="H2811" s="30"/>
    </row>
    <row r="2812" spans="1:8" s="1" customFormat="1" ht="16.899999999999999" customHeight="1">
      <c r="A2812" s="29"/>
      <c r="B2812" s="30"/>
      <c r="C2812" s="210" t="s">
        <v>2156</v>
      </c>
      <c r="D2812" s="210" t="s">
        <v>2716</v>
      </c>
      <c r="E2812" s="17" t="s">
        <v>2156</v>
      </c>
      <c r="F2812" s="211">
        <v>8</v>
      </c>
      <c r="G2812" s="29"/>
      <c r="H2812" s="30"/>
    </row>
    <row r="2813" spans="1:8" s="1" customFormat="1" ht="16.899999999999999" customHeight="1">
      <c r="A2813" s="29"/>
      <c r="B2813" s="30"/>
      <c r="C2813" s="210" t="s">
        <v>2312</v>
      </c>
      <c r="D2813" s="210" t="s">
        <v>2638</v>
      </c>
      <c r="E2813" s="17" t="s">
        <v>2156</v>
      </c>
      <c r="F2813" s="211">
        <v>8</v>
      </c>
      <c r="G2813" s="29"/>
      <c r="H2813" s="30"/>
    </row>
    <row r="2814" spans="1:8" s="1" customFormat="1" ht="16.899999999999999" customHeight="1">
      <c r="A2814" s="29"/>
      <c r="B2814" s="30"/>
      <c r="C2814" s="212" t="s">
        <v>561</v>
      </c>
      <c r="D2814" s="29"/>
      <c r="E2814" s="29"/>
      <c r="F2814" s="29"/>
      <c r="G2814" s="29"/>
      <c r="H2814" s="30"/>
    </row>
    <row r="2815" spans="1:8" s="1" customFormat="1" ht="16.899999999999999" customHeight="1">
      <c r="A2815" s="29"/>
      <c r="B2815" s="30"/>
      <c r="C2815" s="210" t="s">
        <v>2704</v>
      </c>
      <c r="D2815" s="210" t="s">
        <v>2705</v>
      </c>
      <c r="E2815" s="17" t="s">
        <v>2297</v>
      </c>
      <c r="F2815" s="211">
        <v>119.25</v>
      </c>
      <c r="G2815" s="29"/>
      <c r="H2815" s="30"/>
    </row>
    <row r="2816" spans="1:8" s="1" customFormat="1" ht="16.899999999999999" customHeight="1">
      <c r="A2816" s="29"/>
      <c r="B2816" s="30"/>
      <c r="C2816" s="210" t="s">
        <v>2657</v>
      </c>
      <c r="D2816" s="210" t="s">
        <v>2658</v>
      </c>
      <c r="E2816" s="17" t="s">
        <v>2297</v>
      </c>
      <c r="F2816" s="211">
        <v>204.5</v>
      </c>
      <c r="G2816" s="29"/>
      <c r="H2816" s="30"/>
    </row>
    <row r="2817" spans="1:8" s="1" customFormat="1" ht="16.899999999999999" customHeight="1">
      <c r="A2817" s="29"/>
      <c r="B2817" s="30"/>
      <c r="C2817" s="210" t="s">
        <v>2666</v>
      </c>
      <c r="D2817" s="210" t="s">
        <v>2667</v>
      </c>
      <c r="E2817" s="17" t="s">
        <v>2297</v>
      </c>
      <c r="F2817" s="211">
        <v>267.75</v>
      </c>
      <c r="G2817" s="29"/>
      <c r="H2817" s="30"/>
    </row>
    <row r="2818" spans="1:8" s="1" customFormat="1" ht="16.899999999999999" customHeight="1">
      <c r="A2818" s="29"/>
      <c r="B2818" s="30"/>
      <c r="C2818" s="210" t="s">
        <v>2760</v>
      </c>
      <c r="D2818" s="210" t="s">
        <v>2761</v>
      </c>
      <c r="E2818" s="17" t="s">
        <v>2248</v>
      </c>
      <c r="F2818" s="211">
        <v>24.312999999999999</v>
      </c>
      <c r="G2818" s="29"/>
      <c r="H2818" s="30"/>
    </row>
    <row r="2819" spans="1:8" s="1" customFormat="1" ht="16.899999999999999" customHeight="1">
      <c r="A2819" s="29"/>
      <c r="B2819" s="30"/>
      <c r="C2819" s="210" t="s">
        <v>3087</v>
      </c>
      <c r="D2819" s="210" t="s">
        <v>3088</v>
      </c>
      <c r="E2819" s="17" t="s">
        <v>2297</v>
      </c>
      <c r="F2819" s="211">
        <v>119.25</v>
      </c>
      <c r="G2819" s="29"/>
      <c r="H2819" s="30"/>
    </row>
    <row r="2820" spans="1:8" s="1" customFormat="1" ht="16.899999999999999" customHeight="1">
      <c r="A2820" s="29"/>
      <c r="B2820" s="30"/>
      <c r="C2820" s="210" t="s">
        <v>3138</v>
      </c>
      <c r="D2820" s="210" t="s">
        <v>3139</v>
      </c>
      <c r="E2820" s="17" t="s">
        <v>2297</v>
      </c>
      <c r="F2820" s="211">
        <v>2337.556</v>
      </c>
      <c r="G2820" s="29"/>
      <c r="H2820" s="30"/>
    </row>
    <row r="2821" spans="1:8" s="1" customFormat="1" ht="16.899999999999999" customHeight="1">
      <c r="A2821" s="29"/>
      <c r="B2821" s="30"/>
      <c r="C2821" s="210" t="s">
        <v>3125</v>
      </c>
      <c r="D2821" s="210" t="s">
        <v>3126</v>
      </c>
      <c r="E2821" s="17" t="s">
        <v>2297</v>
      </c>
      <c r="F2821" s="211">
        <v>119.25</v>
      </c>
      <c r="G2821" s="29"/>
      <c r="H2821" s="30"/>
    </row>
    <row r="2822" spans="1:8" s="1" customFormat="1" ht="16.899999999999999" customHeight="1">
      <c r="A2822" s="29"/>
      <c r="B2822" s="30"/>
      <c r="C2822" s="210" t="s">
        <v>1022</v>
      </c>
      <c r="D2822" s="210" t="s">
        <v>1023</v>
      </c>
      <c r="E2822" s="17" t="s">
        <v>2485</v>
      </c>
      <c r="F2822" s="211">
        <v>205.334</v>
      </c>
      <c r="G2822" s="29"/>
      <c r="H2822" s="30"/>
    </row>
    <row r="2823" spans="1:8" s="1" customFormat="1" ht="16.899999999999999" customHeight="1">
      <c r="A2823" s="29"/>
      <c r="B2823" s="30"/>
      <c r="C2823" s="206" t="s">
        <v>2315</v>
      </c>
      <c r="D2823" s="207" t="s">
        <v>2316</v>
      </c>
      <c r="E2823" s="208" t="s">
        <v>2297</v>
      </c>
      <c r="F2823" s="209">
        <v>65.75</v>
      </c>
      <c r="G2823" s="29"/>
      <c r="H2823" s="30"/>
    </row>
    <row r="2824" spans="1:8" s="1" customFormat="1" ht="16.899999999999999" customHeight="1">
      <c r="A2824" s="29"/>
      <c r="B2824" s="30"/>
      <c r="C2824" s="210" t="s">
        <v>2156</v>
      </c>
      <c r="D2824" s="210" t="s">
        <v>2156</v>
      </c>
      <c r="E2824" s="17" t="s">
        <v>2156</v>
      </c>
      <c r="F2824" s="211">
        <v>0</v>
      </c>
      <c r="G2824" s="29"/>
      <c r="H2824" s="30"/>
    </row>
    <row r="2825" spans="1:8" s="1" customFormat="1" ht="16.899999999999999" customHeight="1">
      <c r="A2825" s="29"/>
      <c r="B2825" s="30"/>
      <c r="C2825" s="210" t="s">
        <v>2156</v>
      </c>
      <c r="D2825" s="210" t="s">
        <v>2677</v>
      </c>
      <c r="E2825" s="17" t="s">
        <v>2156</v>
      </c>
      <c r="F2825" s="211">
        <v>0</v>
      </c>
      <c r="G2825" s="29"/>
      <c r="H2825" s="30"/>
    </row>
    <row r="2826" spans="1:8" s="1" customFormat="1" ht="16.899999999999999" customHeight="1">
      <c r="A2826" s="29"/>
      <c r="B2826" s="30"/>
      <c r="C2826" s="210" t="s">
        <v>2156</v>
      </c>
      <c r="D2826" s="210" t="s">
        <v>2670</v>
      </c>
      <c r="E2826" s="17" t="s">
        <v>2156</v>
      </c>
      <c r="F2826" s="211">
        <v>0</v>
      </c>
      <c r="G2826" s="29"/>
      <c r="H2826" s="30"/>
    </row>
    <row r="2827" spans="1:8" s="1" customFormat="1" ht="16.899999999999999" customHeight="1">
      <c r="A2827" s="29"/>
      <c r="B2827" s="30"/>
      <c r="C2827" s="210" t="s">
        <v>2156</v>
      </c>
      <c r="D2827" s="210" t="s">
        <v>2628</v>
      </c>
      <c r="E2827" s="17" t="s">
        <v>2156</v>
      </c>
      <c r="F2827" s="211">
        <v>0</v>
      </c>
      <c r="G2827" s="29"/>
      <c r="H2827" s="30"/>
    </row>
    <row r="2828" spans="1:8" s="1" customFormat="1" ht="16.899999999999999" customHeight="1">
      <c r="A2828" s="29"/>
      <c r="B2828" s="30"/>
      <c r="C2828" s="210" t="s">
        <v>2156</v>
      </c>
      <c r="D2828" s="210" t="s">
        <v>2678</v>
      </c>
      <c r="E2828" s="17" t="s">
        <v>2156</v>
      </c>
      <c r="F2828" s="211">
        <v>75</v>
      </c>
      <c r="G2828" s="29"/>
      <c r="H2828" s="30"/>
    </row>
    <row r="2829" spans="1:8" s="1" customFormat="1" ht="16.899999999999999" customHeight="1">
      <c r="A2829" s="29"/>
      <c r="B2829" s="30"/>
      <c r="C2829" s="210" t="s">
        <v>2156</v>
      </c>
      <c r="D2829" s="210" t="s">
        <v>2681</v>
      </c>
      <c r="E2829" s="17" t="s">
        <v>2156</v>
      </c>
      <c r="F2829" s="211">
        <v>0</v>
      </c>
      <c r="G2829" s="29"/>
      <c r="H2829" s="30"/>
    </row>
    <row r="2830" spans="1:8" s="1" customFormat="1" ht="16.899999999999999" customHeight="1">
      <c r="A2830" s="29"/>
      <c r="B2830" s="30"/>
      <c r="C2830" s="210" t="s">
        <v>2156</v>
      </c>
      <c r="D2830" s="210" t="s">
        <v>2682</v>
      </c>
      <c r="E2830" s="17" t="s">
        <v>2156</v>
      </c>
      <c r="F2830" s="211">
        <v>16.25</v>
      </c>
      <c r="G2830" s="29"/>
      <c r="H2830" s="30"/>
    </row>
    <row r="2831" spans="1:8" s="1" customFormat="1" ht="16.899999999999999" customHeight="1">
      <c r="A2831" s="29"/>
      <c r="B2831" s="30"/>
      <c r="C2831" s="210" t="s">
        <v>2156</v>
      </c>
      <c r="D2831" s="210" t="s">
        <v>2634</v>
      </c>
      <c r="E2831" s="17" t="s">
        <v>2156</v>
      </c>
      <c r="F2831" s="211">
        <v>0</v>
      </c>
      <c r="G2831" s="29"/>
      <c r="H2831" s="30"/>
    </row>
    <row r="2832" spans="1:8" s="1" customFormat="1" ht="16.899999999999999" customHeight="1">
      <c r="A2832" s="29"/>
      <c r="B2832" s="30"/>
      <c r="C2832" s="210" t="s">
        <v>2156</v>
      </c>
      <c r="D2832" s="210" t="s">
        <v>2683</v>
      </c>
      <c r="E2832" s="17" t="s">
        <v>2156</v>
      </c>
      <c r="F2832" s="211">
        <v>51</v>
      </c>
      <c r="G2832" s="29"/>
      <c r="H2832" s="30"/>
    </row>
    <row r="2833" spans="1:8" s="1" customFormat="1" ht="16.899999999999999" customHeight="1">
      <c r="A2833" s="29"/>
      <c r="B2833" s="30"/>
      <c r="C2833" s="210" t="s">
        <v>2156</v>
      </c>
      <c r="D2833" s="210" t="s">
        <v>2673</v>
      </c>
      <c r="E2833" s="17" t="s">
        <v>2156</v>
      </c>
      <c r="F2833" s="211">
        <v>0</v>
      </c>
      <c r="G2833" s="29"/>
      <c r="H2833" s="30"/>
    </row>
    <row r="2834" spans="1:8" s="1" customFormat="1" ht="16.899999999999999" customHeight="1">
      <c r="A2834" s="29"/>
      <c r="B2834" s="30"/>
      <c r="C2834" s="210" t="s">
        <v>2156</v>
      </c>
      <c r="D2834" s="210" t="s">
        <v>2684</v>
      </c>
      <c r="E2834" s="17" t="s">
        <v>2156</v>
      </c>
      <c r="F2834" s="211">
        <v>-76.5</v>
      </c>
      <c r="G2834" s="29"/>
      <c r="H2834" s="30"/>
    </row>
    <row r="2835" spans="1:8" s="1" customFormat="1" ht="16.899999999999999" customHeight="1">
      <c r="A2835" s="29"/>
      <c r="B2835" s="30"/>
      <c r="C2835" s="210" t="s">
        <v>2315</v>
      </c>
      <c r="D2835" s="210" t="s">
        <v>2638</v>
      </c>
      <c r="E2835" s="17" t="s">
        <v>2156</v>
      </c>
      <c r="F2835" s="211">
        <v>65.75</v>
      </c>
      <c r="G2835" s="29"/>
      <c r="H2835" s="30"/>
    </row>
    <row r="2836" spans="1:8" s="1" customFormat="1" ht="16.899999999999999" customHeight="1">
      <c r="A2836" s="29"/>
      <c r="B2836" s="30"/>
      <c r="C2836" s="212" t="s">
        <v>561</v>
      </c>
      <c r="D2836" s="29"/>
      <c r="E2836" s="29"/>
      <c r="F2836" s="29"/>
      <c r="G2836" s="29"/>
      <c r="H2836" s="30"/>
    </row>
    <row r="2837" spans="1:8" s="1" customFormat="1" ht="16.899999999999999" customHeight="1">
      <c r="A2837" s="29"/>
      <c r="B2837" s="30"/>
      <c r="C2837" s="210" t="s">
        <v>2666</v>
      </c>
      <c r="D2837" s="210" t="s">
        <v>2667</v>
      </c>
      <c r="E2837" s="17" t="s">
        <v>2297</v>
      </c>
      <c r="F2837" s="211">
        <v>267.75</v>
      </c>
      <c r="G2837" s="29"/>
      <c r="H2837" s="30"/>
    </row>
    <row r="2838" spans="1:8" s="1" customFormat="1" ht="16.899999999999999" customHeight="1">
      <c r="A2838" s="29"/>
      <c r="B2838" s="30"/>
      <c r="C2838" s="210" t="s">
        <v>3138</v>
      </c>
      <c r="D2838" s="210" t="s">
        <v>3139</v>
      </c>
      <c r="E2838" s="17" t="s">
        <v>2297</v>
      </c>
      <c r="F2838" s="211">
        <v>2337.556</v>
      </c>
      <c r="G2838" s="29"/>
      <c r="H2838" s="30"/>
    </row>
    <row r="2839" spans="1:8" s="1" customFormat="1" ht="16.899999999999999" customHeight="1">
      <c r="A2839" s="29"/>
      <c r="B2839" s="30"/>
      <c r="C2839" s="210" t="s">
        <v>990</v>
      </c>
      <c r="D2839" s="210" t="s">
        <v>991</v>
      </c>
      <c r="E2839" s="17" t="s">
        <v>2297</v>
      </c>
      <c r="F2839" s="211">
        <v>2377.306</v>
      </c>
      <c r="G2839" s="29"/>
      <c r="H2839" s="30"/>
    </row>
    <row r="2840" spans="1:8" s="1" customFormat="1" ht="16.899999999999999" customHeight="1">
      <c r="A2840" s="29"/>
      <c r="B2840" s="30"/>
      <c r="C2840" s="210" t="s">
        <v>1022</v>
      </c>
      <c r="D2840" s="210" t="s">
        <v>1023</v>
      </c>
      <c r="E2840" s="17" t="s">
        <v>2485</v>
      </c>
      <c r="F2840" s="211">
        <v>205.334</v>
      </c>
      <c r="G2840" s="29"/>
      <c r="H2840" s="30"/>
    </row>
    <row r="2841" spans="1:8" s="1" customFormat="1" ht="16.899999999999999" customHeight="1">
      <c r="A2841" s="29"/>
      <c r="B2841" s="30"/>
      <c r="C2841" s="206" t="s">
        <v>2318</v>
      </c>
      <c r="D2841" s="207" t="s">
        <v>2319</v>
      </c>
      <c r="E2841" s="208" t="s">
        <v>2297</v>
      </c>
      <c r="F2841" s="209">
        <v>10</v>
      </c>
      <c r="G2841" s="29"/>
      <c r="H2841" s="30"/>
    </row>
    <row r="2842" spans="1:8" s="1" customFormat="1" ht="16.899999999999999" customHeight="1">
      <c r="A2842" s="29"/>
      <c r="B2842" s="30"/>
      <c r="C2842" s="210" t="s">
        <v>2156</v>
      </c>
      <c r="D2842" s="210" t="s">
        <v>2639</v>
      </c>
      <c r="E2842" s="17" t="s">
        <v>2156</v>
      </c>
      <c r="F2842" s="211">
        <v>0</v>
      </c>
      <c r="G2842" s="29"/>
      <c r="H2842" s="30"/>
    </row>
    <row r="2843" spans="1:8" s="1" customFormat="1" ht="16.899999999999999" customHeight="1">
      <c r="A2843" s="29"/>
      <c r="B2843" s="30"/>
      <c r="C2843" s="210" t="s">
        <v>2156</v>
      </c>
      <c r="D2843" s="210" t="s">
        <v>2670</v>
      </c>
      <c r="E2843" s="17" t="s">
        <v>2156</v>
      </c>
      <c r="F2843" s="211">
        <v>0</v>
      </c>
      <c r="G2843" s="29"/>
      <c r="H2843" s="30"/>
    </row>
    <row r="2844" spans="1:8" s="1" customFormat="1" ht="16.899999999999999" customHeight="1">
      <c r="A2844" s="29"/>
      <c r="B2844" s="30"/>
      <c r="C2844" s="210" t="s">
        <v>2156</v>
      </c>
      <c r="D2844" s="210" t="s">
        <v>2685</v>
      </c>
      <c r="E2844" s="17" t="s">
        <v>2156</v>
      </c>
      <c r="F2844" s="211">
        <v>18</v>
      </c>
      <c r="G2844" s="29"/>
      <c r="H2844" s="30"/>
    </row>
    <row r="2845" spans="1:8" s="1" customFormat="1" ht="16.899999999999999" customHeight="1">
      <c r="A2845" s="29"/>
      <c r="B2845" s="30"/>
      <c r="C2845" s="210" t="s">
        <v>2156</v>
      </c>
      <c r="D2845" s="210" t="s">
        <v>2673</v>
      </c>
      <c r="E2845" s="17" t="s">
        <v>2156</v>
      </c>
      <c r="F2845" s="211">
        <v>0</v>
      </c>
      <c r="G2845" s="29"/>
      <c r="H2845" s="30"/>
    </row>
    <row r="2846" spans="1:8" s="1" customFormat="1" ht="16.899999999999999" customHeight="1">
      <c r="A2846" s="29"/>
      <c r="B2846" s="30"/>
      <c r="C2846" s="210" t="s">
        <v>2156</v>
      </c>
      <c r="D2846" s="210" t="s">
        <v>2686</v>
      </c>
      <c r="E2846" s="17" t="s">
        <v>2156</v>
      </c>
      <c r="F2846" s="211">
        <v>-8</v>
      </c>
      <c r="G2846" s="29"/>
      <c r="H2846" s="30"/>
    </row>
    <row r="2847" spans="1:8" s="1" customFormat="1" ht="16.899999999999999" customHeight="1">
      <c r="A2847" s="29"/>
      <c r="B2847" s="30"/>
      <c r="C2847" s="210" t="s">
        <v>2318</v>
      </c>
      <c r="D2847" s="210" t="s">
        <v>2638</v>
      </c>
      <c r="E2847" s="17" t="s">
        <v>2156</v>
      </c>
      <c r="F2847" s="211">
        <v>10</v>
      </c>
      <c r="G2847" s="29"/>
      <c r="H2847" s="30"/>
    </row>
    <row r="2848" spans="1:8" s="1" customFormat="1" ht="16.899999999999999" customHeight="1">
      <c r="A2848" s="29"/>
      <c r="B2848" s="30"/>
      <c r="C2848" s="212" t="s">
        <v>561</v>
      </c>
      <c r="D2848" s="29"/>
      <c r="E2848" s="29"/>
      <c r="F2848" s="29"/>
      <c r="G2848" s="29"/>
      <c r="H2848" s="30"/>
    </row>
    <row r="2849" spans="1:8" s="1" customFormat="1" ht="16.899999999999999" customHeight="1">
      <c r="A2849" s="29"/>
      <c r="B2849" s="30"/>
      <c r="C2849" s="210" t="s">
        <v>2666</v>
      </c>
      <c r="D2849" s="210" t="s">
        <v>2667</v>
      </c>
      <c r="E2849" s="17" t="s">
        <v>2297</v>
      </c>
      <c r="F2849" s="211">
        <v>267.75</v>
      </c>
      <c r="G2849" s="29"/>
      <c r="H2849" s="30"/>
    </row>
    <row r="2850" spans="1:8" s="1" customFormat="1" ht="16.899999999999999" customHeight="1">
      <c r="A2850" s="29"/>
      <c r="B2850" s="30"/>
      <c r="C2850" s="210" t="s">
        <v>3138</v>
      </c>
      <c r="D2850" s="210" t="s">
        <v>3139</v>
      </c>
      <c r="E2850" s="17" t="s">
        <v>2297</v>
      </c>
      <c r="F2850" s="211">
        <v>2337.556</v>
      </c>
      <c r="G2850" s="29"/>
      <c r="H2850" s="30"/>
    </row>
    <row r="2851" spans="1:8" s="1" customFormat="1" ht="16.899999999999999" customHeight="1">
      <c r="A2851" s="29"/>
      <c r="B2851" s="30"/>
      <c r="C2851" s="210" t="s">
        <v>990</v>
      </c>
      <c r="D2851" s="210" t="s">
        <v>991</v>
      </c>
      <c r="E2851" s="17" t="s">
        <v>2297</v>
      </c>
      <c r="F2851" s="211">
        <v>2377.306</v>
      </c>
      <c r="G2851" s="29"/>
      <c r="H2851" s="30"/>
    </row>
    <row r="2852" spans="1:8" s="1" customFormat="1" ht="16.899999999999999" customHeight="1">
      <c r="A2852" s="29"/>
      <c r="B2852" s="30"/>
      <c r="C2852" s="210" t="s">
        <v>1022</v>
      </c>
      <c r="D2852" s="210" t="s">
        <v>1023</v>
      </c>
      <c r="E2852" s="17" t="s">
        <v>2485</v>
      </c>
      <c r="F2852" s="211">
        <v>205.334</v>
      </c>
      <c r="G2852" s="29"/>
      <c r="H2852" s="30"/>
    </row>
    <row r="2853" spans="1:8" s="1" customFormat="1" ht="16.899999999999999" customHeight="1">
      <c r="A2853" s="29"/>
      <c r="B2853" s="30"/>
      <c r="C2853" s="206" t="s">
        <v>2321</v>
      </c>
      <c r="D2853" s="207" t="s">
        <v>2322</v>
      </c>
      <c r="E2853" s="208" t="s">
        <v>2297</v>
      </c>
      <c r="F2853" s="209">
        <v>244.25</v>
      </c>
      <c r="G2853" s="29"/>
      <c r="H2853" s="30"/>
    </row>
    <row r="2854" spans="1:8" s="1" customFormat="1" ht="16.899999999999999" customHeight="1">
      <c r="A2854" s="29"/>
      <c r="B2854" s="30"/>
      <c r="C2854" s="210" t="s">
        <v>2156</v>
      </c>
      <c r="D2854" s="210" t="s">
        <v>2799</v>
      </c>
      <c r="E2854" s="17" t="s">
        <v>2156</v>
      </c>
      <c r="F2854" s="211">
        <v>0</v>
      </c>
      <c r="G2854" s="29"/>
      <c r="H2854" s="30"/>
    </row>
    <row r="2855" spans="1:8" s="1" customFormat="1" ht="16.899999999999999" customHeight="1">
      <c r="A2855" s="29"/>
      <c r="B2855" s="30"/>
      <c r="C2855" s="210" t="s">
        <v>2156</v>
      </c>
      <c r="D2855" s="210" t="s">
        <v>3123</v>
      </c>
      <c r="E2855" s="17" t="s">
        <v>2156</v>
      </c>
      <c r="F2855" s="211">
        <v>85.25</v>
      </c>
      <c r="G2855" s="29"/>
      <c r="H2855" s="30"/>
    </row>
    <row r="2856" spans="1:8" s="1" customFormat="1" ht="16.899999999999999" customHeight="1">
      <c r="A2856" s="29"/>
      <c r="B2856" s="30"/>
      <c r="C2856" s="210" t="s">
        <v>2156</v>
      </c>
      <c r="D2856" s="210" t="s">
        <v>3136</v>
      </c>
      <c r="E2856" s="17" t="s">
        <v>2156</v>
      </c>
      <c r="F2856" s="211">
        <v>159</v>
      </c>
      <c r="G2856" s="29"/>
      <c r="H2856" s="30"/>
    </row>
    <row r="2857" spans="1:8" s="1" customFormat="1" ht="16.899999999999999" customHeight="1">
      <c r="A2857" s="29"/>
      <c r="B2857" s="30"/>
      <c r="C2857" s="210" t="s">
        <v>2321</v>
      </c>
      <c r="D2857" s="210" t="s">
        <v>2638</v>
      </c>
      <c r="E2857" s="17" t="s">
        <v>2156</v>
      </c>
      <c r="F2857" s="211">
        <v>244.25</v>
      </c>
      <c r="G2857" s="29"/>
      <c r="H2857" s="30"/>
    </row>
    <row r="2858" spans="1:8" s="1" customFormat="1" ht="16.899999999999999" customHeight="1">
      <c r="A2858" s="29"/>
      <c r="B2858" s="30"/>
      <c r="C2858" s="212" t="s">
        <v>561</v>
      </c>
      <c r="D2858" s="29"/>
      <c r="E2858" s="29"/>
      <c r="F2858" s="29"/>
      <c r="G2858" s="29"/>
      <c r="H2858" s="30"/>
    </row>
    <row r="2859" spans="1:8" s="1" customFormat="1" ht="16.899999999999999" customHeight="1">
      <c r="A2859" s="29"/>
      <c r="B2859" s="30"/>
      <c r="C2859" s="210" t="s">
        <v>3133</v>
      </c>
      <c r="D2859" s="210" t="s">
        <v>3134</v>
      </c>
      <c r="E2859" s="17" t="s">
        <v>2297</v>
      </c>
      <c r="F2859" s="211">
        <v>244.25</v>
      </c>
      <c r="G2859" s="29"/>
      <c r="H2859" s="30"/>
    </row>
    <row r="2860" spans="1:8" s="1" customFormat="1" ht="16.899999999999999" customHeight="1">
      <c r="A2860" s="29"/>
      <c r="B2860" s="30"/>
      <c r="C2860" s="210" t="s">
        <v>3113</v>
      </c>
      <c r="D2860" s="210" t="s">
        <v>3114</v>
      </c>
      <c r="E2860" s="17" t="s">
        <v>2297</v>
      </c>
      <c r="F2860" s="211">
        <v>2667.056</v>
      </c>
      <c r="G2860" s="29"/>
      <c r="H2860" s="30"/>
    </row>
    <row r="2861" spans="1:8" s="1" customFormat="1" ht="16.899999999999999" customHeight="1">
      <c r="A2861" s="29"/>
      <c r="B2861" s="30"/>
      <c r="C2861" s="206" t="s">
        <v>2324</v>
      </c>
      <c r="D2861" s="207" t="s">
        <v>2325</v>
      </c>
      <c r="E2861" s="208" t="s">
        <v>2297</v>
      </c>
      <c r="F2861" s="209">
        <v>80.25</v>
      </c>
      <c r="G2861" s="29"/>
      <c r="H2861" s="30"/>
    </row>
    <row r="2862" spans="1:8" s="1" customFormat="1" ht="16.899999999999999" customHeight="1">
      <c r="A2862" s="29"/>
      <c r="B2862" s="30"/>
      <c r="C2862" s="210" t="s">
        <v>2156</v>
      </c>
      <c r="D2862" s="210" t="s">
        <v>2698</v>
      </c>
      <c r="E2862" s="17" t="s">
        <v>2156</v>
      </c>
      <c r="F2862" s="211">
        <v>0</v>
      </c>
      <c r="G2862" s="29"/>
      <c r="H2862" s="30"/>
    </row>
    <row r="2863" spans="1:8" s="1" customFormat="1" ht="16.899999999999999" customHeight="1">
      <c r="A2863" s="29"/>
      <c r="B2863" s="30"/>
      <c r="C2863" s="210" t="s">
        <v>2156</v>
      </c>
      <c r="D2863" s="210" t="s">
        <v>2628</v>
      </c>
      <c r="E2863" s="17" t="s">
        <v>2156</v>
      </c>
      <c r="F2863" s="211">
        <v>0</v>
      </c>
      <c r="G2863" s="29"/>
      <c r="H2863" s="30"/>
    </row>
    <row r="2864" spans="1:8" s="1" customFormat="1" ht="16.899999999999999" customHeight="1">
      <c r="A2864" s="29"/>
      <c r="B2864" s="30"/>
      <c r="C2864" s="210" t="s">
        <v>2156</v>
      </c>
      <c r="D2864" s="210" t="s">
        <v>2699</v>
      </c>
      <c r="E2864" s="17" t="s">
        <v>2156</v>
      </c>
      <c r="F2864" s="211">
        <v>29.25</v>
      </c>
      <c r="G2864" s="29"/>
      <c r="H2864" s="30"/>
    </row>
    <row r="2865" spans="1:8" s="1" customFormat="1" ht="16.899999999999999" customHeight="1">
      <c r="A2865" s="29"/>
      <c r="B2865" s="30"/>
      <c r="C2865" s="210" t="s">
        <v>2156</v>
      </c>
      <c r="D2865" s="210" t="s">
        <v>2681</v>
      </c>
      <c r="E2865" s="17" t="s">
        <v>2156</v>
      </c>
      <c r="F2865" s="211">
        <v>0</v>
      </c>
      <c r="G2865" s="29"/>
      <c r="H2865" s="30"/>
    </row>
    <row r="2866" spans="1:8" s="1" customFormat="1" ht="16.899999999999999" customHeight="1">
      <c r="A2866" s="29"/>
      <c r="B2866" s="30"/>
      <c r="C2866" s="210" t="s">
        <v>2156</v>
      </c>
      <c r="D2866" s="210" t="s">
        <v>2700</v>
      </c>
      <c r="E2866" s="17" t="s">
        <v>2156</v>
      </c>
      <c r="F2866" s="211">
        <v>24</v>
      </c>
      <c r="G2866" s="29"/>
      <c r="H2866" s="30"/>
    </row>
    <row r="2867" spans="1:8" s="1" customFormat="1" ht="16.899999999999999" customHeight="1">
      <c r="A2867" s="29"/>
      <c r="B2867" s="30"/>
      <c r="C2867" s="210" t="s">
        <v>2156</v>
      </c>
      <c r="D2867" s="210" t="s">
        <v>2634</v>
      </c>
      <c r="E2867" s="17" t="s">
        <v>2156</v>
      </c>
      <c r="F2867" s="211">
        <v>0</v>
      </c>
      <c r="G2867" s="29"/>
      <c r="H2867" s="30"/>
    </row>
    <row r="2868" spans="1:8" s="1" customFormat="1" ht="16.899999999999999" customHeight="1">
      <c r="A2868" s="29"/>
      <c r="B2868" s="30"/>
      <c r="C2868" s="210" t="s">
        <v>2156</v>
      </c>
      <c r="D2868" s="210" t="s">
        <v>2701</v>
      </c>
      <c r="E2868" s="17" t="s">
        <v>2156</v>
      </c>
      <c r="F2868" s="211">
        <v>27</v>
      </c>
      <c r="G2868" s="29"/>
      <c r="H2868" s="30"/>
    </row>
    <row r="2869" spans="1:8" s="1" customFormat="1" ht="16.899999999999999" customHeight="1">
      <c r="A2869" s="29"/>
      <c r="B2869" s="30"/>
      <c r="C2869" s="210" t="s">
        <v>2324</v>
      </c>
      <c r="D2869" s="210" t="s">
        <v>2638</v>
      </c>
      <c r="E2869" s="17" t="s">
        <v>2156</v>
      </c>
      <c r="F2869" s="211">
        <v>80.25</v>
      </c>
      <c r="G2869" s="29"/>
      <c r="H2869" s="30"/>
    </row>
    <row r="2870" spans="1:8" s="1" customFormat="1" ht="16.899999999999999" customHeight="1">
      <c r="A2870" s="29"/>
      <c r="B2870" s="30"/>
      <c r="C2870" s="212" t="s">
        <v>561</v>
      </c>
      <c r="D2870" s="29"/>
      <c r="E2870" s="29"/>
      <c r="F2870" s="29"/>
      <c r="G2870" s="29"/>
      <c r="H2870" s="30"/>
    </row>
    <row r="2871" spans="1:8" s="1" customFormat="1" ht="16.899999999999999" customHeight="1">
      <c r="A2871" s="29"/>
      <c r="B2871" s="30"/>
      <c r="C2871" s="210" t="s">
        <v>2695</v>
      </c>
      <c r="D2871" s="210" t="s">
        <v>2696</v>
      </c>
      <c r="E2871" s="17" t="s">
        <v>2297</v>
      </c>
      <c r="F2871" s="211">
        <v>85.25</v>
      </c>
      <c r="G2871" s="29"/>
      <c r="H2871" s="30"/>
    </row>
    <row r="2872" spans="1:8" s="1" customFormat="1" ht="16.899999999999999" customHeight="1">
      <c r="A2872" s="29"/>
      <c r="B2872" s="30"/>
      <c r="C2872" s="210" t="s">
        <v>2657</v>
      </c>
      <c r="D2872" s="210" t="s">
        <v>2658</v>
      </c>
      <c r="E2872" s="17" t="s">
        <v>2297</v>
      </c>
      <c r="F2872" s="211">
        <v>204.5</v>
      </c>
      <c r="G2872" s="29"/>
      <c r="H2872" s="30"/>
    </row>
    <row r="2873" spans="1:8" s="1" customFormat="1" ht="16.899999999999999" customHeight="1">
      <c r="A2873" s="29"/>
      <c r="B2873" s="30"/>
      <c r="C2873" s="210" t="s">
        <v>2666</v>
      </c>
      <c r="D2873" s="210" t="s">
        <v>2667</v>
      </c>
      <c r="E2873" s="17" t="s">
        <v>2297</v>
      </c>
      <c r="F2873" s="211">
        <v>267.75</v>
      </c>
      <c r="G2873" s="29"/>
      <c r="H2873" s="30"/>
    </row>
    <row r="2874" spans="1:8" s="1" customFormat="1" ht="16.899999999999999" customHeight="1">
      <c r="A2874" s="29"/>
      <c r="B2874" s="30"/>
      <c r="C2874" s="210" t="s">
        <v>2776</v>
      </c>
      <c r="D2874" s="210" t="s">
        <v>2777</v>
      </c>
      <c r="E2874" s="17" t="s">
        <v>2248</v>
      </c>
      <c r="F2874" s="211">
        <v>287.63099999999997</v>
      </c>
      <c r="G2874" s="29"/>
      <c r="H2874" s="30"/>
    </row>
    <row r="2875" spans="1:8" s="1" customFormat="1" ht="16.899999999999999" customHeight="1">
      <c r="A2875" s="29"/>
      <c r="B2875" s="30"/>
      <c r="C2875" s="210" t="s">
        <v>3120</v>
      </c>
      <c r="D2875" s="210" t="s">
        <v>3121</v>
      </c>
      <c r="E2875" s="17" t="s">
        <v>2297</v>
      </c>
      <c r="F2875" s="211">
        <v>85.25</v>
      </c>
      <c r="G2875" s="29"/>
      <c r="H2875" s="30"/>
    </row>
    <row r="2876" spans="1:8" s="1" customFormat="1" ht="16.899999999999999" customHeight="1">
      <c r="A2876" s="29"/>
      <c r="B2876" s="30"/>
      <c r="C2876" s="210" t="s">
        <v>3133</v>
      </c>
      <c r="D2876" s="210" t="s">
        <v>3134</v>
      </c>
      <c r="E2876" s="17" t="s">
        <v>2297</v>
      </c>
      <c r="F2876" s="211">
        <v>244.25</v>
      </c>
      <c r="G2876" s="29"/>
      <c r="H2876" s="30"/>
    </row>
    <row r="2877" spans="1:8" s="1" customFormat="1" ht="16.899999999999999" customHeight="1">
      <c r="A2877" s="29"/>
      <c r="B2877" s="30"/>
      <c r="C2877" s="210" t="s">
        <v>3129</v>
      </c>
      <c r="D2877" s="210" t="s">
        <v>3130</v>
      </c>
      <c r="E2877" s="17" t="s">
        <v>2297</v>
      </c>
      <c r="F2877" s="211">
        <v>85.25</v>
      </c>
      <c r="G2877" s="29"/>
      <c r="H2877" s="30"/>
    </row>
    <row r="2878" spans="1:8" s="1" customFormat="1" ht="16.899999999999999" customHeight="1">
      <c r="A2878" s="29"/>
      <c r="B2878" s="30"/>
      <c r="C2878" s="210" t="s">
        <v>1022</v>
      </c>
      <c r="D2878" s="210" t="s">
        <v>1023</v>
      </c>
      <c r="E2878" s="17" t="s">
        <v>2485</v>
      </c>
      <c r="F2878" s="211">
        <v>205.334</v>
      </c>
      <c r="G2878" s="29"/>
      <c r="H2878" s="30"/>
    </row>
    <row r="2879" spans="1:8" s="1" customFormat="1" ht="16.899999999999999" customHeight="1">
      <c r="A2879" s="29"/>
      <c r="B2879" s="30"/>
      <c r="C2879" s="206" t="s">
        <v>2327</v>
      </c>
      <c r="D2879" s="207" t="s">
        <v>2328</v>
      </c>
      <c r="E2879" s="208" t="s">
        <v>2297</v>
      </c>
      <c r="F2879" s="209">
        <v>5</v>
      </c>
      <c r="G2879" s="29"/>
      <c r="H2879" s="30"/>
    </row>
    <row r="2880" spans="1:8" s="1" customFormat="1" ht="16.899999999999999" customHeight="1">
      <c r="A2880" s="29"/>
      <c r="B2880" s="30"/>
      <c r="C2880" s="210" t="s">
        <v>2156</v>
      </c>
      <c r="D2880" s="210" t="s">
        <v>2639</v>
      </c>
      <c r="E2880" s="17" t="s">
        <v>2156</v>
      </c>
      <c r="F2880" s="211">
        <v>0</v>
      </c>
      <c r="G2880" s="29"/>
      <c r="H2880" s="30"/>
    </row>
    <row r="2881" spans="1:8" s="1" customFormat="1" ht="16.899999999999999" customHeight="1">
      <c r="A2881" s="29"/>
      <c r="B2881" s="30"/>
      <c r="C2881" s="210" t="s">
        <v>2156</v>
      </c>
      <c r="D2881" s="210" t="s">
        <v>2702</v>
      </c>
      <c r="E2881" s="17" t="s">
        <v>2156</v>
      </c>
      <c r="F2881" s="211">
        <v>5</v>
      </c>
      <c r="G2881" s="29"/>
      <c r="H2881" s="30"/>
    </row>
    <row r="2882" spans="1:8" s="1" customFormat="1" ht="16.899999999999999" customHeight="1">
      <c r="A2882" s="29"/>
      <c r="B2882" s="30"/>
      <c r="C2882" s="210" t="s">
        <v>2327</v>
      </c>
      <c r="D2882" s="210" t="s">
        <v>2638</v>
      </c>
      <c r="E2882" s="17" t="s">
        <v>2156</v>
      </c>
      <c r="F2882" s="211">
        <v>5</v>
      </c>
      <c r="G2882" s="29"/>
      <c r="H2882" s="30"/>
    </row>
    <row r="2883" spans="1:8" s="1" customFormat="1" ht="16.899999999999999" customHeight="1">
      <c r="A2883" s="29"/>
      <c r="B2883" s="30"/>
      <c r="C2883" s="212" t="s">
        <v>561</v>
      </c>
      <c r="D2883" s="29"/>
      <c r="E2883" s="29"/>
      <c r="F2883" s="29"/>
      <c r="G2883" s="29"/>
      <c r="H2883" s="30"/>
    </row>
    <row r="2884" spans="1:8" s="1" customFormat="1" ht="16.899999999999999" customHeight="1">
      <c r="A2884" s="29"/>
      <c r="B2884" s="30"/>
      <c r="C2884" s="210" t="s">
        <v>2695</v>
      </c>
      <c r="D2884" s="210" t="s">
        <v>2696</v>
      </c>
      <c r="E2884" s="17" t="s">
        <v>2297</v>
      </c>
      <c r="F2884" s="211">
        <v>85.25</v>
      </c>
      <c r="G2884" s="29"/>
      <c r="H2884" s="30"/>
    </row>
    <row r="2885" spans="1:8" s="1" customFormat="1" ht="16.899999999999999" customHeight="1">
      <c r="A2885" s="29"/>
      <c r="B2885" s="30"/>
      <c r="C2885" s="210" t="s">
        <v>2657</v>
      </c>
      <c r="D2885" s="210" t="s">
        <v>2658</v>
      </c>
      <c r="E2885" s="17" t="s">
        <v>2297</v>
      </c>
      <c r="F2885" s="211">
        <v>204.5</v>
      </c>
      <c r="G2885" s="29"/>
      <c r="H2885" s="30"/>
    </row>
    <row r="2886" spans="1:8" s="1" customFormat="1" ht="16.899999999999999" customHeight="1">
      <c r="A2886" s="29"/>
      <c r="B2886" s="30"/>
      <c r="C2886" s="210" t="s">
        <v>2666</v>
      </c>
      <c r="D2886" s="210" t="s">
        <v>2667</v>
      </c>
      <c r="E2886" s="17" t="s">
        <v>2297</v>
      </c>
      <c r="F2886" s="211">
        <v>267.75</v>
      </c>
      <c r="G2886" s="29"/>
      <c r="H2886" s="30"/>
    </row>
    <row r="2887" spans="1:8" s="1" customFormat="1" ht="16.899999999999999" customHeight="1">
      <c r="A2887" s="29"/>
      <c r="B2887" s="30"/>
      <c r="C2887" s="210" t="s">
        <v>2760</v>
      </c>
      <c r="D2887" s="210" t="s">
        <v>2761</v>
      </c>
      <c r="E2887" s="17" t="s">
        <v>2248</v>
      </c>
      <c r="F2887" s="211">
        <v>24.312999999999999</v>
      </c>
      <c r="G2887" s="29"/>
      <c r="H2887" s="30"/>
    </row>
    <row r="2888" spans="1:8" s="1" customFormat="1" ht="16.899999999999999" customHeight="1">
      <c r="A2888" s="29"/>
      <c r="B2888" s="30"/>
      <c r="C2888" s="210" t="s">
        <v>3120</v>
      </c>
      <c r="D2888" s="210" t="s">
        <v>3121</v>
      </c>
      <c r="E2888" s="17" t="s">
        <v>2297</v>
      </c>
      <c r="F2888" s="211">
        <v>85.25</v>
      </c>
      <c r="G2888" s="29"/>
      <c r="H2888" s="30"/>
    </row>
    <row r="2889" spans="1:8" s="1" customFormat="1" ht="16.899999999999999" customHeight="1">
      <c r="A2889" s="29"/>
      <c r="B2889" s="30"/>
      <c r="C2889" s="210" t="s">
        <v>3133</v>
      </c>
      <c r="D2889" s="210" t="s">
        <v>3134</v>
      </c>
      <c r="E2889" s="17" t="s">
        <v>2297</v>
      </c>
      <c r="F2889" s="211">
        <v>244.25</v>
      </c>
      <c r="G2889" s="29"/>
      <c r="H2889" s="30"/>
    </row>
    <row r="2890" spans="1:8" s="1" customFormat="1" ht="16.899999999999999" customHeight="1">
      <c r="A2890" s="29"/>
      <c r="B2890" s="30"/>
      <c r="C2890" s="210" t="s">
        <v>3129</v>
      </c>
      <c r="D2890" s="210" t="s">
        <v>3130</v>
      </c>
      <c r="E2890" s="17" t="s">
        <v>2297</v>
      </c>
      <c r="F2890" s="211">
        <v>85.25</v>
      </c>
      <c r="G2890" s="29"/>
      <c r="H2890" s="30"/>
    </row>
    <row r="2891" spans="1:8" s="1" customFormat="1" ht="16.899999999999999" customHeight="1">
      <c r="A2891" s="29"/>
      <c r="B2891" s="30"/>
      <c r="C2891" s="210" t="s">
        <v>1022</v>
      </c>
      <c r="D2891" s="210" t="s">
        <v>1023</v>
      </c>
      <c r="E2891" s="17" t="s">
        <v>2485</v>
      </c>
      <c r="F2891" s="211">
        <v>205.334</v>
      </c>
      <c r="G2891" s="29"/>
      <c r="H2891" s="30"/>
    </row>
    <row r="2892" spans="1:8" s="1" customFormat="1" ht="16.899999999999999" customHeight="1">
      <c r="A2892" s="29"/>
      <c r="B2892" s="30"/>
      <c r="C2892" s="206" t="s">
        <v>2330</v>
      </c>
      <c r="D2892" s="207" t="s">
        <v>2331</v>
      </c>
      <c r="E2892" s="208" t="s">
        <v>2297</v>
      </c>
      <c r="F2892" s="209">
        <v>144</v>
      </c>
      <c r="G2892" s="29"/>
      <c r="H2892" s="30"/>
    </row>
    <row r="2893" spans="1:8" s="1" customFormat="1" ht="16.899999999999999" customHeight="1">
      <c r="A2893" s="29"/>
      <c r="B2893" s="30"/>
      <c r="C2893" s="210" t="s">
        <v>2156</v>
      </c>
      <c r="D2893" s="210" t="s">
        <v>2156</v>
      </c>
      <c r="E2893" s="17" t="s">
        <v>2156</v>
      </c>
      <c r="F2893" s="211">
        <v>0</v>
      </c>
      <c r="G2893" s="29"/>
      <c r="H2893" s="30"/>
    </row>
    <row r="2894" spans="1:8" s="1" customFormat="1" ht="16.899999999999999" customHeight="1">
      <c r="A2894" s="29"/>
      <c r="B2894" s="30"/>
      <c r="C2894" s="210" t="s">
        <v>2156</v>
      </c>
      <c r="D2894" s="210" t="s">
        <v>2687</v>
      </c>
      <c r="E2894" s="17" t="s">
        <v>2156</v>
      </c>
      <c r="F2894" s="211">
        <v>0</v>
      </c>
      <c r="G2894" s="29"/>
      <c r="H2894" s="30"/>
    </row>
    <row r="2895" spans="1:8" s="1" customFormat="1" ht="16.899999999999999" customHeight="1">
      <c r="A2895" s="29"/>
      <c r="B2895" s="30"/>
      <c r="C2895" s="210" t="s">
        <v>2156</v>
      </c>
      <c r="D2895" s="210" t="s">
        <v>2670</v>
      </c>
      <c r="E2895" s="17" t="s">
        <v>2156</v>
      </c>
      <c r="F2895" s="211">
        <v>0</v>
      </c>
      <c r="G2895" s="29"/>
      <c r="H2895" s="30"/>
    </row>
    <row r="2896" spans="1:8" s="1" customFormat="1" ht="16.899999999999999" customHeight="1">
      <c r="A2896" s="29"/>
      <c r="B2896" s="30"/>
      <c r="C2896" s="210" t="s">
        <v>2156</v>
      </c>
      <c r="D2896" s="210" t="s">
        <v>2628</v>
      </c>
      <c r="E2896" s="17" t="s">
        <v>2156</v>
      </c>
      <c r="F2896" s="211">
        <v>0</v>
      </c>
      <c r="G2896" s="29"/>
      <c r="H2896" s="30"/>
    </row>
    <row r="2897" spans="1:8" s="1" customFormat="1" ht="16.899999999999999" customHeight="1">
      <c r="A2897" s="29"/>
      <c r="B2897" s="30"/>
      <c r="C2897" s="210" t="s">
        <v>2156</v>
      </c>
      <c r="D2897" s="210" t="s">
        <v>2688</v>
      </c>
      <c r="E2897" s="17" t="s">
        <v>2156</v>
      </c>
      <c r="F2897" s="211">
        <v>92.25</v>
      </c>
      <c r="G2897" s="29"/>
      <c r="H2897" s="30"/>
    </row>
    <row r="2898" spans="1:8" s="1" customFormat="1" ht="16.899999999999999" customHeight="1">
      <c r="A2898" s="29"/>
      <c r="B2898" s="30"/>
      <c r="C2898" s="210" t="s">
        <v>2156</v>
      </c>
      <c r="D2898" s="210" t="s">
        <v>2681</v>
      </c>
      <c r="E2898" s="17" t="s">
        <v>2156</v>
      </c>
      <c r="F2898" s="211">
        <v>0</v>
      </c>
      <c r="G2898" s="29"/>
      <c r="H2898" s="30"/>
    </row>
    <row r="2899" spans="1:8" s="1" customFormat="1" ht="16.899999999999999" customHeight="1">
      <c r="A2899" s="29"/>
      <c r="B2899" s="30"/>
      <c r="C2899" s="210" t="s">
        <v>2156</v>
      </c>
      <c r="D2899" s="210" t="s">
        <v>2689</v>
      </c>
      <c r="E2899" s="17" t="s">
        <v>2156</v>
      </c>
      <c r="F2899" s="211">
        <v>42</v>
      </c>
      <c r="G2899" s="29"/>
      <c r="H2899" s="30"/>
    </row>
    <row r="2900" spans="1:8" s="1" customFormat="1" ht="16.899999999999999" customHeight="1">
      <c r="A2900" s="29"/>
      <c r="B2900" s="30"/>
      <c r="C2900" s="210" t="s">
        <v>2156</v>
      </c>
      <c r="D2900" s="210" t="s">
        <v>2634</v>
      </c>
      <c r="E2900" s="17" t="s">
        <v>2156</v>
      </c>
      <c r="F2900" s="211">
        <v>0</v>
      </c>
      <c r="G2900" s="29"/>
      <c r="H2900" s="30"/>
    </row>
    <row r="2901" spans="1:8" s="1" customFormat="1" ht="16.899999999999999" customHeight="1">
      <c r="A2901" s="29"/>
      <c r="B2901" s="30"/>
      <c r="C2901" s="210" t="s">
        <v>2156</v>
      </c>
      <c r="D2901" s="210" t="s">
        <v>2690</v>
      </c>
      <c r="E2901" s="17" t="s">
        <v>2156</v>
      </c>
      <c r="F2901" s="211">
        <v>90</v>
      </c>
      <c r="G2901" s="29"/>
      <c r="H2901" s="30"/>
    </row>
    <row r="2902" spans="1:8" s="1" customFormat="1" ht="16.899999999999999" customHeight="1">
      <c r="A2902" s="29"/>
      <c r="B2902" s="30"/>
      <c r="C2902" s="210" t="s">
        <v>2156</v>
      </c>
      <c r="D2902" s="210" t="s">
        <v>2691</v>
      </c>
      <c r="E2902" s="17" t="s">
        <v>2156</v>
      </c>
      <c r="F2902" s="211">
        <v>0</v>
      </c>
      <c r="G2902" s="29"/>
      <c r="H2902" s="30"/>
    </row>
    <row r="2903" spans="1:8" s="1" customFormat="1" ht="16.899999999999999" customHeight="1">
      <c r="A2903" s="29"/>
      <c r="B2903" s="30"/>
      <c r="C2903" s="210" t="s">
        <v>2156</v>
      </c>
      <c r="D2903" s="210" t="s">
        <v>2692</v>
      </c>
      <c r="E2903" s="17" t="s">
        <v>2156</v>
      </c>
      <c r="F2903" s="211">
        <v>-80.25</v>
      </c>
      <c r="G2903" s="29"/>
      <c r="H2903" s="30"/>
    </row>
    <row r="2904" spans="1:8" s="1" customFormat="1" ht="16.899999999999999" customHeight="1">
      <c r="A2904" s="29"/>
      <c r="B2904" s="30"/>
      <c r="C2904" s="210" t="s">
        <v>2330</v>
      </c>
      <c r="D2904" s="210" t="s">
        <v>2638</v>
      </c>
      <c r="E2904" s="17" t="s">
        <v>2156</v>
      </c>
      <c r="F2904" s="211">
        <v>144</v>
      </c>
      <c r="G2904" s="29"/>
      <c r="H2904" s="30"/>
    </row>
    <row r="2905" spans="1:8" s="1" customFormat="1" ht="16.899999999999999" customHeight="1">
      <c r="A2905" s="29"/>
      <c r="B2905" s="30"/>
      <c r="C2905" s="212" t="s">
        <v>561</v>
      </c>
      <c r="D2905" s="29"/>
      <c r="E2905" s="29"/>
      <c r="F2905" s="29"/>
      <c r="G2905" s="29"/>
      <c r="H2905" s="30"/>
    </row>
    <row r="2906" spans="1:8" s="1" customFormat="1" ht="16.899999999999999" customHeight="1">
      <c r="A2906" s="29"/>
      <c r="B2906" s="30"/>
      <c r="C2906" s="210" t="s">
        <v>2666</v>
      </c>
      <c r="D2906" s="210" t="s">
        <v>2667</v>
      </c>
      <c r="E2906" s="17" t="s">
        <v>2297</v>
      </c>
      <c r="F2906" s="211">
        <v>267.75</v>
      </c>
      <c r="G2906" s="29"/>
      <c r="H2906" s="30"/>
    </row>
    <row r="2907" spans="1:8" s="1" customFormat="1" ht="16.899999999999999" customHeight="1">
      <c r="A2907" s="29"/>
      <c r="B2907" s="30"/>
      <c r="C2907" s="210" t="s">
        <v>3133</v>
      </c>
      <c r="D2907" s="210" t="s">
        <v>3134</v>
      </c>
      <c r="E2907" s="17" t="s">
        <v>2297</v>
      </c>
      <c r="F2907" s="211">
        <v>244.25</v>
      </c>
      <c r="G2907" s="29"/>
      <c r="H2907" s="30"/>
    </row>
    <row r="2908" spans="1:8" s="1" customFormat="1" ht="16.899999999999999" customHeight="1">
      <c r="A2908" s="29"/>
      <c r="B2908" s="30"/>
      <c r="C2908" s="210" t="s">
        <v>990</v>
      </c>
      <c r="D2908" s="210" t="s">
        <v>991</v>
      </c>
      <c r="E2908" s="17" t="s">
        <v>2297</v>
      </c>
      <c r="F2908" s="211">
        <v>2377.306</v>
      </c>
      <c r="G2908" s="29"/>
      <c r="H2908" s="30"/>
    </row>
    <row r="2909" spans="1:8" s="1" customFormat="1" ht="16.899999999999999" customHeight="1">
      <c r="A2909" s="29"/>
      <c r="B2909" s="30"/>
      <c r="C2909" s="210" t="s">
        <v>1022</v>
      </c>
      <c r="D2909" s="210" t="s">
        <v>1023</v>
      </c>
      <c r="E2909" s="17" t="s">
        <v>2485</v>
      </c>
      <c r="F2909" s="211">
        <v>205.334</v>
      </c>
      <c r="G2909" s="29"/>
      <c r="H2909" s="30"/>
    </row>
    <row r="2910" spans="1:8" s="1" customFormat="1" ht="16.899999999999999" customHeight="1">
      <c r="A2910" s="29"/>
      <c r="B2910" s="30"/>
      <c r="C2910" s="206" t="s">
        <v>2333</v>
      </c>
      <c r="D2910" s="207" t="s">
        <v>2334</v>
      </c>
      <c r="E2910" s="208" t="s">
        <v>2297</v>
      </c>
      <c r="F2910" s="209">
        <v>15</v>
      </c>
      <c r="G2910" s="29"/>
      <c r="H2910" s="30"/>
    </row>
    <row r="2911" spans="1:8" s="1" customFormat="1" ht="16.899999999999999" customHeight="1">
      <c r="A2911" s="29"/>
      <c r="B2911" s="30"/>
      <c r="C2911" s="210" t="s">
        <v>2156</v>
      </c>
      <c r="D2911" s="210" t="s">
        <v>2639</v>
      </c>
      <c r="E2911" s="17" t="s">
        <v>2156</v>
      </c>
      <c r="F2911" s="211">
        <v>0</v>
      </c>
      <c r="G2911" s="29"/>
      <c r="H2911" s="30"/>
    </row>
    <row r="2912" spans="1:8" s="1" customFormat="1" ht="16.899999999999999" customHeight="1">
      <c r="A2912" s="29"/>
      <c r="B2912" s="30"/>
      <c r="C2912" s="210" t="s">
        <v>2156</v>
      </c>
      <c r="D2912" s="210" t="s">
        <v>2693</v>
      </c>
      <c r="E2912" s="17" t="s">
        <v>2156</v>
      </c>
      <c r="F2912" s="211">
        <v>20</v>
      </c>
      <c r="G2912" s="29"/>
      <c r="H2912" s="30"/>
    </row>
    <row r="2913" spans="1:8" s="1" customFormat="1" ht="16.899999999999999" customHeight="1">
      <c r="A2913" s="29"/>
      <c r="B2913" s="30"/>
      <c r="C2913" s="210" t="s">
        <v>2156</v>
      </c>
      <c r="D2913" s="210" t="s">
        <v>2691</v>
      </c>
      <c r="E2913" s="17" t="s">
        <v>2156</v>
      </c>
      <c r="F2913" s="211">
        <v>0</v>
      </c>
      <c r="G2913" s="29"/>
      <c r="H2913" s="30"/>
    </row>
    <row r="2914" spans="1:8" s="1" customFormat="1" ht="16.899999999999999" customHeight="1">
      <c r="A2914" s="29"/>
      <c r="B2914" s="30"/>
      <c r="C2914" s="210" t="s">
        <v>2156</v>
      </c>
      <c r="D2914" s="210" t="s">
        <v>2694</v>
      </c>
      <c r="E2914" s="17" t="s">
        <v>2156</v>
      </c>
      <c r="F2914" s="211">
        <v>-5</v>
      </c>
      <c r="G2914" s="29"/>
      <c r="H2914" s="30"/>
    </row>
    <row r="2915" spans="1:8" s="1" customFormat="1" ht="16.899999999999999" customHeight="1">
      <c r="A2915" s="29"/>
      <c r="B2915" s="30"/>
      <c r="C2915" s="210" t="s">
        <v>2333</v>
      </c>
      <c r="D2915" s="210" t="s">
        <v>2638</v>
      </c>
      <c r="E2915" s="17" t="s">
        <v>2156</v>
      </c>
      <c r="F2915" s="211">
        <v>15</v>
      </c>
      <c r="G2915" s="29"/>
      <c r="H2915" s="30"/>
    </row>
    <row r="2916" spans="1:8" s="1" customFormat="1" ht="16.899999999999999" customHeight="1">
      <c r="A2916" s="29"/>
      <c r="B2916" s="30"/>
      <c r="C2916" s="212" t="s">
        <v>561</v>
      </c>
      <c r="D2916" s="29"/>
      <c r="E2916" s="29"/>
      <c r="F2916" s="29"/>
      <c r="G2916" s="29"/>
      <c r="H2916" s="30"/>
    </row>
    <row r="2917" spans="1:8" s="1" customFormat="1" ht="16.899999999999999" customHeight="1">
      <c r="A2917" s="29"/>
      <c r="B2917" s="30"/>
      <c r="C2917" s="210" t="s">
        <v>2666</v>
      </c>
      <c r="D2917" s="210" t="s">
        <v>2667</v>
      </c>
      <c r="E2917" s="17" t="s">
        <v>2297</v>
      </c>
      <c r="F2917" s="211">
        <v>267.75</v>
      </c>
      <c r="G2917" s="29"/>
      <c r="H2917" s="30"/>
    </row>
    <row r="2918" spans="1:8" s="1" customFormat="1" ht="16.899999999999999" customHeight="1">
      <c r="A2918" s="29"/>
      <c r="B2918" s="30"/>
      <c r="C2918" s="210" t="s">
        <v>3133</v>
      </c>
      <c r="D2918" s="210" t="s">
        <v>3134</v>
      </c>
      <c r="E2918" s="17" t="s">
        <v>2297</v>
      </c>
      <c r="F2918" s="211">
        <v>244.25</v>
      </c>
      <c r="G2918" s="29"/>
      <c r="H2918" s="30"/>
    </row>
    <row r="2919" spans="1:8" s="1" customFormat="1" ht="16.899999999999999" customHeight="1">
      <c r="A2919" s="29"/>
      <c r="B2919" s="30"/>
      <c r="C2919" s="210" t="s">
        <v>990</v>
      </c>
      <c r="D2919" s="210" t="s">
        <v>991</v>
      </c>
      <c r="E2919" s="17" t="s">
        <v>2297</v>
      </c>
      <c r="F2919" s="211">
        <v>2377.306</v>
      </c>
      <c r="G2919" s="29"/>
      <c r="H2919" s="30"/>
    </row>
    <row r="2920" spans="1:8" s="1" customFormat="1" ht="16.899999999999999" customHeight="1">
      <c r="A2920" s="29"/>
      <c r="B2920" s="30"/>
      <c r="C2920" s="210" t="s">
        <v>1022</v>
      </c>
      <c r="D2920" s="210" t="s">
        <v>1023</v>
      </c>
      <c r="E2920" s="17" t="s">
        <v>2485</v>
      </c>
      <c r="F2920" s="211">
        <v>205.334</v>
      </c>
      <c r="G2920" s="29"/>
      <c r="H2920" s="30"/>
    </row>
    <row r="2921" spans="1:8" s="1" customFormat="1" ht="16.899999999999999" customHeight="1">
      <c r="A2921" s="29"/>
      <c r="B2921" s="30"/>
      <c r="C2921" s="206" t="s">
        <v>1099</v>
      </c>
      <c r="D2921" s="207" t="s">
        <v>320</v>
      </c>
      <c r="E2921" s="208" t="s">
        <v>2338</v>
      </c>
      <c r="F2921" s="209">
        <v>2</v>
      </c>
      <c r="G2921" s="29"/>
      <c r="H2921" s="30"/>
    </row>
    <row r="2922" spans="1:8" s="1" customFormat="1" ht="16.899999999999999" customHeight="1">
      <c r="A2922" s="29"/>
      <c r="B2922" s="30"/>
      <c r="C2922" s="210" t="s">
        <v>2156</v>
      </c>
      <c r="D2922" s="210" t="s">
        <v>372</v>
      </c>
      <c r="E2922" s="17" t="s">
        <v>2156</v>
      </c>
      <c r="F2922" s="211">
        <v>0</v>
      </c>
      <c r="G2922" s="29"/>
      <c r="H2922" s="30"/>
    </row>
    <row r="2923" spans="1:8" s="1" customFormat="1" ht="16.899999999999999" customHeight="1">
      <c r="A2923" s="29"/>
      <c r="B2923" s="30"/>
      <c r="C2923" s="210" t="s">
        <v>2156</v>
      </c>
      <c r="D2923" s="210" t="s">
        <v>373</v>
      </c>
      <c r="E2923" s="17" t="s">
        <v>2156</v>
      </c>
      <c r="F2923" s="211">
        <v>2</v>
      </c>
      <c r="G2923" s="29"/>
      <c r="H2923" s="30"/>
    </row>
    <row r="2924" spans="1:8" s="1" customFormat="1" ht="16.899999999999999" customHeight="1">
      <c r="A2924" s="29"/>
      <c r="B2924" s="30"/>
      <c r="C2924" s="210" t="s">
        <v>1099</v>
      </c>
      <c r="D2924" s="210" t="s">
        <v>2638</v>
      </c>
      <c r="E2924" s="17" t="s">
        <v>2156</v>
      </c>
      <c r="F2924" s="211">
        <v>2</v>
      </c>
      <c r="G2924" s="29"/>
      <c r="H2924" s="30"/>
    </row>
    <row r="2925" spans="1:8" s="1" customFormat="1" ht="16.899999999999999" customHeight="1">
      <c r="A2925" s="29"/>
      <c r="B2925" s="30"/>
      <c r="C2925" s="212" t="s">
        <v>561</v>
      </c>
      <c r="D2925" s="29"/>
      <c r="E2925" s="29"/>
      <c r="F2925" s="29"/>
      <c r="G2925" s="29"/>
      <c r="H2925" s="30"/>
    </row>
    <row r="2926" spans="1:8" s="1" customFormat="1" ht="16.899999999999999" customHeight="1">
      <c r="A2926" s="29"/>
      <c r="B2926" s="30"/>
      <c r="C2926" s="210" t="s">
        <v>2738</v>
      </c>
      <c r="D2926" s="210" t="s">
        <v>2739</v>
      </c>
      <c r="E2926" s="17" t="s">
        <v>2338</v>
      </c>
      <c r="F2926" s="211">
        <v>94</v>
      </c>
      <c r="G2926" s="29"/>
      <c r="H2926" s="30"/>
    </row>
    <row r="2927" spans="1:8" s="1" customFormat="1" ht="16.899999999999999" customHeight="1">
      <c r="A2927" s="29"/>
      <c r="B2927" s="30"/>
      <c r="C2927" s="210" t="s">
        <v>2732</v>
      </c>
      <c r="D2927" s="210" t="s">
        <v>2733</v>
      </c>
      <c r="E2927" s="17" t="s">
        <v>2734</v>
      </c>
      <c r="F2927" s="211">
        <v>140</v>
      </c>
      <c r="G2927" s="29"/>
      <c r="H2927" s="30"/>
    </row>
    <row r="2928" spans="1:8" s="1" customFormat="1" ht="16.899999999999999" customHeight="1">
      <c r="A2928" s="29"/>
      <c r="B2928" s="30"/>
      <c r="C2928" s="206" t="s">
        <v>2336</v>
      </c>
      <c r="D2928" s="207" t="s">
        <v>2337</v>
      </c>
      <c r="E2928" s="208" t="s">
        <v>2338</v>
      </c>
      <c r="F2928" s="209">
        <v>64</v>
      </c>
      <c r="G2928" s="29"/>
      <c r="H2928" s="30"/>
    </row>
    <row r="2929" spans="1:8" s="1" customFormat="1" ht="16.899999999999999" customHeight="1">
      <c r="A2929" s="29"/>
      <c r="B2929" s="30"/>
      <c r="C2929" s="210" t="s">
        <v>2156</v>
      </c>
      <c r="D2929" s="210" t="s">
        <v>2741</v>
      </c>
      <c r="E2929" s="17" t="s">
        <v>2156</v>
      </c>
      <c r="F2929" s="211">
        <v>0</v>
      </c>
      <c r="G2929" s="29"/>
      <c r="H2929" s="30"/>
    </row>
    <row r="2930" spans="1:8" s="1" customFormat="1" ht="16.899999999999999" customHeight="1">
      <c r="A2930" s="29"/>
      <c r="B2930" s="30"/>
      <c r="C2930" s="210" t="s">
        <v>2156</v>
      </c>
      <c r="D2930" s="210" t="s">
        <v>3155</v>
      </c>
      <c r="E2930" s="17" t="s">
        <v>2156</v>
      </c>
      <c r="F2930" s="211">
        <v>64</v>
      </c>
      <c r="G2930" s="29"/>
      <c r="H2930" s="30"/>
    </row>
    <row r="2931" spans="1:8" s="1" customFormat="1" ht="16.899999999999999" customHeight="1">
      <c r="A2931" s="29"/>
      <c r="B2931" s="30"/>
      <c r="C2931" s="210" t="s">
        <v>2336</v>
      </c>
      <c r="D2931" s="210" t="s">
        <v>2638</v>
      </c>
      <c r="E2931" s="17" t="s">
        <v>2156</v>
      </c>
      <c r="F2931" s="211">
        <v>64</v>
      </c>
      <c r="G2931" s="29"/>
      <c r="H2931" s="30"/>
    </row>
    <row r="2932" spans="1:8" s="1" customFormat="1" ht="16.899999999999999" customHeight="1">
      <c r="A2932" s="29"/>
      <c r="B2932" s="30"/>
      <c r="C2932" s="212" t="s">
        <v>561</v>
      </c>
      <c r="D2932" s="29"/>
      <c r="E2932" s="29"/>
      <c r="F2932" s="29"/>
      <c r="G2932" s="29"/>
      <c r="H2932" s="30"/>
    </row>
    <row r="2933" spans="1:8" s="1" customFormat="1" ht="16.899999999999999" customHeight="1">
      <c r="A2933" s="29"/>
      <c r="B2933" s="30"/>
      <c r="C2933" s="210" t="s">
        <v>2738</v>
      </c>
      <c r="D2933" s="210" t="s">
        <v>2739</v>
      </c>
      <c r="E2933" s="17" t="s">
        <v>2338</v>
      </c>
      <c r="F2933" s="211">
        <v>94</v>
      </c>
      <c r="G2933" s="29"/>
      <c r="H2933" s="30"/>
    </row>
    <row r="2934" spans="1:8" s="1" customFormat="1" ht="16.899999999999999" customHeight="1">
      <c r="A2934" s="29"/>
      <c r="B2934" s="30"/>
      <c r="C2934" s="210" t="s">
        <v>2732</v>
      </c>
      <c r="D2934" s="210" t="s">
        <v>2733</v>
      </c>
      <c r="E2934" s="17" t="s">
        <v>2734</v>
      </c>
      <c r="F2934" s="211">
        <v>140</v>
      </c>
      <c r="G2934" s="29"/>
      <c r="H2934" s="30"/>
    </row>
    <row r="2935" spans="1:8" s="1" customFormat="1" ht="16.899999999999999" customHeight="1">
      <c r="A2935" s="29"/>
      <c r="B2935" s="30"/>
      <c r="C2935" s="206" t="s">
        <v>2340</v>
      </c>
      <c r="D2935" s="207" t="s">
        <v>321</v>
      </c>
      <c r="E2935" s="208" t="s">
        <v>2338</v>
      </c>
      <c r="F2935" s="209">
        <v>28</v>
      </c>
      <c r="G2935" s="29"/>
      <c r="H2935" s="30"/>
    </row>
    <row r="2936" spans="1:8" s="1" customFormat="1" ht="16.899999999999999" customHeight="1">
      <c r="A2936" s="29"/>
      <c r="B2936" s="30"/>
      <c r="C2936" s="210" t="s">
        <v>2156</v>
      </c>
      <c r="D2936" s="210" t="s">
        <v>374</v>
      </c>
      <c r="E2936" s="17" t="s">
        <v>2156</v>
      </c>
      <c r="F2936" s="211">
        <v>0</v>
      </c>
      <c r="G2936" s="29"/>
      <c r="H2936" s="30"/>
    </row>
    <row r="2937" spans="1:8" s="1" customFormat="1" ht="16.899999999999999" customHeight="1">
      <c r="A2937" s="29"/>
      <c r="B2937" s="30"/>
      <c r="C2937" s="210" t="s">
        <v>2156</v>
      </c>
      <c r="D2937" s="210" t="s">
        <v>375</v>
      </c>
      <c r="E2937" s="17" t="s">
        <v>2156</v>
      </c>
      <c r="F2937" s="211">
        <v>12</v>
      </c>
      <c r="G2937" s="29"/>
      <c r="H2937" s="30"/>
    </row>
    <row r="2938" spans="1:8" s="1" customFormat="1" ht="16.899999999999999" customHeight="1">
      <c r="A2938" s="29"/>
      <c r="B2938" s="30"/>
      <c r="C2938" s="210" t="s">
        <v>2156</v>
      </c>
      <c r="D2938" s="210" t="s">
        <v>376</v>
      </c>
      <c r="E2938" s="17" t="s">
        <v>2156</v>
      </c>
      <c r="F2938" s="211">
        <v>0</v>
      </c>
      <c r="G2938" s="29"/>
      <c r="H2938" s="30"/>
    </row>
    <row r="2939" spans="1:8" s="1" customFormat="1" ht="16.899999999999999" customHeight="1">
      <c r="A2939" s="29"/>
      <c r="B2939" s="30"/>
      <c r="C2939" s="210" t="s">
        <v>2156</v>
      </c>
      <c r="D2939" s="210" t="s">
        <v>2512</v>
      </c>
      <c r="E2939" s="17" t="s">
        <v>2156</v>
      </c>
      <c r="F2939" s="211">
        <v>16</v>
      </c>
      <c r="G2939" s="29"/>
      <c r="H2939" s="30"/>
    </row>
    <row r="2940" spans="1:8" s="1" customFormat="1" ht="16.899999999999999" customHeight="1">
      <c r="A2940" s="29"/>
      <c r="B2940" s="30"/>
      <c r="C2940" s="210" t="s">
        <v>2340</v>
      </c>
      <c r="D2940" s="210" t="s">
        <v>2638</v>
      </c>
      <c r="E2940" s="17" t="s">
        <v>2156</v>
      </c>
      <c r="F2940" s="211">
        <v>28</v>
      </c>
      <c r="G2940" s="29"/>
      <c r="H2940" s="30"/>
    </row>
    <row r="2941" spans="1:8" s="1" customFormat="1" ht="16.899999999999999" customHeight="1">
      <c r="A2941" s="29"/>
      <c r="B2941" s="30"/>
      <c r="C2941" s="212" t="s">
        <v>561</v>
      </c>
      <c r="D2941" s="29"/>
      <c r="E2941" s="29"/>
      <c r="F2941" s="29"/>
      <c r="G2941" s="29"/>
      <c r="H2941" s="30"/>
    </row>
    <row r="2942" spans="1:8" s="1" customFormat="1" ht="16.899999999999999" customHeight="1">
      <c r="A2942" s="29"/>
      <c r="B2942" s="30"/>
      <c r="C2942" s="210" t="s">
        <v>2738</v>
      </c>
      <c r="D2942" s="210" t="s">
        <v>2739</v>
      </c>
      <c r="E2942" s="17" t="s">
        <v>2338</v>
      </c>
      <c r="F2942" s="211">
        <v>94</v>
      </c>
      <c r="G2942" s="29"/>
      <c r="H2942" s="30"/>
    </row>
    <row r="2943" spans="1:8" s="1" customFormat="1" ht="16.899999999999999" customHeight="1">
      <c r="A2943" s="29"/>
      <c r="B2943" s="30"/>
      <c r="C2943" s="210" t="s">
        <v>2732</v>
      </c>
      <c r="D2943" s="210" t="s">
        <v>2733</v>
      </c>
      <c r="E2943" s="17" t="s">
        <v>2734</v>
      </c>
      <c r="F2943" s="211">
        <v>140</v>
      </c>
      <c r="G2943" s="29"/>
      <c r="H2943" s="30"/>
    </row>
    <row r="2944" spans="1:8" s="1" customFormat="1" ht="16.899999999999999" customHeight="1">
      <c r="A2944" s="29"/>
      <c r="B2944" s="30"/>
      <c r="C2944" s="206" t="s">
        <v>2343</v>
      </c>
      <c r="D2944" s="207" t="s">
        <v>2344</v>
      </c>
      <c r="E2944" s="208" t="s">
        <v>2345</v>
      </c>
      <c r="F2944" s="209">
        <v>3</v>
      </c>
      <c r="G2944" s="29"/>
      <c r="H2944" s="30"/>
    </row>
    <row r="2945" spans="1:8" s="1" customFormat="1" ht="16.899999999999999" customHeight="1">
      <c r="A2945" s="29"/>
      <c r="B2945" s="30"/>
      <c r="C2945" s="210" t="s">
        <v>2343</v>
      </c>
      <c r="D2945" s="210" t="s">
        <v>2787</v>
      </c>
      <c r="E2945" s="17" t="s">
        <v>2156</v>
      </c>
      <c r="F2945" s="211">
        <v>3</v>
      </c>
      <c r="G2945" s="29"/>
      <c r="H2945" s="30"/>
    </row>
    <row r="2946" spans="1:8" s="1" customFormat="1" ht="16.899999999999999" customHeight="1">
      <c r="A2946" s="29"/>
      <c r="B2946" s="30"/>
      <c r="C2946" s="212" t="s">
        <v>561</v>
      </c>
      <c r="D2946" s="29"/>
      <c r="E2946" s="29"/>
      <c r="F2946" s="29"/>
      <c r="G2946" s="29"/>
      <c r="H2946" s="30"/>
    </row>
    <row r="2947" spans="1:8" s="1" customFormat="1" ht="16.899999999999999" customHeight="1">
      <c r="A2947" s="29"/>
      <c r="B2947" s="30"/>
      <c r="C2947" s="210" t="s">
        <v>2776</v>
      </c>
      <c r="D2947" s="210" t="s">
        <v>2777</v>
      </c>
      <c r="E2947" s="17" t="s">
        <v>2248</v>
      </c>
      <c r="F2947" s="211">
        <v>287.63099999999997</v>
      </c>
      <c r="G2947" s="29"/>
      <c r="H2947" s="30"/>
    </row>
    <row r="2948" spans="1:8" s="1" customFormat="1" ht="16.899999999999999" customHeight="1">
      <c r="A2948" s="29"/>
      <c r="B2948" s="30"/>
      <c r="C2948" s="210" t="s">
        <v>2619</v>
      </c>
      <c r="D2948" s="210" t="s">
        <v>2620</v>
      </c>
      <c r="E2948" s="17" t="s">
        <v>2297</v>
      </c>
      <c r="F2948" s="211">
        <v>90</v>
      </c>
      <c r="G2948" s="29"/>
      <c r="H2948" s="30"/>
    </row>
    <row r="2949" spans="1:8" s="1" customFormat="1" ht="16.899999999999999" customHeight="1">
      <c r="A2949" s="29"/>
      <c r="B2949" s="30"/>
      <c r="C2949" s="210" t="s">
        <v>2645</v>
      </c>
      <c r="D2949" s="210" t="s">
        <v>2646</v>
      </c>
      <c r="E2949" s="17" t="s">
        <v>2297</v>
      </c>
      <c r="F2949" s="211">
        <v>206.5</v>
      </c>
      <c r="G2949" s="29"/>
      <c r="H2949" s="30"/>
    </row>
    <row r="2950" spans="1:8" s="1" customFormat="1" ht="16.899999999999999" customHeight="1">
      <c r="A2950" s="29"/>
      <c r="B2950" s="30"/>
      <c r="C2950" s="210" t="s">
        <v>2666</v>
      </c>
      <c r="D2950" s="210" t="s">
        <v>2667</v>
      </c>
      <c r="E2950" s="17" t="s">
        <v>2297</v>
      </c>
      <c r="F2950" s="211">
        <v>267.75</v>
      </c>
      <c r="G2950" s="29"/>
      <c r="H2950" s="30"/>
    </row>
    <row r="2951" spans="1:8" s="1" customFormat="1" ht="16.899999999999999" customHeight="1">
      <c r="A2951" s="29"/>
      <c r="B2951" s="30"/>
      <c r="C2951" s="210" t="s">
        <v>2695</v>
      </c>
      <c r="D2951" s="210" t="s">
        <v>2696</v>
      </c>
      <c r="E2951" s="17" t="s">
        <v>2297</v>
      </c>
      <c r="F2951" s="211">
        <v>85.25</v>
      </c>
      <c r="G2951" s="29"/>
      <c r="H2951" s="30"/>
    </row>
    <row r="2952" spans="1:8" s="1" customFormat="1" ht="16.899999999999999" customHeight="1">
      <c r="A2952" s="29"/>
      <c r="B2952" s="30"/>
      <c r="C2952" s="210" t="s">
        <v>2704</v>
      </c>
      <c r="D2952" s="210" t="s">
        <v>2705</v>
      </c>
      <c r="E2952" s="17" t="s">
        <v>2297</v>
      </c>
      <c r="F2952" s="211">
        <v>119.25</v>
      </c>
      <c r="G2952" s="29"/>
      <c r="H2952" s="30"/>
    </row>
    <row r="2953" spans="1:8" s="1" customFormat="1" ht="16.899999999999999" customHeight="1">
      <c r="A2953" s="29"/>
      <c r="B2953" s="30"/>
      <c r="C2953" s="210" t="s">
        <v>2744</v>
      </c>
      <c r="D2953" s="210" t="s">
        <v>2745</v>
      </c>
      <c r="E2953" s="17" t="s">
        <v>2297</v>
      </c>
      <c r="F2953" s="211">
        <v>50</v>
      </c>
      <c r="G2953" s="29"/>
      <c r="H2953" s="30"/>
    </row>
    <row r="2954" spans="1:8" s="1" customFormat="1" ht="16.899999999999999" customHeight="1">
      <c r="A2954" s="29"/>
      <c r="B2954" s="30"/>
      <c r="C2954" s="210" t="s">
        <v>2752</v>
      </c>
      <c r="D2954" s="210" t="s">
        <v>2753</v>
      </c>
      <c r="E2954" s="17" t="s">
        <v>2297</v>
      </c>
      <c r="F2954" s="211">
        <v>31.75</v>
      </c>
      <c r="G2954" s="29"/>
      <c r="H2954" s="30"/>
    </row>
    <row r="2955" spans="1:8" s="1" customFormat="1" ht="16.899999999999999" customHeight="1">
      <c r="A2955" s="29"/>
      <c r="B2955" s="30"/>
      <c r="C2955" s="210" t="s">
        <v>2870</v>
      </c>
      <c r="D2955" s="210" t="s">
        <v>2871</v>
      </c>
      <c r="E2955" s="17" t="s">
        <v>2297</v>
      </c>
      <c r="F2955" s="211">
        <v>2654.8</v>
      </c>
      <c r="G2955" s="29"/>
      <c r="H2955" s="30"/>
    </row>
    <row r="2956" spans="1:8" s="1" customFormat="1" ht="16.899999999999999" customHeight="1">
      <c r="A2956" s="29"/>
      <c r="B2956" s="30"/>
      <c r="C2956" s="210" t="s">
        <v>2921</v>
      </c>
      <c r="D2956" s="210" t="s">
        <v>2922</v>
      </c>
      <c r="E2956" s="17" t="s">
        <v>2248</v>
      </c>
      <c r="F2956" s="211">
        <v>331.23</v>
      </c>
      <c r="G2956" s="29"/>
      <c r="H2956" s="30"/>
    </row>
    <row r="2957" spans="1:8" s="1" customFormat="1" ht="16.899999999999999" customHeight="1">
      <c r="A2957" s="29"/>
      <c r="B2957" s="30"/>
      <c r="C2957" s="210" t="s">
        <v>3050</v>
      </c>
      <c r="D2957" s="210" t="s">
        <v>3051</v>
      </c>
      <c r="E2957" s="17" t="s">
        <v>2248</v>
      </c>
      <c r="F2957" s="211">
        <v>86.45</v>
      </c>
      <c r="G2957" s="29"/>
      <c r="H2957" s="30"/>
    </row>
    <row r="2958" spans="1:8" s="1" customFormat="1" ht="16.899999999999999" customHeight="1">
      <c r="A2958" s="29"/>
      <c r="B2958" s="30"/>
      <c r="C2958" s="210" t="s">
        <v>3436</v>
      </c>
      <c r="D2958" s="210" t="s">
        <v>3437</v>
      </c>
      <c r="E2958" s="17" t="s">
        <v>2345</v>
      </c>
      <c r="F2958" s="211">
        <v>810</v>
      </c>
      <c r="G2958" s="29"/>
      <c r="H2958" s="30"/>
    </row>
    <row r="2959" spans="1:8" s="1" customFormat="1" ht="16.899999999999999" customHeight="1">
      <c r="A2959" s="29"/>
      <c r="B2959" s="30"/>
      <c r="C2959" s="210" t="s">
        <v>970</v>
      </c>
      <c r="D2959" s="210" t="s">
        <v>971</v>
      </c>
      <c r="E2959" s="17" t="s">
        <v>2345</v>
      </c>
      <c r="F2959" s="211">
        <v>232</v>
      </c>
      <c r="G2959" s="29"/>
      <c r="H2959" s="30"/>
    </row>
    <row r="2960" spans="1:8" s="1" customFormat="1" ht="16.899999999999999" customHeight="1">
      <c r="A2960" s="29"/>
      <c r="B2960" s="30"/>
      <c r="C2960" s="210" t="s">
        <v>978</v>
      </c>
      <c r="D2960" s="210" t="s">
        <v>979</v>
      </c>
      <c r="E2960" s="17" t="s">
        <v>2345</v>
      </c>
      <c r="F2960" s="211">
        <v>363</v>
      </c>
      <c r="G2960" s="29"/>
      <c r="H2960" s="30"/>
    </row>
    <row r="2961" spans="1:8" s="1" customFormat="1" ht="16.899999999999999" customHeight="1">
      <c r="A2961" s="29"/>
      <c r="B2961" s="30"/>
      <c r="C2961" s="206" t="s">
        <v>2346</v>
      </c>
      <c r="D2961" s="207" t="s">
        <v>2347</v>
      </c>
      <c r="E2961" s="208" t="s">
        <v>2345</v>
      </c>
      <c r="F2961" s="209">
        <v>6</v>
      </c>
      <c r="G2961" s="29"/>
      <c r="H2961" s="30"/>
    </row>
    <row r="2962" spans="1:8" s="1" customFormat="1" ht="16.899999999999999" customHeight="1">
      <c r="A2962" s="29"/>
      <c r="B2962" s="30"/>
      <c r="C2962" s="210" t="s">
        <v>2346</v>
      </c>
      <c r="D2962" s="210" t="s">
        <v>2788</v>
      </c>
      <c r="E2962" s="17" t="s">
        <v>2156</v>
      </c>
      <c r="F2962" s="211">
        <v>6</v>
      </c>
      <c r="G2962" s="29"/>
      <c r="H2962" s="30"/>
    </row>
    <row r="2963" spans="1:8" s="1" customFormat="1" ht="16.899999999999999" customHeight="1">
      <c r="A2963" s="29"/>
      <c r="B2963" s="30"/>
      <c r="C2963" s="212" t="s">
        <v>561</v>
      </c>
      <c r="D2963" s="29"/>
      <c r="E2963" s="29"/>
      <c r="F2963" s="29"/>
      <c r="G2963" s="29"/>
      <c r="H2963" s="30"/>
    </row>
    <row r="2964" spans="1:8" s="1" customFormat="1" ht="16.899999999999999" customHeight="1">
      <c r="A2964" s="29"/>
      <c r="B2964" s="30"/>
      <c r="C2964" s="210" t="s">
        <v>2776</v>
      </c>
      <c r="D2964" s="210" t="s">
        <v>2777</v>
      </c>
      <c r="E2964" s="17" t="s">
        <v>2248</v>
      </c>
      <c r="F2964" s="211">
        <v>287.63099999999997</v>
      </c>
      <c r="G2964" s="29"/>
      <c r="H2964" s="30"/>
    </row>
    <row r="2965" spans="1:8" s="1" customFormat="1" ht="16.899999999999999" customHeight="1">
      <c r="A2965" s="29"/>
      <c r="B2965" s="30"/>
      <c r="C2965" s="210" t="s">
        <v>2619</v>
      </c>
      <c r="D2965" s="210" t="s">
        <v>2620</v>
      </c>
      <c r="E2965" s="17" t="s">
        <v>2297</v>
      </c>
      <c r="F2965" s="211">
        <v>90</v>
      </c>
      <c r="G2965" s="29"/>
      <c r="H2965" s="30"/>
    </row>
    <row r="2966" spans="1:8" s="1" customFormat="1" ht="16.899999999999999" customHeight="1">
      <c r="A2966" s="29"/>
      <c r="B2966" s="30"/>
      <c r="C2966" s="210" t="s">
        <v>2645</v>
      </c>
      <c r="D2966" s="210" t="s">
        <v>2646</v>
      </c>
      <c r="E2966" s="17" t="s">
        <v>2297</v>
      </c>
      <c r="F2966" s="211">
        <v>206.5</v>
      </c>
      <c r="G2966" s="29"/>
      <c r="H2966" s="30"/>
    </row>
    <row r="2967" spans="1:8" s="1" customFormat="1" ht="16.899999999999999" customHeight="1">
      <c r="A2967" s="29"/>
      <c r="B2967" s="30"/>
      <c r="C2967" s="210" t="s">
        <v>2666</v>
      </c>
      <c r="D2967" s="210" t="s">
        <v>2667</v>
      </c>
      <c r="E2967" s="17" t="s">
        <v>2297</v>
      </c>
      <c r="F2967" s="211">
        <v>267.75</v>
      </c>
      <c r="G2967" s="29"/>
      <c r="H2967" s="30"/>
    </row>
    <row r="2968" spans="1:8" s="1" customFormat="1" ht="16.899999999999999" customHeight="1">
      <c r="A2968" s="29"/>
      <c r="B2968" s="30"/>
      <c r="C2968" s="210" t="s">
        <v>2695</v>
      </c>
      <c r="D2968" s="210" t="s">
        <v>2696</v>
      </c>
      <c r="E2968" s="17" t="s">
        <v>2297</v>
      </c>
      <c r="F2968" s="211">
        <v>85.25</v>
      </c>
      <c r="G2968" s="29"/>
      <c r="H2968" s="30"/>
    </row>
    <row r="2969" spans="1:8" s="1" customFormat="1" ht="16.899999999999999" customHeight="1">
      <c r="A2969" s="29"/>
      <c r="B2969" s="30"/>
      <c r="C2969" s="210" t="s">
        <v>2704</v>
      </c>
      <c r="D2969" s="210" t="s">
        <v>2705</v>
      </c>
      <c r="E2969" s="17" t="s">
        <v>2297</v>
      </c>
      <c r="F2969" s="211">
        <v>119.25</v>
      </c>
      <c r="G2969" s="29"/>
      <c r="H2969" s="30"/>
    </row>
    <row r="2970" spans="1:8" s="1" customFormat="1" ht="16.899999999999999" customHeight="1">
      <c r="A2970" s="29"/>
      <c r="B2970" s="30"/>
      <c r="C2970" s="210" t="s">
        <v>2744</v>
      </c>
      <c r="D2970" s="210" t="s">
        <v>2745</v>
      </c>
      <c r="E2970" s="17" t="s">
        <v>2297</v>
      </c>
      <c r="F2970" s="211">
        <v>50</v>
      </c>
      <c r="G2970" s="29"/>
      <c r="H2970" s="30"/>
    </row>
    <row r="2971" spans="1:8" s="1" customFormat="1" ht="16.899999999999999" customHeight="1">
      <c r="A2971" s="29"/>
      <c r="B2971" s="30"/>
      <c r="C2971" s="210" t="s">
        <v>2752</v>
      </c>
      <c r="D2971" s="210" t="s">
        <v>2753</v>
      </c>
      <c r="E2971" s="17" t="s">
        <v>2297</v>
      </c>
      <c r="F2971" s="211">
        <v>31.75</v>
      </c>
      <c r="G2971" s="29"/>
      <c r="H2971" s="30"/>
    </row>
    <row r="2972" spans="1:8" s="1" customFormat="1" ht="16.899999999999999" customHeight="1">
      <c r="A2972" s="29"/>
      <c r="B2972" s="30"/>
      <c r="C2972" s="210" t="s">
        <v>2870</v>
      </c>
      <c r="D2972" s="210" t="s">
        <v>2871</v>
      </c>
      <c r="E2972" s="17" t="s">
        <v>2297</v>
      </c>
      <c r="F2972" s="211">
        <v>2654.8</v>
      </c>
      <c r="G2972" s="29"/>
      <c r="H2972" s="30"/>
    </row>
    <row r="2973" spans="1:8" s="1" customFormat="1" ht="16.899999999999999" customHeight="1">
      <c r="A2973" s="29"/>
      <c r="B2973" s="30"/>
      <c r="C2973" s="210" t="s">
        <v>2921</v>
      </c>
      <c r="D2973" s="210" t="s">
        <v>2922</v>
      </c>
      <c r="E2973" s="17" t="s">
        <v>2248</v>
      </c>
      <c r="F2973" s="211">
        <v>331.23</v>
      </c>
      <c r="G2973" s="29"/>
      <c r="H2973" s="30"/>
    </row>
    <row r="2974" spans="1:8" s="1" customFormat="1" ht="16.899999999999999" customHeight="1">
      <c r="A2974" s="29"/>
      <c r="B2974" s="30"/>
      <c r="C2974" s="210" t="s">
        <v>3026</v>
      </c>
      <c r="D2974" s="210" t="s">
        <v>3027</v>
      </c>
      <c r="E2974" s="17" t="s">
        <v>2248</v>
      </c>
      <c r="F2974" s="211">
        <v>8.4</v>
      </c>
      <c r="G2974" s="29"/>
      <c r="H2974" s="30"/>
    </row>
    <row r="2975" spans="1:8" s="1" customFormat="1" ht="16.899999999999999" customHeight="1">
      <c r="A2975" s="29"/>
      <c r="B2975" s="30"/>
      <c r="C2975" s="210" t="s">
        <v>3050</v>
      </c>
      <c r="D2975" s="210" t="s">
        <v>3051</v>
      </c>
      <c r="E2975" s="17" t="s">
        <v>2248</v>
      </c>
      <c r="F2975" s="211">
        <v>86.45</v>
      </c>
      <c r="G2975" s="29"/>
      <c r="H2975" s="30"/>
    </row>
    <row r="2976" spans="1:8" s="1" customFormat="1" ht="16.899999999999999" customHeight="1">
      <c r="A2976" s="29"/>
      <c r="B2976" s="30"/>
      <c r="C2976" s="210" t="s">
        <v>900</v>
      </c>
      <c r="D2976" s="210" t="s">
        <v>901</v>
      </c>
      <c r="E2976" s="17" t="s">
        <v>2345</v>
      </c>
      <c r="F2976" s="211">
        <v>587</v>
      </c>
      <c r="G2976" s="29"/>
      <c r="H2976" s="30"/>
    </row>
    <row r="2977" spans="1:8" s="1" customFormat="1" ht="16.899999999999999" customHeight="1">
      <c r="A2977" s="29"/>
      <c r="B2977" s="30"/>
      <c r="C2977" s="210" t="s">
        <v>3436</v>
      </c>
      <c r="D2977" s="210" t="s">
        <v>3437</v>
      </c>
      <c r="E2977" s="17" t="s">
        <v>2345</v>
      </c>
      <c r="F2977" s="211">
        <v>810</v>
      </c>
      <c r="G2977" s="29"/>
      <c r="H2977" s="30"/>
    </row>
    <row r="2978" spans="1:8" s="1" customFormat="1" ht="16.899999999999999" customHeight="1">
      <c r="A2978" s="29"/>
      <c r="B2978" s="30"/>
      <c r="C2978" s="210" t="s">
        <v>970</v>
      </c>
      <c r="D2978" s="210" t="s">
        <v>971</v>
      </c>
      <c r="E2978" s="17" t="s">
        <v>2345</v>
      </c>
      <c r="F2978" s="211">
        <v>232</v>
      </c>
      <c r="G2978" s="29"/>
      <c r="H2978" s="30"/>
    </row>
    <row r="2979" spans="1:8" s="1" customFormat="1" ht="16.899999999999999" customHeight="1">
      <c r="A2979" s="29"/>
      <c r="B2979" s="30"/>
      <c r="C2979" s="210" t="s">
        <v>978</v>
      </c>
      <c r="D2979" s="210" t="s">
        <v>979</v>
      </c>
      <c r="E2979" s="17" t="s">
        <v>2345</v>
      </c>
      <c r="F2979" s="211">
        <v>363</v>
      </c>
      <c r="G2979" s="29"/>
      <c r="H2979" s="30"/>
    </row>
    <row r="2980" spans="1:8" s="1" customFormat="1" ht="16.899999999999999" customHeight="1">
      <c r="A2980" s="29"/>
      <c r="B2980" s="30"/>
      <c r="C2980" s="210" t="s">
        <v>2961</v>
      </c>
      <c r="D2980" s="210" t="s">
        <v>2962</v>
      </c>
      <c r="E2980" s="17" t="s">
        <v>2485</v>
      </c>
      <c r="F2980" s="211">
        <v>391.351</v>
      </c>
      <c r="G2980" s="29"/>
      <c r="H2980" s="30"/>
    </row>
    <row r="2981" spans="1:8" s="1" customFormat="1" ht="16.899999999999999" customHeight="1">
      <c r="A2981" s="29"/>
      <c r="B2981" s="30"/>
      <c r="C2981" s="206" t="s">
        <v>2348</v>
      </c>
      <c r="D2981" s="207" t="s">
        <v>2349</v>
      </c>
      <c r="E2981" s="208" t="s">
        <v>2345</v>
      </c>
      <c r="F2981" s="209">
        <v>1</v>
      </c>
      <c r="G2981" s="29"/>
      <c r="H2981" s="30"/>
    </row>
    <row r="2982" spans="1:8" s="1" customFormat="1" ht="16.899999999999999" customHeight="1">
      <c r="A2982" s="29"/>
      <c r="B2982" s="30"/>
      <c r="C2982" s="210" t="s">
        <v>2348</v>
      </c>
      <c r="D2982" s="210" t="s">
        <v>2789</v>
      </c>
      <c r="E2982" s="17" t="s">
        <v>2156</v>
      </c>
      <c r="F2982" s="211">
        <v>1</v>
      </c>
      <c r="G2982" s="29"/>
      <c r="H2982" s="30"/>
    </row>
    <row r="2983" spans="1:8" s="1" customFormat="1" ht="16.899999999999999" customHeight="1">
      <c r="A2983" s="29"/>
      <c r="B2983" s="30"/>
      <c r="C2983" s="212" t="s">
        <v>561</v>
      </c>
      <c r="D2983" s="29"/>
      <c r="E2983" s="29"/>
      <c r="F2983" s="29"/>
      <c r="G2983" s="29"/>
      <c r="H2983" s="30"/>
    </row>
    <row r="2984" spans="1:8" s="1" customFormat="1" ht="16.899999999999999" customHeight="1">
      <c r="A2984" s="29"/>
      <c r="B2984" s="30"/>
      <c r="C2984" s="210" t="s">
        <v>2776</v>
      </c>
      <c r="D2984" s="210" t="s">
        <v>2777</v>
      </c>
      <c r="E2984" s="17" t="s">
        <v>2248</v>
      </c>
      <c r="F2984" s="211">
        <v>287.63099999999997</v>
      </c>
      <c r="G2984" s="29"/>
      <c r="H2984" s="30"/>
    </row>
    <row r="2985" spans="1:8" s="1" customFormat="1" ht="16.899999999999999" customHeight="1">
      <c r="A2985" s="29"/>
      <c r="B2985" s="30"/>
      <c r="C2985" s="210" t="s">
        <v>2619</v>
      </c>
      <c r="D2985" s="210" t="s">
        <v>2620</v>
      </c>
      <c r="E2985" s="17" t="s">
        <v>2297</v>
      </c>
      <c r="F2985" s="211">
        <v>90</v>
      </c>
      <c r="G2985" s="29"/>
      <c r="H2985" s="30"/>
    </row>
    <row r="2986" spans="1:8" s="1" customFormat="1" ht="16.899999999999999" customHeight="1">
      <c r="A2986" s="29"/>
      <c r="B2986" s="30"/>
      <c r="C2986" s="210" t="s">
        <v>2645</v>
      </c>
      <c r="D2986" s="210" t="s">
        <v>2646</v>
      </c>
      <c r="E2986" s="17" t="s">
        <v>2297</v>
      </c>
      <c r="F2986" s="211">
        <v>206.5</v>
      </c>
      <c r="G2986" s="29"/>
      <c r="H2986" s="30"/>
    </row>
    <row r="2987" spans="1:8" s="1" customFormat="1" ht="16.899999999999999" customHeight="1">
      <c r="A2987" s="29"/>
      <c r="B2987" s="30"/>
      <c r="C2987" s="210" t="s">
        <v>2666</v>
      </c>
      <c r="D2987" s="210" t="s">
        <v>2667</v>
      </c>
      <c r="E2987" s="17" t="s">
        <v>2297</v>
      </c>
      <c r="F2987" s="211">
        <v>267.75</v>
      </c>
      <c r="G2987" s="29"/>
      <c r="H2987" s="30"/>
    </row>
    <row r="2988" spans="1:8" s="1" customFormat="1" ht="16.899999999999999" customHeight="1">
      <c r="A2988" s="29"/>
      <c r="B2988" s="30"/>
      <c r="C2988" s="210" t="s">
        <v>2695</v>
      </c>
      <c r="D2988" s="210" t="s">
        <v>2696</v>
      </c>
      <c r="E2988" s="17" t="s">
        <v>2297</v>
      </c>
      <c r="F2988" s="211">
        <v>85.25</v>
      </c>
      <c r="G2988" s="29"/>
      <c r="H2988" s="30"/>
    </row>
    <row r="2989" spans="1:8" s="1" customFormat="1" ht="16.899999999999999" customHeight="1">
      <c r="A2989" s="29"/>
      <c r="B2989" s="30"/>
      <c r="C2989" s="210" t="s">
        <v>2704</v>
      </c>
      <c r="D2989" s="210" t="s">
        <v>2705</v>
      </c>
      <c r="E2989" s="17" t="s">
        <v>2297</v>
      </c>
      <c r="F2989" s="211">
        <v>119.25</v>
      </c>
      <c r="G2989" s="29"/>
      <c r="H2989" s="30"/>
    </row>
    <row r="2990" spans="1:8" s="1" customFormat="1" ht="16.899999999999999" customHeight="1">
      <c r="A2990" s="29"/>
      <c r="B2990" s="30"/>
      <c r="C2990" s="210" t="s">
        <v>2760</v>
      </c>
      <c r="D2990" s="210" t="s">
        <v>2761</v>
      </c>
      <c r="E2990" s="17" t="s">
        <v>2248</v>
      </c>
      <c r="F2990" s="211">
        <v>24.312999999999999</v>
      </c>
      <c r="G2990" s="29"/>
      <c r="H2990" s="30"/>
    </row>
    <row r="2991" spans="1:8" s="1" customFormat="1" ht="16.899999999999999" customHeight="1">
      <c r="A2991" s="29"/>
      <c r="B2991" s="30"/>
      <c r="C2991" s="210" t="s">
        <v>2870</v>
      </c>
      <c r="D2991" s="210" t="s">
        <v>2871</v>
      </c>
      <c r="E2991" s="17" t="s">
        <v>2297</v>
      </c>
      <c r="F2991" s="211">
        <v>2654.8</v>
      </c>
      <c r="G2991" s="29"/>
      <c r="H2991" s="30"/>
    </row>
    <row r="2992" spans="1:8" s="1" customFormat="1" ht="16.899999999999999" customHeight="1">
      <c r="A2992" s="29"/>
      <c r="B2992" s="30"/>
      <c r="C2992" s="210" t="s">
        <v>2921</v>
      </c>
      <c r="D2992" s="210" t="s">
        <v>2922</v>
      </c>
      <c r="E2992" s="17" t="s">
        <v>2248</v>
      </c>
      <c r="F2992" s="211">
        <v>331.23</v>
      </c>
      <c r="G2992" s="29"/>
      <c r="H2992" s="30"/>
    </row>
    <row r="2993" spans="1:8" s="1" customFormat="1" ht="16.899999999999999" customHeight="1">
      <c r="A2993" s="29"/>
      <c r="B2993" s="30"/>
      <c r="C2993" s="210" t="s">
        <v>3050</v>
      </c>
      <c r="D2993" s="210" t="s">
        <v>3051</v>
      </c>
      <c r="E2993" s="17" t="s">
        <v>2248</v>
      </c>
      <c r="F2993" s="211">
        <v>86.45</v>
      </c>
      <c r="G2993" s="29"/>
      <c r="H2993" s="30"/>
    </row>
    <row r="2994" spans="1:8" s="1" customFormat="1" ht="16.899999999999999" customHeight="1">
      <c r="A2994" s="29"/>
      <c r="B2994" s="30"/>
      <c r="C2994" s="210" t="s">
        <v>3436</v>
      </c>
      <c r="D2994" s="210" t="s">
        <v>3437</v>
      </c>
      <c r="E2994" s="17" t="s">
        <v>2345</v>
      </c>
      <c r="F2994" s="211">
        <v>810</v>
      </c>
      <c r="G2994" s="29"/>
      <c r="H2994" s="30"/>
    </row>
    <row r="2995" spans="1:8" s="1" customFormat="1" ht="16.899999999999999" customHeight="1">
      <c r="A2995" s="29"/>
      <c r="B2995" s="30"/>
      <c r="C2995" s="210" t="s">
        <v>970</v>
      </c>
      <c r="D2995" s="210" t="s">
        <v>971</v>
      </c>
      <c r="E2995" s="17" t="s">
        <v>2345</v>
      </c>
      <c r="F2995" s="211">
        <v>232</v>
      </c>
      <c r="G2995" s="29"/>
      <c r="H2995" s="30"/>
    </row>
    <row r="2996" spans="1:8" s="1" customFormat="1" ht="16.899999999999999" customHeight="1">
      <c r="A2996" s="29"/>
      <c r="B2996" s="30"/>
      <c r="C2996" s="210" t="s">
        <v>978</v>
      </c>
      <c r="D2996" s="210" t="s">
        <v>979</v>
      </c>
      <c r="E2996" s="17" t="s">
        <v>2345</v>
      </c>
      <c r="F2996" s="211">
        <v>363</v>
      </c>
      <c r="G2996" s="29"/>
      <c r="H2996" s="30"/>
    </row>
    <row r="2997" spans="1:8" s="1" customFormat="1" ht="16.899999999999999" customHeight="1">
      <c r="A2997" s="29"/>
      <c r="B2997" s="30"/>
      <c r="C2997" s="210" t="s">
        <v>2961</v>
      </c>
      <c r="D2997" s="210" t="s">
        <v>2962</v>
      </c>
      <c r="E2997" s="17" t="s">
        <v>2485</v>
      </c>
      <c r="F2997" s="211">
        <v>391.351</v>
      </c>
      <c r="G2997" s="29"/>
      <c r="H2997" s="30"/>
    </row>
    <row r="2998" spans="1:8" s="1" customFormat="1" ht="16.899999999999999" customHeight="1">
      <c r="A2998" s="29"/>
      <c r="B2998" s="30"/>
      <c r="C2998" s="206" t="s">
        <v>2350</v>
      </c>
      <c r="D2998" s="207" t="s">
        <v>2351</v>
      </c>
      <c r="E2998" s="208" t="s">
        <v>2345</v>
      </c>
      <c r="F2998" s="209">
        <v>1.5</v>
      </c>
      <c r="G2998" s="29"/>
      <c r="H2998" s="30"/>
    </row>
    <row r="2999" spans="1:8" s="1" customFormat="1" ht="16.899999999999999" customHeight="1">
      <c r="A2999" s="29"/>
      <c r="B2999" s="30"/>
      <c r="C2999" s="210" t="s">
        <v>2350</v>
      </c>
      <c r="D2999" s="210" t="s">
        <v>2790</v>
      </c>
      <c r="E2999" s="17" t="s">
        <v>2156</v>
      </c>
      <c r="F2999" s="211">
        <v>1.5</v>
      </c>
      <c r="G2999" s="29"/>
      <c r="H2999" s="30"/>
    </row>
    <row r="3000" spans="1:8" s="1" customFormat="1" ht="16.899999999999999" customHeight="1">
      <c r="A3000" s="29"/>
      <c r="B3000" s="30"/>
      <c r="C3000" s="212" t="s">
        <v>561</v>
      </c>
      <c r="D3000" s="29"/>
      <c r="E3000" s="29"/>
      <c r="F3000" s="29"/>
      <c r="G3000" s="29"/>
      <c r="H3000" s="30"/>
    </row>
    <row r="3001" spans="1:8" s="1" customFormat="1" ht="16.899999999999999" customHeight="1">
      <c r="A3001" s="29"/>
      <c r="B3001" s="30"/>
      <c r="C3001" s="210" t="s">
        <v>2776</v>
      </c>
      <c r="D3001" s="210" t="s">
        <v>2777</v>
      </c>
      <c r="E3001" s="17" t="s">
        <v>2248</v>
      </c>
      <c r="F3001" s="211">
        <v>287.63099999999997</v>
      </c>
      <c r="G3001" s="29"/>
      <c r="H3001" s="30"/>
    </row>
    <row r="3002" spans="1:8" s="1" customFormat="1" ht="16.899999999999999" customHeight="1">
      <c r="A3002" s="29"/>
      <c r="B3002" s="30"/>
      <c r="C3002" s="210" t="s">
        <v>2619</v>
      </c>
      <c r="D3002" s="210" t="s">
        <v>2620</v>
      </c>
      <c r="E3002" s="17" t="s">
        <v>2297</v>
      </c>
      <c r="F3002" s="211">
        <v>90</v>
      </c>
      <c r="G3002" s="29"/>
      <c r="H3002" s="30"/>
    </row>
    <row r="3003" spans="1:8" s="1" customFormat="1" ht="16.899999999999999" customHeight="1">
      <c r="A3003" s="29"/>
      <c r="B3003" s="30"/>
      <c r="C3003" s="210" t="s">
        <v>2645</v>
      </c>
      <c r="D3003" s="210" t="s">
        <v>2646</v>
      </c>
      <c r="E3003" s="17" t="s">
        <v>2297</v>
      </c>
      <c r="F3003" s="211">
        <v>206.5</v>
      </c>
      <c r="G3003" s="29"/>
      <c r="H3003" s="30"/>
    </row>
    <row r="3004" spans="1:8" s="1" customFormat="1" ht="16.899999999999999" customHeight="1">
      <c r="A3004" s="29"/>
      <c r="B3004" s="30"/>
      <c r="C3004" s="210" t="s">
        <v>2666</v>
      </c>
      <c r="D3004" s="210" t="s">
        <v>2667</v>
      </c>
      <c r="E3004" s="17" t="s">
        <v>2297</v>
      </c>
      <c r="F3004" s="211">
        <v>267.75</v>
      </c>
      <c r="G3004" s="29"/>
      <c r="H3004" s="30"/>
    </row>
    <row r="3005" spans="1:8" s="1" customFormat="1" ht="16.899999999999999" customHeight="1">
      <c r="A3005" s="29"/>
      <c r="B3005" s="30"/>
      <c r="C3005" s="210" t="s">
        <v>2695</v>
      </c>
      <c r="D3005" s="210" t="s">
        <v>2696</v>
      </c>
      <c r="E3005" s="17" t="s">
        <v>2297</v>
      </c>
      <c r="F3005" s="211">
        <v>85.25</v>
      </c>
      <c r="G3005" s="29"/>
      <c r="H3005" s="30"/>
    </row>
    <row r="3006" spans="1:8" s="1" customFormat="1" ht="16.899999999999999" customHeight="1">
      <c r="A3006" s="29"/>
      <c r="B3006" s="30"/>
      <c r="C3006" s="210" t="s">
        <v>2704</v>
      </c>
      <c r="D3006" s="210" t="s">
        <v>2705</v>
      </c>
      <c r="E3006" s="17" t="s">
        <v>2297</v>
      </c>
      <c r="F3006" s="211">
        <v>119.25</v>
      </c>
      <c r="G3006" s="29"/>
      <c r="H3006" s="30"/>
    </row>
    <row r="3007" spans="1:8" s="1" customFormat="1" ht="16.899999999999999" customHeight="1">
      <c r="A3007" s="29"/>
      <c r="B3007" s="30"/>
      <c r="C3007" s="210" t="s">
        <v>2744</v>
      </c>
      <c r="D3007" s="210" t="s">
        <v>2745</v>
      </c>
      <c r="E3007" s="17" t="s">
        <v>2297</v>
      </c>
      <c r="F3007" s="211">
        <v>50</v>
      </c>
      <c r="G3007" s="29"/>
      <c r="H3007" s="30"/>
    </row>
    <row r="3008" spans="1:8" s="1" customFormat="1" ht="16.899999999999999" customHeight="1">
      <c r="A3008" s="29"/>
      <c r="B3008" s="30"/>
      <c r="C3008" s="210" t="s">
        <v>2752</v>
      </c>
      <c r="D3008" s="210" t="s">
        <v>2753</v>
      </c>
      <c r="E3008" s="17" t="s">
        <v>2297</v>
      </c>
      <c r="F3008" s="211">
        <v>31.75</v>
      </c>
      <c r="G3008" s="29"/>
      <c r="H3008" s="30"/>
    </row>
    <row r="3009" spans="1:8" s="1" customFormat="1" ht="16.899999999999999" customHeight="1">
      <c r="A3009" s="29"/>
      <c r="B3009" s="30"/>
      <c r="C3009" s="210" t="s">
        <v>2870</v>
      </c>
      <c r="D3009" s="210" t="s">
        <v>2871</v>
      </c>
      <c r="E3009" s="17" t="s">
        <v>2297</v>
      </c>
      <c r="F3009" s="211">
        <v>2654.8</v>
      </c>
      <c r="G3009" s="29"/>
      <c r="H3009" s="30"/>
    </row>
    <row r="3010" spans="1:8" s="1" customFormat="1" ht="16.899999999999999" customHeight="1">
      <c r="A3010" s="29"/>
      <c r="B3010" s="30"/>
      <c r="C3010" s="210" t="s">
        <v>2921</v>
      </c>
      <c r="D3010" s="210" t="s">
        <v>2922</v>
      </c>
      <c r="E3010" s="17" t="s">
        <v>2248</v>
      </c>
      <c r="F3010" s="211">
        <v>331.23</v>
      </c>
      <c r="G3010" s="29"/>
      <c r="H3010" s="30"/>
    </row>
    <row r="3011" spans="1:8" s="1" customFormat="1" ht="16.899999999999999" customHeight="1">
      <c r="A3011" s="29"/>
      <c r="B3011" s="30"/>
      <c r="C3011" s="210" t="s">
        <v>3050</v>
      </c>
      <c r="D3011" s="210" t="s">
        <v>3051</v>
      </c>
      <c r="E3011" s="17" t="s">
        <v>2248</v>
      </c>
      <c r="F3011" s="211">
        <v>86.45</v>
      </c>
      <c r="G3011" s="29"/>
      <c r="H3011" s="30"/>
    </row>
    <row r="3012" spans="1:8" s="1" customFormat="1" ht="16.899999999999999" customHeight="1">
      <c r="A3012" s="29"/>
      <c r="B3012" s="30"/>
      <c r="C3012" s="210" t="s">
        <v>3436</v>
      </c>
      <c r="D3012" s="210" t="s">
        <v>3437</v>
      </c>
      <c r="E3012" s="17" t="s">
        <v>2345</v>
      </c>
      <c r="F3012" s="211">
        <v>810</v>
      </c>
      <c r="G3012" s="29"/>
      <c r="H3012" s="30"/>
    </row>
    <row r="3013" spans="1:8" s="1" customFormat="1" ht="16.899999999999999" customHeight="1">
      <c r="A3013" s="29"/>
      <c r="B3013" s="30"/>
      <c r="C3013" s="210" t="s">
        <v>970</v>
      </c>
      <c r="D3013" s="210" t="s">
        <v>971</v>
      </c>
      <c r="E3013" s="17" t="s">
        <v>2345</v>
      </c>
      <c r="F3013" s="211">
        <v>232</v>
      </c>
      <c r="G3013" s="29"/>
      <c r="H3013" s="30"/>
    </row>
    <row r="3014" spans="1:8" s="1" customFormat="1" ht="16.899999999999999" customHeight="1">
      <c r="A3014" s="29"/>
      <c r="B3014" s="30"/>
      <c r="C3014" s="210" t="s">
        <v>978</v>
      </c>
      <c r="D3014" s="210" t="s">
        <v>979</v>
      </c>
      <c r="E3014" s="17" t="s">
        <v>2345</v>
      </c>
      <c r="F3014" s="211">
        <v>363</v>
      </c>
      <c r="G3014" s="29"/>
      <c r="H3014" s="30"/>
    </row>
    <row r="3015" spans="1:8" s="1" customFormat="1" ht="16.899999999999999" customHeight="1">
      <c r="A3015" s="29"/>
      <c r="B3015" s="30"/>
      <c r="C3015" s="206" t="s">
        <v>2353</v>
      </c>
      <c r="D3015" s="207" t="s">
        <v>2354</v>
      </c>
      <c r="E3015" s="208" t="s">
        <v>2345</v>
      </c>
      <c r="F3015" s="209">
        <v>545</v>
      </c>
      <c r="G3015" s="29"/>
      <c r="H3015" s="30"/>
    </row>
    <row r="3016" spans="1:8" s="1" customFormat="1" ht="16.899999999999999" customHeight="1">
      <c r="A3016" s="29"/>
      <c r="B3016" s="30"/>
      <c r="C3016" s="210" t="s">
        <v>2156</v>
      </c>
      <c r="D3016" s="210" t="s">
        <v>2795</v>
      </c>
      <c r="E3016" s="17" t="s">
        <v>2156</v>
      </c>
      <c r="F3016" s="211">
        <v>0</v>
      </c>
      <c r="G3016" s="29"/>
      <c r="H3016" s="30"/>
    </row>
    <row r="3017" spans="1:8" s="1" customFormat="1" ht="16.899999999999999" customHeight="1">
      <c r="A3017" s="29"/>
      <c r="B3017" s="30"/>
      <c r="C3017" s="210" t="s">
        <v>2156</v>
      </c>
      <c r="D3017" s="210" t="s">
        <v>357</v>
      </c>
      <c r="E3017" s="17" t="s">
        <v>2156</v>
      </c>
      <c r="F3017" s="211">
        <v>0</v>
      </c>
      <c r="G3017" s="29"/>
      <c r="H3017" s="30"/>
    </row>
    <row r="3018" spans="1:8" s="1" customFormat="1" ht="16.899999999999999" customHeight="1">
      <c r="A3018" s="29"/>
      <c r="B3018" s="30"/>
      <c r="C3018" s="210" t="s">
        <v>2156</v>
      </c>
      <c r="D3018" s="210" t="s">
        <v>383</v>
      </c>
      <c r="E3018" s="17" t="s">
        <v>2156</v>
      </c>
      <c r="F3018" s="211">
        <v>545</v>
      </c>
      <c r="G3018" s="29"/>
      <c r="H3018" s="30"/>
    </row>
    <row r="3019" spans="1:8" s="1" customFormat="1" ht="16.899999999999999" customHeight="1">
      <c r="A3019" s="29"/>
      <c r="B3019" s="30"/>
      <c r="C3019" s="210" t="s">
        <v>2353</v>
      </c>
      <c r="D3019" s="210" t="s">
        <v>2638</v>
      </c>
      <c r="E3019" s="17" t="s">
        <v>2156</v>
      </c>
      <c r="F3019" s="211">
        <v>545</v>
      </c>
      <c r="G3019" s="29"/>
      <c r="H3019" s="30"/>
    </row>
    <row r="3020" spans="1:8" s="1" customFormat="1" ht="16.899999999999999" customHeight="1">
      <c r="A3020" s="29"/>
      <c r="B3020" s="30"/>
      <c r="C3020" s="212" t="s">
        <v>561</v>
      </c>
      <c r="D3020" s="29"/>
      <c r="E3020" s="29"/>
      <c r="F3020" s="29"/>
      <c r="G3020" s="29"/>
      <c r="H3020" s="30"/>
    </row>
    <row r="3021" spans="1:8" s="1" customFormat="1" ht="16.899999999999999" customHeight="1">
      <c r="A3021" s="29"/>
      <c r="B3021" s="30"/>
      <c r="C3021" s="210" t="s">
        <v>2776</v>
      </c>
      <c r="D3021" s="210" t="s">
        <v>2777</v>
      </c>
      <c r="E3021" s="17" t="s">
        <v>2248</v>
      </c>
      <c r="F3021" s="211">
        <v>287.63099999999997</v>
      </c>
      <c r="G3021" s="29"/>
      <c r="H3021" s="30"/>
    </row>
    <row r="3022" spans="1:8" s="1" customFormat="1" ht="16.899999999999999" customHeight="1">
      <c r="A3022" s="29"/>
      <c r="B3022" s="30"/>
      <c r="C3022" s="210" t="s">
        <v>378</v>
      </c>
      <c r="D3022" s="210" t="s">
        <v>379</v>
      </c>
      <c r="E3022" s="17" t="s">
        <v>2297</v>
      </c>
      <c r="F3022" s="211">
        <v>2180</v>
      </c>
      <c r="G3022" s="29"/>
      <c r="H3022" s="30"/>
    </row>
    <row r="3023" spans="1:8" s="1" customFormat="1" ht="16.899999999999999" customHeight="1">
      <c r="A3023" s="29"/>
      <c r="B3023" s="30"/>
      <c r="C3023" s="210" t="s">
        <v>415</v>
      </c>
      <c r="D3023" s="210" t="s">
        <v>416</v>
      </c>
      <c r="E3023" s="17" t="s">
        <v>2248</v>
      </c>
      <c r="F3023" s="211">
        <v>283.39999999999998</v>
      </c>
      <c r="G3023" s="29"/>
      <c r="H3023" s="30"/>
    </row>
    <row r="3024" spans="1:8" s="1" customFormat="1" ht="16.899999999999999" customHeight="1">
      <c r="A3024" s="29"/>
      <c r="B3024" s="30"/>
      <c r="C3024" s="210" t="s">
        <v>2870</v>
      </c>
      <c r="D3024" s="210" t="s">
        <v>2871</v>
      </c>
      <c r="E3024" s="17" t="s">
        <v>2297</v>
      </c>
      <c r="F3024" s="211">
        <v>2654.8</v>
      </c>
      <c r="G3024" s="29"/>
      <c r="H3024" s="30"/>
    </row>
    <row r="3025" spans="1:8" s="1" customFormat="1" ht="16.899999999999999" customHeight="1">
      <c r="A3025" s="29"/>
      <c r="B3025" s="30"/>
      <c r="C3025" s="210" t="s">
        <v>2921</v>
      </c>
      <c r="D3025" s="210" t="s">
        <v>2922</v>
      </c>
      <c r="E3025" s="17" t="s">
        <v>2248</v>
      </c>
      <c r="F3025" s="211">
        <v>331.23</v>
      </c>
      <c r="G3025" s="29"/>
      <c r="H3025" s="30"/>
    </row>
    <row r="3026" spans="1:8" s="1" customFormat="1" ht="16.899999999999999" customHeight="1">
      <c r="A3026" s="29"/>
      <c r="B3026" s="30"/>
      <c r="C3026" s="210" t="s">
        <v>3013</v>
      </c>
      <c r="D3026" s="210" t="s">
        <v>3014</v>
      </c>
      <c r="E3026" s="17" t="s">
        <v>2297</v>
      </c>
      <c r="F3026" s="211">
        <v>517.75</v>
      </c>
      <c r="G3026" s="29"/>
      <c r="H3026" s="30"/>
    </row>
    <row r="3027" spans="1:8" s="1" customFormat="1" ht="16.899999999999999" customHeight="1">
      <c r="A3027" s="29"/>
      <c r="B3027" s="30"/>
      <c r="C3027" s="210" t="s">
        <v>3050</v>
      </c>
      <c r="D3027" s="210" t="s">
        <v>3051</v>
      </c>
      <c r="E3027" s="17" t="s">
        <v>2248</v>
      </c>
      <c r="F3027" s="211">
        <v>86.45</v>
      </c>
      <c r="G3027" s="29"/>
      <c r="H3027" s="30"/>
    </row>
    <row r="3028" spans="1:8" s="1" customFormat="1" ht="16.899999999999999" customHeight="1">
      <c r="A3028" s="29"/>
      <c r="B3028" s="30"/>
      <c r="C3028" s="210" t="s">
        <v>900</v>
      </c>
      <c r="D3028" s="210" t="s">
        <v>901</v>
      </c>
      <c r="E3028" s="17" t="s">
        <v>2345</v>
      </c>
      <c r="F3028" s="211">
        <v>587</v>
      </c>
      <c r="G3028" s="29"/>
      <c r="H3028" s="30"/>
    </row>
    <row r="3029" spans="1:8" s="1" customFormat="1" ht="16.899999999999999" customHeight="1">
      <c r="A3029" s="29"/>
      <c r="B3029" s="30"/>
      <c r="C3029" s="206" t="s">
        <v>2355</v>
      </c>
      <c r="D3029" s="207" t="s">
        <v>2356</v>
      </c>
      <c r="E3029" s="208" t="s">
        <v>2357</v>
      </c>
      <c r="F3029" s="209">
        <v>63</v>
      </c>
      <c r="G3029" s="29"/>
      <c r="H3029" s="30"/>
    </row>
    <row r="3030" spans="1:8" s="1" customFormat="1" ht="16.899999999999999" customHeight="1">
      <c r="A3030" s="29"/>
      <c r="B3030" s="30"/>
      <c r="C3030" s="210" t="s">
        <v>2156</v>
      </c>
      <c r="D3030" s="210" t="s">
        <v>474</v>
      </c>
      <c r="E3030" s="17" t="s">
        <v>2156</v>
      </c>
      <c r="F3030" s="211">
        <v>0</v>
      </c>
      <c r="G3030" s="29"/>
      <c r="H3030" s="30"/>
    </row>
    <row r="3031" spans="1:8" s="1" customFormat="1" ht="16.899999999999999" customHeight="1">
      <c r="A3031" s="29"/>
      <c r="B3031" s="30"/>
      <c r="C3031" s="210" t="s">
        <v>2156</v>
      </c>
      <c r="D3031" s="210" t="s">
        <v>3261</v>
      </c>
      <c r="E3031" s="17" t="s">
        <v>2156</v>
      </c>
      <c r="F3031" s="211">
        <v>15</v>
      </c>
      <c r="G3031" s="29"/>
      <c r="H3031" s="30"/>
    </row>
    <row r="3032" spans="1:8" s="1" customFormat="1" ht="16.899999999999999" customHeight="1">
      <c r="A3032" s="29"/>
      <c r="B3032" s="30"/>
      <c r="C3032" s="210" t="s">
        <v>2156</v>
      </c>
      <c r="D3032" s="210" t="s">
        <v>475</v>
      </c>
      <c r="E3032" s="17" t="s">
        <v>2156</v>
      </c>
      <c r="F3032" s="211">
        <v>4</v>
      </c>
      <c r="G3032" s="29"/>
      <c r="H3032" s="30"/>
    </row>
    <row r="3033" spans="1:8" s="1" customFormat="1" ht="16.899999999999999" customHeight="1">
      <c r="A3033" s="29"/>
      <c r="B3033" s="30"/>
      <c r="C3033" s="210" t="s">
        <v>2156</v>
      </c>
      <c r="D3033" s="210" t="s">
        <v>476</v>
      </c>
      <c r="E3033" s="17" t="s">
        <v>2156</v>
      </c>
      <c r="F3033" s="211">
        <v>8</v>
      </c>
      <c r="G3033" s="29"/>
      <c r="H3033" s="30"/>
    </row>
    <row r="3034" spans="1:8" s="1" customFormat="1" ht="16.899999999999999" customHeight="1">
      <c r="A3034" s="29"/>
      <c r="B3034" s="30"/>
      <c r="C3034" s="210" t="s">
        <v>2156</v>
      </c>
      <c r="D3034" s="210" t="s">
        <v>3264</v>
      </c>
      <c r="E3034" s="17" t="s">
        <v>2156</v>
      </c>
      <c r="F3034" s="211">
        <v>8</v>
      </c>
      <c r="G3034" s="29"/>
      <c r="H3034" s="30"/>
    </row>
    <row r="3035" spans="1:8" s="1" customFormat="1" ht="16.899999999999999" customHeight="1">
      <c r="A3035" s="29"/>
      <c r="B3035" s="30"/>
      <c r="C3035" s="210" t="s">
        <v>2156</v>
      </c>
      <c r="D3035" s="210" t="s">
        <v>3265</v>
      </c>
      <c r="E3035" s="17" t="s">
        <v>2156</v>
      </c>
      <c r="F3035" s="211">
        <v>14</v>
      </c>
      <c r="G3035" s="29"/>
      <c r="H3035" s="30"/>
    </row>
    <row r="3036" spans="1:8" s="1" customFormat="1" ht="16.899999999999999" customHeight="1">
      <c r="A3036" s="29"/>
      <c r="B3036" s="30"/>
      <c r="C3036" s="210" t="s">
        <v>2156</v>
      </c>
      <c r="D3036" s="210" t="s">
        <v>3266</v>
      </c>
      <c r="E3036" s="17" t="s">
        <v>2156</v>
      </c>
      <c r="F3036" s="211">
        <v>4</v>
      </c>
      <c r="G3036" s="29"/>
      <c r="H3036" s="30"/>
    </row>
    <row r="3037" spans="1:8" s="1" customFormat="1" ht="16.899999999999999" customHeight="1">
      <c r="A3037" s="29"/>
      <c r="B3037" s="30"/>
      <c r="C3037" s="210" t="s">
        <v>2156</v>
      </c>
      <c r="D3037" s="210" t="s">
        <v>3267</v>
      </c>
      <c r="E3037" s="17" t="s">
        <v>2156</v>
      </c>
      <c r="F3037" s="211">
        <v>10</v>
      </c>
      <c r="G3037" s="29"/>
      <c r="H3037" s="30"/>
    </row>
    <row r="3038" spans="1:8" s="1" customFormat="1" ht="16.899999999999999" customHeight="1">
      <c r="A3038" s="29"/>
      <c r="B3038" s="30"/>
      <c r="C3038" s="210" t="s">
        <v>2355</v>
      </c>
      <c r="D3038" s="210" t="s">
        <v>2641</v>
      </c>
      <c r="E3038" s="17" t="s">
        <v>2156</v>
      </c>
      <c r="F3038" s="211">
        <v>63</v>
      </c>
      <c r="G3038" s="29"/>
      <c r="H3038" s="30"/>
    </row>
    <row r="3039" spans="1:8" s="1" customFormat="1" ht="16.899999999999999" customHeight="1">
      <c r="A3039" s="29"/>
      <c r="B3039" s="30"/>
      <c r="C3039" s="212" t="s">
        <v>561</v>
      </c>
      <c r="D3039" s="29"/>
      <c r="E3039" s="29"/>
      <c r="F3039" s="29"/>
      <c r="G3039" s="29"/>
      <c r="H3039" s="30"/>
    </row>
    <row r="3040" spans="1:8" s="1" customFormat="1" ht="16.899999999999999" customHeight="1">
      <c r="A3040" s="29"/>
      <c r="B3040" s="30"/>
      <c r="C3040" s="210" t="s">
        <v>3257</v>
      </c>
      <c r="D3040" s="210" t="s">
        <v>3258</v>
      </c>
      <c r="E3040" s="17" t="s">
        <v>3034</v>
      </c>
      <c r="F3040" s="211">
        <v>63</v>
      </c>
      <c r="G3040" s="29"/>
      <c r="H3040" s="30"/>
    </row>
    <row r="3041" spans="1:8" s="1" customFormat="1" ht="16.899999999999999" customHeight="1">
      <c r="A3041" s="29"/>
      <c r="B3041" s="30"/>
      <c r="C3041" s="210" t="s">
        <v>3249</v>
      </c>
      <c r="D3041" s="210" t="s">
        <v>3250</v>
      </c>
      <c r="E3041" s="17" t="s">
        <v>3034</v>
      </c>
      <c r="F3041" s="211">
        <v>154</v>
      </c>
      <c r="G3041" s="29"/>
      <c r="H3041" s="30"/>
    </row>
    <row r="3042" spans="1:8" s="1" customFormat="1" ht="16.899999999999999" customHeight="1">
      <c r="A3042" s="29"/>
      <c r="B3042" s="30"/>
      <c r="C3042" s="210" t="s">
        <v>3269</v>
      </c>
      <c r="D3042" s="210" t="s">
        <v>3270</v>
      </c>
      <c r="E3042" s="17" t="s">
        <v>3034</v>
      </c>
      <c r="F3042" s="211">
        <v>63</v>
      </c>
      <c r="G3042" s="29"/>
      <c r="H3042" s="30"/>
    </row>
    <row r="3043" spans="1:8" s="1" customFormat="1" ht="16.899999999999999" customHeight="1">
      <c r="A3043" s="29"/>
      <c r="B3043" s="30"/>
      <c r="C3043" s="206" t="s">
        <v>2359</v>
      </c>
      <c r="D3043" s="207" t="s">
        <v>2360</v>
      </c>
      <c r="E3043" s="208" t="s">
        <v>2357</v>
      </c>
      <c r="F3043" s="209">
        <v>29</v>
      </c>
      <c r="G3043" s="29"/>
      <c r="H3043" s="30"/>
    </row>
    <row r="3044" spans="1:8" s="1" customFormat="1" ht="16.899999999999999" customHeight="1">
      <c r="A3044" s="29"/>
      <c r="B3044" s="30"/>
      <c r="C3044" s="210" t="s">
        <v>2156</v>
      </c>
      <c r="D3044" s="210" t="s">
        <v>2360</v>
      </c>
      <c r="E3044" s="17" t="s">
        <v>2156</v>
      </c>
      <c r="F3044" s="211">
        <v>0</v>
      </c>
      <c r="G3044" s="29"/>
      <c r="H3044" s="30"/>
    </row>
    <row r="3045" spans="1:8" s="1" customFormat="1" ht="16.899999999999999" customHeight="1">
      <c r="A3045" s="29"/>
      <c r="B3045" s="30"/>
      <c r="C3045" s="210" t="s">
        <v>2156</v>
      </c>
      <c r="D3045" s="210" t="s">
        <v>2461</v>
      </c>
      <c r="E3045" s="17" t="s">
        <v>2156</v>
      </c>
      <c r="F3045" s="211">
        <v>29</v>
      </c>
      <c r="G3045" s="29"/>
      <c r="H3045" s="30"/>
    </row>
    <row r="3046" spans="1:8" s="1" customFormat="1" ht="16.899999999999999" customHeight="1">
      <c r="A3046" s="29"/>
      <c r="B3046" s="30"/>
      <c r="C3046" s="210" t="s">
        <v>2359</v>
      </c>
      <c r="D3046" s="210" t="s">
        <v>2641</v>
      </c>
      <c r="E3046" s="17" t="s">
        <v>2156</v>
      </c>
      <c r="F3046" s="211">
        <v>29</v>
      </c>
      <c r="G3046" s="29"/>
      <c r="H3046" s="30"/>
    </row>
    <row r="3047" spans="1:8" s="1" customFormat="1" ht="16.899999999999999" customHeight="1">
      <c r="A3047" s="29"/>
      <c r="B3047" s="30"/>
      <c r="C3047" s="212" t="s">
        <v>561</v>
      </c>
      <c r="D3047" s="29"/>
      <c r="E3047" s="29"/>
      <c r="F3047" s="29"/>
      <c r="G3047" s="29"/>
      <c r="H3047" s="30"/>
    </row>
    <row r="3048" spans="1:8" s="1" customFormat="1" ht="16.899999999999999" customHeight="1">
      <c r="A3048" s="29"/>
      <c r="B3048" s="30"/>
      <c r="C3048" s="210" t="s">
        <v>3273</v>
      </c>
      <c r="D3048" s="210" t="s">
        <v>3274</v>
      </c>
      <c r="E3048" s="17" t="s">
        <v>3034</v>
      </c>
      <c r="F3048" s="211">
        <v>29</v>
      </c>
      <c r="G3048" s="29"/>
      <c r="H3048" s="30"/>
    </row>
    <row r="3049" spans="1:8" s="1" customFormat="1" ht="16.899999999999999" customHeight="1">
      <c r="A3049" s="29"/>
      <c r="B3049" s="30"/>
      <c r="C3049" s="210" t="s">
        <v>3249</v>
      </c>
      <c r="D3049" s="210" t="s">
        <v>3250</v>
      </c>
      <c r="E3049" s="17" t="s">
        <v>3034</v>
      </c>
      <c r="F3049" s="211">
        <v>154</v>
      </c>
      <c r="G3049" s="29"/>
      <c r="H3049" s="30"/>
    </row>
    <row r="3050" spans="1:8" s="1" customFormat="1" ht="16.899999999999999" customHeight="1">
      <c r="A3050" s="29"/>
      <c r="B3050" s="30"/>
      <c r="C3050" s="206" t="s">
        <v>2362</v>
      </c>
      <c r="D3050" s="207" t="s">
        <v>2363</v>
      </c>
      <c r="E3050" s="208" t="s">
        <v>2345</v>
      </c>
      <c r="F3050" s="209">
        <v>1.6</v>
      </c>
      <c r="G3050" s="29"/>
      <c r="H3050" s="30"/>
    </row>
    <row r="3051" spans="1:8" s="1" customFormat="1" ht="16.899999999999999" customHeight="1">
      <c r="A3051" s="29"/>
      <c r="B3051" s="30"/>
      <c r="C3051" s="210" t="s">
        <v>2362</v>
      </c>
      <c r="D3051" s="210" t="s">
        <v>2779</v>
      </c>
      <c r="E3051" s="17" t="s">
        <v>2156</v>
      </c>
      <c r="F3051" s="211">
        <v>1.6</v>
      </c>
      <c r="G3051" s="29"/>
      <c r="H3051" s="30"/>
    </row>
    <row r="3052" spans="1:8" s="1" customFormat="1" ht="16.899999999999999" customHeight="1">
      <c r="A3052" s="29"/>
      <c r="B3052" s="30"/>
      <c r="C3052" s="212" t="s">
        <v>561</v>
      </c>
      <c r="D3052" s="29"/>
      <c r="E3052" s="29"/>
      <c r="F3052" s="29"/>
      <c r="G3052" s="29"/>
      <c r="H3052" s="30"/>
    </row>
    <row r="3053" spans="1:8" s="1" customFormat="1" ht="16.899999999999999" customHeight="1">
      <c r="A3053" s="29"/>
      <c r="B3053" s="30"/>
      <c r="C3053" s="210" t="s">
        <v>2776</v>
      </c>
      <c r="D3053" s="210" t="s">
        <v>2777</v>
      </c>
      <c r="E3053" s="17" t="s">
        <v>2248</v>
      </c>
      <c r="F3053" s="211">
        <v>287.63099999999997</v>
      </c>
      <c r="G3053" s="29"/>
      <c r="H3053" s="30"/>
    </row>
    <row r="3054" spans="1:8" s="1" customFormat="1" ht="16.899999999999999" customHeight="1">
      <c r="A3054" s="29"/>
      <c r="B3054" s="30"/>
      <c r="C3054" s="210" t="s">
        <v>415</v>
      </c>
      <c r="D3054" s="210" t="s">
        <v>416</v>
      </c>
      <c r="E3054" s="17" t="s">
        <v>2248</v>
      </c>
      <c r="F3054" s="211">
        <v>283.39999999999998</v>
      </c>
      <c r="G3054" s="29"/>
      <c r="H3054" s="30"/>
    </row>
    <row r="3055" spans="1:8" s="1" customFormat="1" ht="16.899999999999999" customHeight="1">
      <c r="A3055" s="29"/>
      <c r="B3055" s="30"/>
      <c r="C3055" s="210" t="s">
        <v>2870</v>
      </c>
      <c r="D3055" s="210" t="s">
        <v>2871</v>
      </c>
      <c r="E3055" s="17" t="s">
        <v>2297</v>
      </c>
      <c r="F3055" s="211">
        <v>2654.8</v>
      </c>
      <c r="G3055" s="29"/>
      <c r="H3055" s="30"/>
    </row>
    <row r="3056" spans="1:8" s="1" customFormat="1" ht="16.899999999999999" customHeight="1">
      <c r="A3056" s="29"/>
      <c r="B3056" s="30"/>
      <c r="C3056" s="210" t="s">
        <v>2961</v>
      </c>
      <c r="D3056" s="210" t="s">
        <v>2962</v>
      </c>
      <c r="E3056" s="17" t="s">
        <v>2485</v>
      </c>
      <c r="F3056" s="211">
        <v>391.351</v>
      </c>
      <c r="G3056" s="29"/>
      <c r="H3056" s="30"/>
    </row>
    <row r="3057" spans="1:8" s="1" customFormat="1" ht="16.899999999999999" customHeight="1">
      <c r="A3057" s="29"/>
      <c r="B3057" s="30"/>
      <c r="C3057" s="206" t="s">
        <v>2365</v>
      </c>
      <c r="D3057" s="207" t="s">
        <v>2366</v>
      </c>
      <c r="E3057" s="208" t="s">
        <v>2345</v>
      </c>
      <c r="F3057" s="209">
        <v>2.1</v>
      </c>
      <c r="G3057" s="29"/>
      <c r="H3057" s="30"/>
    </row>
    <row r="3058" spans="1:8" s="1" customFormat="1" ht="16.899999999999999" customHeight="1">
      <c r="A3058" s="29"/>
      <c r="B3058" s="30"/>
      <c r="C3058" s="210" t="s">
        <v>2365</v>
      </c>
      <c r="D3058" s="210" t="s">
        <v>2780</v>
      </c>
      <c r="E3058" s="17" t="s">
        <v>2156</v>
      </c>
      <c r="F3058" s="211">
        <v>2.1</v>
      </c>
      <c r="G3058" s="29"/>
      <c r="H3058" s="30"/>
    </row>
    <row r="3059" spans="1:8" s="1" customFormat="1" ht="16.899999999999999" customHeight="1">
      <c r="A3059" s="29"/>
      <c r="B3059" s="30"/>
      <c r="C3059" s="212" t="s">
        <v>561</v>
      </c>
      <c r="D3059" s="29"/>
      <c r="E3059" s="29"/>
      <c r="F3059" s="29"/>
      <c r="G3059" s="29"/>
      <c r="H3059" s="30"/>
    </row>
    <row r="3060" spans="1:8" s="1" customFormat="1" ht="16.899999999999999" customHeight="1">
      <c r="A3060" s="29"/>
      <c r="B3060" s="30"/>
      <c r="C3060" s="210" t="s">
        <v>2776</v>
      </c>
      <c r="D3060" s="210" t="s">
        <v>2777</v>
      </c>
      <c r="E3060" s="17" t="s">
        <v>2248</v>
      </c>
      <c r="F3060" s="211">
        <v>287.63099999999997</v>
      </c>
      <c r="G3060" s="29"/>
      <c r="H3060" s="30"/>
    </row>
    <row r="3061" spans="1:8" s="1" customFormat="1" ht="16.899999999999999" customHeight="1">
      <c r="A3061" s="29"/>
      <c r="B3061" s="30"/>
      <c r="C3061" s="210" t="s">
        <v>2870</v>
      </c>
      <c r="D3061" s="210" t="s">
        <v>2871</v>
      </c>
      <c r="E3061" s="17" t="s">
        <v>2297</v>
      </c>
      <c r="F3061" s="211">
        <v>2654.8</v>
      </c>
      <c r="G3061" s="29"/>
      <c r="H3061" s="30"/>
    </row>
    <row r="3062" spans="1:8" s="1" customFormat="1" ht="16.899999999999999" customHeight="1">
      <c r="A3062" s="29"/>
      <c r="B3062" s="30"/>
      <c r="C3062" s="210" t="s">
        <v>2961</v>
      </c>
      <c r="D3062" s="210" t="s">
        <v>2962</v>
      </c>
      <c r="E3062" s="17" t="s">
        <v>2485</v>
      </c>
      <c r="F3062" s="211">
        <v>391.351</v>
      </c>
      <c r="G3062" s="29"/>
      <c r="H3062" s="30"/>
    </row>
    <row r="3063" spans="1:8" s="1" customFormat="1" ht="16.899999999999999" customHeight="1">
      <c r="A3063" s="29"/>
      <c r="B3063" s="30"/>
      <c r="C3063" s="206" t="s">
        <v>2368</v>
      </c>
      <c r="D3063" s="207" t="s">
        <v>2369</v>
      </c>
      <c r="E3063" s="208" t="s">
        <v>2345</v>
      </c>
      <c r="F3063" s="209">
        <v>1.5</v>
      </c>
      <c r="G3063" s="29"/>
      <c r="H3063" s="30"/>
    </row>
    <row r="3064" spans="1:8" s="1" customFormat="1" ht="16.899999999999999" customHeight="1">
      <c r="A3064" s="29"/>
      <c r="B3064" s="30"/>
      <c r="C3064" s="210" t="s">
        <v>2368</v>
      </c>
      <c r="D3064" s="210" t="s">
        <v>2781</v>
      </c>
      <c r="E3064" s="17" t="s">
        <v>2156</v>
      </c>
      <c r="F3064" s="211">
        <v>1.5</v>
      </c>
      <c r="G3064" s="29"/>
      <c r="H3064" s="30"/>
    </row>
    <row r="3065" spans="1:8" s="1" customFormat="1" ht="16.899999999999999" customHeight="1">
      <c r="A3065" s="29"/>
      <c r="B3065" s="30"/>
      <c r="C3065" s="212" t="s">
        <v>561</v>
      </c>
      <c r="D3065" s="29"/>
      <c r="E3065" s="29"/>
      <c r="F3065" s="29"/>
      <c r="G3065" s="29"/>
      <c r="H3065" s="30"/>
    </row>
    <row r="3066" spans="1:8" s="1" customFormat="1" ht="16.899999999999999" customHeight="1">
      <c r="A3066" s="29"/>
      <c r="B3066" s="30"/>
      <c r="C3066" s="210" t="s">
        <v>2776</v>
      </c>
      <c r="D3066" s="210" t="s">
        <v>2777</v>
      </c>
      <c r="E3066" s="17" t="s">
        <v>2248</v>
      </c>
      <c r="F3066" s="211">
        <v>287.63099999999997</v>
      </c>
      <c r="G3066" s="29"/>
      <c r="H3066" s="30"/>
    </row>
    <row r="3067" spans="1:8" s="1" customFormat="1" ht="16.899999999999999" customHeight="1">
      <c r="A3067" s="29"/>
      <c r="B3067" s="30"/>
      <c r="C3067" s="210" t="s">
        <v>2760</v>
      </c>
      <c r="D3067" s="210" t="s">
        <v>2761</v>
      </c>
      <c r="E3067" s="17" t="s">
        <v>2248</v>
      </c>
      <c r="F3067" s="211">
        <v>24.312999999999999</v>
      </c>
      <c r="G3067" s="29"/>
      <c r="H3067" s="30"/>
    </row>
    <row r="3068" spans="1:8" s="1" customFormat="1" ht="16.899999999999999" customHeight="1">
      <c r="A3068" s="29"/>
      <c r="B3068" s="30"/>
      <c r="C3068" s="210" t="s">
        <v>2870</v>
      </c>
      <c r="D3068" s="210" t="s">
        <v>2871</v>
      </c>
      <c r="E3068" s="17" t="s">
        <v>2297</v>
      </c>
      <c r="F3068" s="211">
        <v>2654.8</v>
      </c>
      <c r="G3068" s="29"/>
      <c r="H3068" s="30"/>
    </row>
    <row r="3069" spans="1:8" s="1" customFormat="1" ht="16.899999999999999" customHeight="1">
      <c r="A3069" s="29"/>
      <c r="B3069" s="30"/>
      <c r="C3069" s="210" t="s">
        <v>2961</v>
      </c>
      <c r="D3069" s="210" t="s">
        <v>2962</v>
      </c>
      <c r="E3069" s="17" t="s">
        <v>2485</v>
      </c>
      <c r="F3069" s="211">
        <v>391.351</v>
      </c>
      <c r="G3069" s="29"/>
      <c r="H3069" s="30"/>
    </row>
    <row r="3070" spans="1:8" s="1" customFormat="1" ht="16.899999999999999" customHeight="1">
      <c r="A3070" s="29"/>
      <c r="B3070" s="30"/>
      <c r="C3070" s="206" t="s">
        <v>2370</v>
      </c>
      <c r="D3070" s="207" t="s">
        <v>2371</v>
      </c>
      <c r="E3070" s="208" t="s">
        <v>2357</v>
      </c>
      <c r="F3070" s="209">
        <v>2</v>
      </c>
      <c r="G3070" s="29"/>
      <c r="H3070" s="30"/>
    </row>
    <row r="3071" spans="1:8" s="1" customFormat="1" ht="16.899999999999999" customHeight="1">
      <c r="A3071" s="29"/>
      <c r="B3071" s="30"/>
      <c r="C3071" s="210" t="s">
        <v>2156</v>
      </c>
      <c r="D3071" s="210" t="s">
        <v>458</v>
      </c>
      <c r="E3071" s="17" t="s">
        <v>2156</v>
      </c>
      <c r="F3071" s="211">
        <v>0</v>
      </c>
      <c r="G3071" s="29"/>
      <c r="H3071" s="30"/>
    </row>
    <row r="3072" spans="1:8" s="1" customFormat="1" ht="16.899999999999999" customHeight="1">
      <c r="A3072" s="29"/>
      <c r="B3072" s="30"/>
      <c r="C3072" s="210" t="s">
        <v>2156</v>
      </c>
      <c r="D3072" s="210" t="s">
        <v>3182</v>
      </c>
      <c r="E3072" s="17" t="s">
        <v>2156</v>
      </c>
      <c r="F3072" s="211">
        <v>2</v>
      </c>
      <c r="G3072" s="29"/>
      <c r="H3072" s="30"/>
    </row>
    <row r="3073" spans="1:8" s="1" customFormat="1" ht="16.899999999999999" customHeight="1">
      <c r="A3073" s="29"/>
      <c r="B3073" s="30"/>
      <c r="C3073" s="210" t="s">
        <v>2370</v>
      </c>
      <c r="D3073" s="210" t="s">
        <v>2641</v>
      </c>
      <c r="E3073" s="17" t="s">
        <v>2156</v>
      </c>
      <c r="F3073" s="211">
        <v>2</v>
      </c>
      <c r="G3073" s="29"/>
      <c r="H3073" s="30"/>
    </row>
    <row r="3074" spans="1:8" s="1" customFormat="1" ht="16.899999999999999" customHeight="1">
      <c r="A3074" s="29"/>
      <c r="B3074" s="30"/>
      <c r="C3074" s="212" t="s">
        <v>561</v>
      </c>
      <c r="D3074" s="29"/>
      <c r="E3074" s="29"/>
      <c r="F3074" s="29"/>
      <c r="G3074" s="29"/>
      <c r="H3074" s="30"/>
    </row>
    <row r="3075" spans="1:8" s="1" customFormat="1" ht="16.899999999999999" customHeight="1">
      <c r="A3075" s="29"/>
      <c r="B3075" s="30"/>
      <c r="C3075" s="210" t="s">
        <v>3324</v>
      </c>
      <c r="D3075" s="210" t="s">
        <v>3325</v>
      </c>
      <c r="E3075" s="17" t="s">
        <v>3034</v>
      </c>
      <c r="F3075" s="211">
        <v>2</v>
      </c>
      <c r="G3075" s="29"/>
      <c r="H3075" s="30"/>
    </row>
    <row r="3076" spans="1:8" s="1" customFormat="1" ht="16.899999999999999" customHeight="1">
      <c r="A3076" s="29"/>
      <c r="B3076" s="30"/>
      <c r="C3076" s="210" t="s">
        <v>3389</v>
      </c>
      <c r="D3076" s="210" t="s">
        <v>3390</v>
      </c>
      <c r="E3076" s="17" t="s">
        <v>3034</v>
      </c>
      <c r="F3076" s="211">
        <v>60</v>
      </c>
      <c r="G3076" s="29"/>
      <c r="H3076" s="30"/>
    </row>
    <row r="3077" spans="1:8" s="1" customFormat="1" ht="16.899999999999999" customHeight="1">
      <c r="A3077" s="29"/>
      <c r="B3077" s="30"/>
      <c r="C3077" s="210" t="s">
        <v>893</v>
      </c>
      <c r="D3077" s="210" t="s">
        <v>894</v>
      </c>
      <c r="E3077" s="17" t="s">
        <v>2345</v>
      </c>
      <c r="F3077" s="211">
        <v>3498.74</v>
      </c>
      <c r="G3077" s="29"/>
      <c r="H3077" s="30"/>
    </row>
    <row r="3078" spans="1:8" s="1" customFormat="1" ht="16.899999999999999" customHeight="1">
      <c r="A3078" s="29"/>
      <c r="B3078" s="30"/>
      <c r="C3078" s="210" t="s">
        <v>914</v>
      </c>
      <c r="D3078" s="210" t="s">
        <v>915</v>
      </c>
      <c r="E3078" s="17" t="s">
        <v>2357</v>
      </c>
      <c r="F3078" s="211">
        <v>2</v>
      </c>
      <c r="G3078" s="29"/>
      <c r="H3078" s="30"/>
    </row>
    <row r="3079" spans="1:8" s="1" customFormat="1" ht="16.899999999999999" customHeight="1">
      <c r="A3079" s="29"/>
      <c r="B3079" s="30"/>
      <c r="C3079" s="210" t="s">
        <v>3332</v>
      </c>
      <c r="D3079" s="210" t="s">
        <v>3333</v>
      </c>
      <c r="E3079" s="17" t="s">
        <v>3034</v>
      </c>
      <c r="F3079" s="211">
        <v>2</v>
      </c>
      <c r="G3079" s="29"/>
      <c r="H3079" s="30"/>
    </row>
    <row r="3080" spans="1:8" s="1" customFormat="1" ht="16.899999999999999" customHeight="1">
      <c r="A3080" s="29"/>
      <c r="B3080" s="30"/>
      <c r="C3080" s="210" t="s">
        <v>3336</v>
      </c>
      <c r="D3080" s="210" t="s">
        <v>3337</v>
      </c>
      <c r="E3080" s="17" t="s">
        <v>3034</v>
      </c>
      <c r="F3080" s="211">
        <v>21</v>
      </c>
      <c r="G3080" s="29"/>
      <c r="H3080" s="30"/>
    </row>
    <row r="3081" spans="1:8" s="1" customFormat="1" ht="16.899999999999999" customHeight="1">
      <c r="A3081" s="29"/>
      <c r="B3081" s="30"/>
      <c r="C3081" s="206" t="s">
        <v>2372</v>
      </c>
      <c r="D3081" s="207" t="s">
        <v>2373</v>
      </c>
      <c r="E3081" s="208" t="s">
        <v>2357</v>
      </c>
      <c r="F3081" s="209">
        <v>19</v>
      </c>
      <c r="G3081" s="29"/>
      <c r="H3081" s="30"/>
    </row>
    <row r="3082" spans="1:8" s="1" customFormat="1" ht="16.899999999999999" customHeight="1">
      <c r="A3082" s="29"/>
      <c r="B3082" s="30"/>
      <c r="C3082" s="210" t="s">
        <v>2156</v>
      </c>
      <c r="D3082" s="210" t="s">
        <v>458</v>
      </c>
      <c r="E3082" s="17" t="s">
        <v>2156</v>
      </c>
      <c r="F3082" s="211">
        <v>0</v>
      </c>
      <c r="G3082" s="29"/>
      <c r="H3082" s="30"/>
    </row>
    <row r="3083" spans="1:8" s="1" customFormat="1" ht="16.899999999999999" customHeight="1">
      <c r="A3083" s="29"/>
      <c r="B3083" s="30"/>
      <c r="C3083" s="210" t="s">
        <v>2156</v>
      </c>
      <c r="D3083" s="210" t="s">
        <v>457</v>
      </c>
      <c r="E3083" s="17" t="s">
        <v>2156</v>
      </c>
      <c r="F3083" s="211">
        <v>8</v>
      </c>
      <c r="G3083" s="29"/>
      <c r="H3083" s="30"/>
    </row>
    <row r="3084" spans="1:8" s="1" customFormat="1" ht="16.899999999999999" customHeight="1">
      <c r="A3084" s="29"/>
      <c r="B3084" s="30"/>
      <c r="C3084" s="210" t="s">
        <v>2156</v>
      </c>
      <c r="D3084" s="210" t="s">
        <v>3180</v>
      </c>
      <c r="E3084" s="17" t="s">
        <v>2156</v>
      </c>
      <c r="F3084" s="211">
        <v>4</v>
      </c>
      <c r="G3084" s="29"/>
      <c r="H3084" s="30"/>
    </row>
    <row r="3085" spans="1:8" s="1" customFormat="1" ht="16.899999999999999" customHeight="1">
      <c r="A3085" s="29"/>
      <c r="B3085" s="30"/>
      <c r="C3085" s="210" t="s">
        <v>2156</v>
      </c>
      <c r="D3085" s="210" t="s">
        <v>3181</v>
      </c>
      <c r="E3085" s="17" t="s">
        <v>2156</v>
      </c>
      <c r="F3085" s="211">
        <v>7</v>
      </c>
      <c r="G3085" s="29"/>
      <c r="H3085" s="30"/>
    </row>
    <row r="3086" spans="1:8" s="1" customFormat="1" ht="16.899999999999999" customHeight="1">
      <c r="A3086" s="29"/>
      <c r="B3086" s="30"/>
      <c r="C3086" s="210" t="s">
        <v>2372</v>
      </c>
      <c r="D3086" s="210" t="s">
        <v>2641</v>
      </c>
      <c r="E3086" s="17" t="s">
        <v>2156</v>
      </c>
      <c r="F3086" s="211">
        <v>19</v>
      </c>
      <c r="G3086" s="29"/>
      <c r="H3086" s="30"/>
    </row>
    <row r="3087" spans="1:8" s="1" customFormat="1" ht="16.899999999999999" customHeight="1">
      <c r="A3087" s="29"/>
      <c r="B3087" s="30"/>
      <c r="C3087" s="212" t="s">
        <v>561</v>
      </c>
      <c r="D3087" s="29"/>
      <c r="E3087" s="29"/>
      <c r="F3087" s="29"/>
      <c r="G3087" s="29"/>
      <c r="H3087" s="30"/>
    </row>
    <row r="3088" spans="1:8" s="1" customFormat="1" ht="16.899999999999999" customHeight="1">
      <c r="A3088" s="29"/>
      <c r="B3088" s="30"/>
      <c r="C3088" s="210" t="s">
        <v>3320</v>
      </c>
      <c r="D3088" s="210" t="s">
        <v>3321</v>
      </c>
      <c r="E3088" s="17" t="s">
        <v>3034</v>
      </c>
      <c r="F3088" s="211">
        <v>19</v>
      </c>
      <c r="G3088" s="29"/>
      <c r="H3088" s="30"/>
    </row>
    <row r="3089" spans="1:8" s="1" customFormat="1" ht="16.899999999999999" customHeight="1">
      <c r="A3089" s="29"/>
      <c r="B3089" s="30"/>
      <c r="C3089" s="210" t="s">
        <v>3362</v>
      </c>
      <c r="D3089" s="210" t="s">
        <v>3363</v>
      </c>
      <c r="E3089" s="17" t="s">
        <v>3034</v>
      </c>
      <c r="F3089" s="211">
        <v>19</v>
      </c>
      <c r="G3089" s="29"/>
      <c r="H3089" s="30"/>
    </row>
    <row r="3090" spans="1:8" s="1" customFormat="1" ht="16.899999999999999" customHeight="1">
      <c r="A3090" s="29"/>
      <c r="B3090" s="30"/>
      <c r="C3090" s="210" t="s">
        <v>3389</v>
      </c>
      <c r="D3090" s="210" t="s">
        <v>3390</v>
      </c>
      <c r="E3090" s="17" t="s">
        <v>3034</v>
      </c>
      <c r="F3090" s="211">
        <v>60</v>
      </c>
      <c r="G3090" s="29"/>
      <c r="H3090" s="30"/>
    </row>
    <row r="3091" spans="1:8" s="1" customFormat="1" ht="16.899999999999999" customHeight="1">
      <c r="A3091" s="29"/>
      <c r="B3091" s="30"/>
      <c r="C3091" s="210" t="s">
        <v>893</v>
      </c>
      <c r="D3091" s="210" t="s">
        <v>894</v>
      </c>
      <c r="E3091" s="17" t="s">
        <v>2345</v>
      </c>
      <c r="F3091" s="211">
        <v>3498.74</v>
      </c>
      <c r="G3091" s="29"/>
      <c r="H3091" s="30"/>
    </row>
    <row r="3092" spans="1:8" s="1" customFormat="1" ht="16.899999999999999" customHeight="1">
      <c r="A3092" s="29"/>
      <c r="B3092" s="30"/>
      <c r="C3092" s="210" t="s">
        <v>3328</v>
      </c>
      <c r="D3092" s="210" t="s">
        <v>3329</v>
      </c>
      <c r="E3092" s="17" t="s">
        <v>3034</v>
      </c>
      <c r="F3092" s="211">
        <v>19</v>
      </c>
      <c r="G3092" s="29"/>
      <c r="H3092" s="30"/>
    </row>
    <row r="3093" spans="1:8" s="1" customFormat="1" ht="16.899999999999999" customHeight="1">
      <c r="A3093" s="29"/>
      <c r="B3093" s="30"/>
      <c r="C3093" s="210" t="s">
        <v>3336</v>
      </c>
      <c r="D3093" s="210" t="s">
        <v>3337</v>
      </c>
      <c r="E3093" s="17" t="s">
        <v>3034</v>
      </c>
      <c r="F3093" s="211">
        <v>21</v>
      </c>
      <c r="G3093" s="29"/>
      <c r="H3093" s="30"/>
    </row>
    <row r="3094" spans="1:8" s="1" customFormat="1" ht="16.899999999999999" customHeight="1">
      <c r="A3094" s="29"/>
      <c r="B3094" s="30"/>
      <c r="C3094" s="206" t="s">
        <v>2375</v>
      </c>
      <c r="D3094" s="207" t="s">
        <v>2376</v>
      </c>
      <c r="E3094" s="208" t="s">
        <v>2357</v>
      </c>
      <c r="F3094" s="209">
        <v>8</v>
      </c>
      <c r="G3094" s="29"/>
      <c r="H3094" s="30"/>
    </row>
    <row r="3095" spans="1:8" s="1" customFormat="1" ht="16.899999999999999" customHeight="1">
      <c r="A3095" s="29"/>
      <c r="B3095" s="30"/>
      <c r="C3095" s="210" t="s">
        <v>2156</v>
      </c>
      <c r="D3095" s="210" t="s">
        <v>2156</v>
      </c>
      <c r="E3095" s="17" t="s">
        <v>2156</v>
      </c>
      <c r="F3095" s="211">
        <v>0</v>
      </c>
      <c r="G3095" s="29"/>
      <c r="H3095" s="30"/>
    </row>
    <row r="3096" spans="1:8" s="1" customFormat="1" ht="16.899999999999999" customHeight="1">
      <c r="A3096" s="29"/>
      <c r="B3096" s="30"/>
      <c r="C3096" s="210" t="s">
        <v>2156</v>
      </c>
      <c r="D3096" s="210" t="s">
        <v>406</v>
      </c>
      <c r="E3096" s="17" t="s">
        <v>2156</v>
      </c>
      <c r="F3096" s="211">
        <v>0</v>
      </c>
      <c r="G3096" s="29"/>
      <c r="H3096" s="30"/>
    </row>
    <row r="3097" spans="1:8" s="1" customFormat="1" ht="16.899999999999999" customHeight="1">
      <c r="A3097" s="29"/>
      <c r="B3097" s="30"/>
      <c r="C3097" s="210" t="s">
        <v>2156</v>
      </c>
      <c r="D3097" s="210" t="s">
        <v>2796</v>
      </c>
      <c r="E3097" s="17" t="s">
        <v>2156</v>
      </c>
      <c r="F3097" s="211">
        <v>0</v>
      </c>
      <c r="G3097" s="29"/>
      <c r="H3097" s="30"/>
    </row>
    <row r="3098" spans="1:8" s="1" customFormat="1" ht="16.899999999999999" customHeight="1">
      <c r="A3098" s="29"/>
      <c r="B3098" s="30"/>
      <c r="C3098" s="210" t="s">
        <v>2156</v>
      </c>
      <c r="D3098" s="210" t="s">
        <v>407</v>
      </c>
      <c r="E3098" s="17" t="s">
        <v>2156</v>
      </c>
      <c r="F3098" s="211">
        <v>8</v>
      </c>
      <c r="G3098" s="29"/>
      <c r="H3098" s="30"/>
    </row>
    <row r="3099" spans="1:8" s="1" customFormat="1" ht="16.899999999999999" customHeight="1">
      <c r="A3099" s="29"/>
      <c r="B3099" s="30"/>
      <c r="C3099" s="210" t="s">
        <v>2375</v>
      </c>
      <c r="D3099" s="210" t="s">
        <v>2638</v>
      </c>
      <c r="E3099" s="17" t="s">
        <v>2156</v>
      </c>
      <c r="F3099" s="211">
        <v>8</v>
      </c>
      <c r="G3099" s="29"/>
      <c r="H3099" s="30"/>
    </row>
    <row r="3100" spans="1:8" s="1" customFormat="1" ht="16.899999999999999" customHeight="1">
      <c r="A3100" s="29"/>
      <c r="B3100" s="30"/>
      <c r="C3100" s="212" t="s">
        <v>561</v>
      </c>
      <c r="D3100" s="29"/>
      <c r="E3100" s="29"/>
      <c r="F3100" s="29"/>
      <c r="G3100" s="29"/>
      <c r="H3100" s="30"/>
    </row>
    <row r="3101" spans="1:8" s="1" customFormat="1" ht="16.899999999999999" customHeight="1">
      <c r="A3101" s="29"/>
      <c r="B3101" s="30"/>
      <c r="C3101" s="210" t="s">
        <v>2776</v>
      </c>
      <c r="D3101" s="210" t="s">
        <v>2777</v>
      </c>
      <c r="E3101" s="17" t="s">
        <v>2248</v>
      </c>
      <c r="F3101" s="211">
        <v>287.63099999999997</v>
      </c>
      <c r="G3101" s="29"/>
      <c r="H3101" s="30"/>
    </row>
    <row r="3102" spans="1:8" s="1" customFormat="1" ht="16.899999999999999" customHeight="1">
      <c r="A3102" s="29"/>
      <c r="B3102" s="30"/>
      <c r="C3102" s="210" t="s">
        <v>2666</v>
      </c>
      <c r="D3102" s="210" t="s">
        <v>2667</v>
      </c>
      <c r="E3102" s="17" t="s">
        <v>2297</v>
      </c>
      <c r="F3102" s="211">
        <v>267.75</v>
      </c>
      <c r="G3102" s="29"/>
      <c r="H3102" s="30"/>
    </row>
    <row r="3103" spans="1:8" s="1" customFormat="1" ht="16.899999999999999" customHeight="1">
      <c r="A3103" s="29"/>
      <c r="B3103" s="30"/>
      <c r="C3103" s="210" t="s">
        <v>2704</v>
      </c>
      <c r="D3103" s="210" t="s">
        <v>2705</v>
      </c>
      <c r="E3103" s="17" t="s">
        <v>2297</v>
      </c>
      <c r="F3103" s="211">
        <v>119.25</v>
      </c>
      <c r="G3103" s="29"/>
      <c r="H3103" s="30"/>
    </row>
    <row r="3104" spans="1:8" s="1" customFormat="1" ht="16.899999999999999" customHeight="1">
      <c r="A3104" s="29"/>
      <c r="B3104" s="30"/>
      <c r="C3104" s="210" t="s">
        <v>2870</v>
      </c>
      <c r="D3104" s="210" t="s">
        <v>2871</v>
      </c>
      <c r="E3104" s="17" t="s">
        <v>2297</v>
      </c>
      <c r="F3104" s="211">
        <v>2654.8</v>
      </c>
      <c r="G3104" s="29"/>
      <c r="H3104" s="30"/>
    </row>
    <row r="3105" spans="1:8" s="1" customFormat="1" ht="16.899999999999999" customHeight="1">
      <c r="A3105" s="29"/>
      <c r="B3105" s="30"/>
      <c r="C3105" s="210" t="s">
        <v>2921</v>
      </c>
      <c r="D3105" s="210" t="s">
        <v>2922</v>
      </c>
      <c r="E3105" s="17" t="s">
        <v>2248</v>
      </c>
      <c r="F3105" s="211">
        <v>331.23</v>
      </c>
      <c r="G3105" s="29"/>
      <c r="H3105" s="30"/>
    </row>
    <row r="3106" spans="1:8" s="1" customFormat="1" ht="16.899999999999999" customHeight="1">
      <c r="A3106" s="29"/>
      <c r="B3106" s="30"/>
      <c r="C3106" s="210" t="s">
        <v>3050</v>
      </c>
      <c r="D3106" s="210" t="s">
        <v>3051</v>
      </c>
      <c r="E3106" s="17" t="s">
        <v>2248</v>
      </c>
      <c r="F3106" s="211">
        <v>86.45</v>
      </c>
      <c r="G3106" s="29"/>
      <c r="H3106" s="30"/>
    </row>
    <row r="3107" spans="1:8" s="1" customFormat="1" ht="16.899999999999999" customHeight="1">
      <c r="A3107" s="29"/>
      <c r="B3107" s="30"/>
      <c r="C3107" s="210" t="s">
        <v>3436</v>
      </c>
      <c r="D3107" s="210" t="s">
        <v>3437</v>
      </c>
      <c r="E3107" s="17" t="s">
        <v>2345</v>
      </c>
      <c r="F3107" s="211">
        <v>810</v>
      </c>
      <c r="G3107" s="29"/>
      <c r="H3107" s="30"/>
    </row>
    <row r="3108" spans="1:8" s="1" customFormat="1" ht="16.899999999999999" customHeight="1">
      <c r="A3108" s="29"/>
      <c r="B3108" s="30"/>
      <c r="C3108" s="210" t="s">
        <v>978</v>
      </c>
      <c r="D3108" s="210" t="s">
        <v>979</v>
      </c>
      <c r="E3108" s="17" t="s">
        <v>2345</v>
      </c>
      <c r="F3108" s="211">
        <v>363</v>
      </c>
      <c r="G3108" s="29"/>
      <c r="H3108" s="30"/>
    </row>
    <row r="3109" spans="1:8" s="1" customFormat="1" ht="16.899999999999999" customHeight="1">
      <c r="A3109" s="29"/>
      <c r="B3109" s="30"/>
      <c r="C3109" s="206" t="s">
        <v>2377</v>
      </c>
      <c r="D3109" s="207" t="s">
        <v>2378</v>
      </c>
      <c r="E3109" s="208" t="s">
        <v>2357</v>
      </c>
      <c r="F3109" s="209">
        <v>17</v>
      </c>
      <c r="G3109" s="29"/>
      <c r="H3109" s="30"/>
    </row>
    <row r="3110" spans="1:8" s="1" customFormat="1" ht="16.899999999999999" customHeight="1">
      <c r="A3110" s="29"/>
      <c r="B3110" s="30"/>
      <c r="C3110" s="210" t="s">
        <v>2156</v>
      </c>
      <c r="D3110" s="210" t="s">
        <v>2721</v>
      </c>
      <c r="E3110" s="17" t="s">
        <v>2156</v>
      </c>
      <c r="F3110" s="211">
        <v>0</v>
      </c>
      <c r="G3110" s="29"/>
      <c r="H3110" s="30"/>
    </row>
    <row r="3111" spans="1:8" s="1" customFormat="1" ht="16.899999999999999" customHeight="1">
      <c r="A3111" s="29"/>
      <c r="B3111" s="30"/>
      <c r="C3111" s="210" t="s">
        <v>2156</v>
      </c>
      <c r="D3111" s="210" t="s">
        <v>408</v>
      </c>
      <c r="E3111" s="17" t="s">
        <v>2156</v>
      </c>
      <c r="F3111" s="211">
        <v>17</v>
      </c>
      <c r="G3111" s="29"/>
      <c r="H3111" s="30"/>
    </row>
    <row r="3112" spans="1:8" s="1" customFormat="1" ht="16.899999999999999" customHeight="1">
      <c r="A3112" s="29"/>
      <c r="B3112" s="30"/>
      <c r="C3112" s="210" t="s">
        <v>2377</v>
      </c>
      <c r="D3112" s="210" t="s">
        <v>2638</v>
      </c>
      <c r="E3112" s="17" t="s">
        <v>2156</v>
      </c>
      <c r="F3112" s="211">
        <v>17</v>
      </c>
      <c r="G3112" s="29"/>
      <c r="H3112" s="30"/>
    </row>
    <row r="3113" spans="1:8" s="1" customFormat="1" ht="16.899999999999999" customHeight="1">
      <c r="A3113" s="29"/>
      <c r="B3113" s="30"/>
      <c r="C3113" s="212" t="s">
        <v>561</v>
      </c>
      <c r="D3113" s="29"/>
      <c r="E3113" s="29"/>
      <c r="F3113" s="29"/>
      <c r="G3113" s="29"/>
      <c r="H3113" s="30"/>
    </row>
    <row r="3114" spans="1:8" s="1" customFormat="1" ht="16.899999999999999" customHeight="1">
      <c r="A3114" s="29"/>
      <c r="B3114" s="30"/>
      <c r="C3114" s="210" t="s">
        <v>2776</v>
      </c>
      <c r="D3114" s="210" t="s">
        <v>2777</v>
      </c>
      <c r="E3114" s="17" t="s">
        <v>2248</v>
      </c>
      <c r="F3114" s="211">
        <v>287.63099999999997</v>
      </c>
      <c r="G3114" s="29"/>
      <c r="H3114" s="30"/>
    </row>
    <row r="3115" spans="1:8" s="1" customFormat="1" ht="16.899999999999999" customHeight="1">
      <c r="A3115" s="29"/>
      <c r="B3115" s="30"/>
      <c r="C3115" s="210" t="s">
        <v>2666</v>
      </c>
      <c r="D3115" s="210" t="s">
        <v>2667</v>
      </c>
      <c r="E3115" s="17" t="s">
        <v>2297</v>
      </c>
      <c r="F3115" s="211">
        <v>267.75</v>
      </c>
      <c r="G3115" s="29"/>
      <c r="H3115" s="30"/>
    </row>
    <row r="3116" spans="1:8" s="1" customFormat="1" ht="16.899999999999999" customHeight="1">
      <c r="A3116" s="29"/>
      <c r="B3116" s="30"/>
      <c r="C3116" s="210" t="s">
        <v>2704</v>
      </c>
      <c r="D3116" s="210" t="s">
        <v>2705</v>
      </c>
      <c r="E3116" s="17" t="s">
        <v>2297</v>
      </c>
      <c r="F3116" s="211">
        <v>119.25</v>
      </c>
      <c r="G3116" s="29"/>
      <c r="H3116" s="30"/>
    </row>
    <row r="3117" spans="1:8" s="1" customFormat="1" ht="16.899999999999999" customHeight="1">
      <c r="A3117" s="29"/>
      <c r="B3117" s="30"/>
      <c r="C3117" s="210" t="s">
        <v>2870</v>
      </c>
      <c r="D3117" s="210" t="s">
        <v>2871</v>
      </c>
      <c r="E3117" s="17" t="s">
        <v>2297</v>
      </c>
      <c r="F3117" s="211">
        <v>2654.8</v>
      </c>
      <c r="G3117" s="29"/>
      <c r="H3117" s="30"/>
    </row>
    <row r="3118" spans="1:8" s="1" customFormat="1" ht="16.899999999999999" customHeight="1">
      <c r="A3118" s="29"/>
      <c r="B3118" s="30"/>
      <c r="C3118" s="210" t="s">
        <v>2921</v>
      </c>
      <c r="D3118" s="210" t="s">
        <v>2922</v>
      </c>
      <c r="E3118" s="17" t="s">
        <v>2248</v>
      </c>
      <c r="F3118" s="211">
        <v>331.23</v>
      </c>
      <c r="G3118" s="29"/>
      <c r="H3118" s="30"/>
    </row>
    <row r="3119" spans="1:8" s="1" customFormat="1" ht="16.899999999999999" customHeight="1">
      <c r="A3119" s="29"/>
      <c r="B3119" s="30"/>
      <c r="C3119" s="210" t="s">
        <v>3050</v>
      </c>
      <c r="D3119" s="210" t="s">
        <v>3051</v>
      </c>
      <c r="E3119" s="17" t="s">
        <v>2248</v>
      </c>
      <c r="F3119" s="211">
        <v>86.45</v>
      </c>
      <c r="G3119" s="29"/>
      <c r="H3119" s="30"/>
    </row>
    <row r="3120" spans="1:8" s="1" customFormat="1" ht="16.899999999999999" customHeight="1">
      <c r="A3120" s="29"/>
      <c r="B3120" s="30"/>
      <c r="C3120" s="210" t="s">
        <v>3436</v>
      </c>
      <c r="D3120" s="210" t="s">
        <v>3437</v>
      </c>
      <c r="E3120" s="17" t="s">
        <v>2345</v>
      </c>
      <c r="F3120" s="211">
        <v>810</v>
      </c>
      <c r="G3120" s="29"/>
      <c r="H3120" s="30"/>
    </row>
    <row r="3121" spans="1:8" s="1" customFormat="1" ht="16.899999999999999" customHeight="1">
      <c r="A3121" s="29"/>
      <c r="B3121" s="30"/>
      <c r="C3121" s="210" t="s">
        <v>978</v>
      </c>
      <c r="D3121" s="210" t="s">
        <v>979</v>
      </c>
      <c r="E3121" s="17" t="s">
        <v>2345</v>
      </c>
      <c r="F3121" s="211">
        <v>363</v>
      </c>
      <c r="G3121" s="29"/>
      <c r="H3121" s="30"/>
    </row>
    <row r="3122" spans="1:8" s="1" customFormat="1" ht="16.899999999999999" customHeight="1">
      <c r="A3122" s="29"/>
      <c r="B3122" s="30"/>
      <c r="C3122" s="206" t="s">
        <v>2380</v>
      </c>
      <c r="D3122" s="207" t="s">
        <v>2381</v>
      </c>
      <c r="E3122" s="208" t="s">
        <v>2357</v>
      </c>
      <c r="F3122" s="209">
        <v>18</v>
      </c>
      <c r="G3122" s="29"/>
      <c r="H3122" s="30"/>
    </row>
    <row r="3123" spans="1:8" s="1" customFormat="1" ht="16.899999999999999" customHeight="1">
      <c r="A3123" s="29"/>
      <c r="B3123" s="30"/>
      <c r="C3123" s="210" t="s">
        <v>2156</v>
      </c>
      <c r="D3123" s="210" t="s">
        <v>2799</v>
      </c>
      <c r="E3123" s="17" t="s">
        <v>2156</v>
      </c>
      <c r="F3123" s="211">
        <v>0</v>
      </c>
      <c r="G3123" s="29"/>
      <c r="H3123" s="30"/>
    </row>
    <row r="3124" spans="1:8" s="1" customFormat="1" ht="16.899999999999999" customHeight="1">
      <c r="A3124" s="29"/>
      <c r="B3124" s="30"/>
      <c r="C3124" s="210" t="s">
        <v>2156</v>
      </c>
      <c r="D3124" s="210" t="s">
        <v>409</v>
      </c>
      <c r="E3124" s="17" t="s">
        <v>2156</v>
      </c>
      <c r="F3124" s="211">
        <v>18</v>
      </c>
      <c r="G3124" s="29"/>
      <c r="H3124" s="30"/>
    </row>
    <row r="3125" spans="1:8" s="1" customFormat="1" ht="16.899999999999999" customHeight="1">
      <c r="A3125" s="29"/>
      <c r="B3125" s="30"/>
      <c r="C3125" s="210" t="s">
        <v>2380</v>
      </c>
      <c r="D3125" s="210" t="s">
        <v>2638</v>
      </c>
      <c r="E3125" s="17" t="s">
        <v>2156</v>
      </c>
      <c r="F3125" s="211">
        <v>18</v>
      </c>
      <c r="G3125" s="29"/>
      <c r="H3125" s="30"/>
    </row>
    <row r="3126" spans="1:8" s="1" customFormat="1" ht="16.899999999999999" customHeight="1">
      <c r="A3126" s="29"/>
      <c r="B3126" s="30"/>
      <c r="C3126" s="212" t="s">
        <v>561</v>
      </c>
      <c r="D3126" s="29"/>
      <c r="E3126" s="29"/>
      <c r="F3126" s="29"/>
      <c r="G3126" s="29"/>
      <c r="H3126" s="30"/>
    </row>
    <row r="3127" spans="1:8" s="1" customFormat="1" ht="16.899999999999999" customHeight="1">
      <c r="A3127" s="29"/>
      <c r="B3127" s="30"/>
      <c r="C3127" s="210" t="s">
        <v>2776</v>
      </c>
      <c r="D3127" s="210" t="s">
        <v>2777</v>
      </c>
      <c r="E3127" s="17" t="s">
        <v>2248</v>
      </c>
      <c r="F3127" s="211">
        <v>287.63099999999997</v>
      </c>
      <c r="G3127" s="29"/>
      <c r="H3127" s="30"/>
    </row>
    <row r="3128" spans="1:8" s="1" customFormat="1" ht="16.899999999999999" customHeight="1">
      <c r="A3128" s="29"/>
      <c r="B3128" s="30"/>
      <c r="C3128" s="210" t="s">
        <v>2666</v>
      </c>
      <c r="D3128" s="210" t="s">
        <v>2667</v>
      </c>
      <c r="E3128" s="17" t="s">
        <v>2297</v>
      </c>
      <c r="F3128" s="211">
        <v>267.75</v>
      </c>
      <c r="G3128" s="29"/>
      <c r="H3128" s="30"/>
    </row>
    <row r="3129" spans="1:8" s="1" customFormat="1" ht="16.899999999999999" customHeight="1">
      <c r="A3129" s="29"/>
      <c r="B3129" s="30"/>
      <c r="C3129" s="210" t="s">
        <v>2695</v>
      </c>
      <c r="D3129" s="210" t="s">
        <v>2696</v>
      </c>
      <c r="E3129" s="17" t="s">
        <v>2297</v>
      </c>
      <c r="F3129" s="211">
        <v>85.25</v>
      </c>
      <c r="G3129" s="29"/>
      <c r="H3129" s="30"/>
    </row>
    <row r="3130" spans="1:8" s="1" customFormat="1" ht="16.899999999999999" customHeight="1">
      <c r="A3130" s="29"/>
      <c r="B3130" s="30"/>
      <c r="C3130" s="210" t="s">
        <v>2870</v>
      </c>
      <c r="D3130" s="210" t="s">
        <v>2871</v>
      </c>
      <c r="E3130" s="17" t="s">
        <v>2297</v>
      </c>
      <c r="F3130" s="211">
        <v>2654.8</v>
      </c>
      <c r="G3130" s="29"/>
      <c r="H3130" s="30"/>
    </row>
    <row r="3131" spans="1:8" s="1" customFormat="1" ht="16.899999999999999" customHeight="1">
      <c r="A3131" s="29"/>
      <c r="B3131" s="30"/>
      <c r="C3131" s="210" t="s">
        <v>2921</v>
      </c>
      <c r="D3131" s="210" t="s">
        <v>2922</v>
      </c>
      <c r="E3131" s="17" t="s">
        <v>2248</v>
      </c>
      <c r="F3131" s="211">
        <v>331.23</v>
      </c>
      <c r="G3131" s="29"/>
      <c r="H3131" s="30"/>
    </row>
    <row r="3132" spans="1:8" s="1" customFormat="1" ht="16.899999999999999" customHeight="1">
      <c r="A3132" s="29"/>
      <c r="B3132" s="30"/>
      <c r="C3132" s="210" t="s">
        <v>3050</v>
      </c>
      <c r="D3132" s="210" t="s">
        <v>3051</v>
      </c>
      <c r="E3132" s="17" t="s">
        <v>2248</v>
      </c>
      <c r="F3132" s="211">
        <v>86.45</v>
      </c>
      <c r="G3132" s="29"/>
      <c r="H3132" s="30"/>
    </row>
    <row r="3133" spans="1:8" s="1" customFormat="1" ht="16.899999999999999" customHeight="1">
      <c r="A3133" s="29"/>
      <c r="B3133" s="30"/>
      <c r="C3133" s="210" t="s">
        <v>3436</v>
      </c>
      <c r="D3133" s="210" t="s">
        <v>3437</v>
      </c>
      <c r="E3133" s="17" t="s">
        <v>2345</v>
      </c>
      <c r="F3133" s="211">
        <v>810</v>
      </c>
      <c r="G3133" s="29"/>
      <c r="H3133" s="30"/>
    </row>
    <row r="3134" spans="1:8" s="1" customFormat="1" ht="16.899999999999999" customHeight="1">
      <c r="A3134" s="29"/>
      <c r="B3134" s="30"/>
      <c r="C3134" s="210" t="s">
        <v>970</v>
      </c>
      <c r="D3134" s="210" t="s">
        <v>971</v>
      </c>
      <c r="E3134" s="17" t="s">
        <v>2345</v>
      </c>
      <c r="F3134" s="211">
        <v>232</v>
      </c>
      <c r="G3134" s="29"/>
      <c r="H3134" s="30"/>
    </row>
    <row r="3135" spans="1:8" s="1" customFormat="1" ht="16.899999999999999" customHeight="1">
      <c r="A3135" s="29"/>
      <c r="B3135" s="30"/>
      <c r="C3135" s="206" t="s">
        <v>2382</v>
      </c>
      <c r="D3135" s="207" t="s">
        <v>2383</v>
      </c>
      <c r="E3135" s="208" t="s">
        <v>2357</v>
      </c>
      <c r="F3135" s="209">
        <v>4</v>
      </c>
      <c r="G3135" s="29"/>
      <c r="H3135" s="30"/>
    </row>
    <row r="3136" spans="1:8" s="1" customFormat="1" ht="16.899999999999999" customHeight="1">
      <c r="A3136" s="29"/>
      <c r="B3136" s="30"/>
      <c r="C3136" s="210" t="s">
        <v>2156</v>
      </c>
      <c r="D3136" s="210" t="s">
        <v>2625</v>
      </c>
      <c r="E3136" s="17" t="s">
        <v>2156</v>
      </c>
      <c r="F3136" s="211">
        <v>0</v>
      </c>
      <c r="G3136" s="29"/>
      <c r="H3136" s="30"/>
    </row>
    <row r="3137" spans="1:8" s="1" customFormat="1" ht="16.899999999999999" customHeight="1">
      <c r="A3137" s="29"/>
      <c r="B3137" s="30"/>
      <c r="C3137" s="210" t="s">
        <v>2156</v>
      </c>
      <c r="D3137" s="210" t="s">
        <v>410</v>
      </c>
      <c r="E3137" s="17" t="s">
        <v>2156</v>
      </c>
      <c r="F3137" s="211">
        <v>4</v>
      </c>
      <c r="G3137" s="29"/>
      <c r="H3137" s="30"/>
    </row>
    <row r="3138" spans="1:8" s="1" customFormat="1" ht="16.899999999999999" customHeight="1">
      <c r="A3138" s="29"/>
      <c r="B3138" s="30"/>
      <c r="C3138" s="210" t="s">
        <v>2382</v>
      </c>
      <c r="D3138" s="210" t="s">
        <v>2638</v>
      </c>
      <c r="E3138" s="17" t="s">
        <v>2156</v>
      </c>
      <c r="F3138" s="211">
        <v>4</v>
      </c>
      <c r="G3138" s="29"/>
      <c r="H3138" s="30"/>
    </row>
    <row r="3139" spans="1:8" s="1" customFormat="1" ht="16.899999999999999" customHeight="1">
      <c r="A3139" s="29"/>
      <c r="B3139" s="30"/>
      <c r="C3139" s="212" t="s">
        <v>561</v>
      </c>
      <c r="D3139" s="29"/>
      <c r="E3139" s="29"/>
      <c r="F3139" s="29"/>
      <c r="G3139" s="29"/>
      <c r="H3139" s="30"/>
    </row>
    <row r="3140" spans="1:8" s="1" customFormat="1" ht="16.899999999999999" customHeight="1">
      <c r="A3140" s="29"/>
      <c r="B3140" s="30"/>
      <c r="C3140" s="210" t="s">
        <v>2776</v>
      </c>
      <c r="D3140" s="210" t="s">
        <v>2777</v>
      </c>
      <c r="E3140" s="17" t="s">
        <v>2248</v>
      </c>
      <c r="F3140" s="211">
        <v>287.63099999999997</v>
      </c>
      <c r="G3140" s="29"/>
      <c r="H3140" s="30"/>
    </row>
    <row r="3141" spans="1:8" s="1" customFormat="1" ht="16.899999999999999" customHeight="1">
      <c r="A3141" s="29"/>
      <c r="B3141" s="30"/>
      <c r="C3141" s="210" t="s">
        <v>2619</v>
      </c>
      <c r="D3141" s="210" t="s">
        <v>2620</v>
      </c>
      <c r="E3141" s="17" t="s">
        <v>2297</v>
      </c>
      <c r="F3141" s="211">
        <v>90</v>
      </c>
      <c r="G3141" s="29"/>
      <c r="H3141" s="30"/>
    </row>
    <row r="3142" spans="1:8" s="1" customFormat="1" ht="16.899999999999999" customHeight="1">
      <c r="A3142" s="29"/>
      <c r="B3142" s="30"/>
      <c r="C3142" s="210" t="s">
        <v>2645</v>
      </c>
      <c r="D3142" s="210" t="s">
        <v>2646</v>
      </c>
      <c r="E3142" s="17" t="s">
        <v>2297</v>
      </c>
      <c r="F3142" s="211">
        <v>206.5</v>
      </c>
      <c r="G3142" s="29"/>
      <c r="H3142" s="30"/>
    </row>
    <row r="3143" spans="1:8" s="1" customFormat="1" ht="16.899999999999999" customHeight="1">
      <c r="A3143" s="29"/>
      <c r="B3143" s="30"/>
      <c r="C3143" s="210" t="s">
        <v>2870</v>
      </c>
      <c r="D3143" s="210" t="s">
        <v>2871</v>
      </c>
      <c r="E3143" s="17" t="s">
        <v>2297</v>
      </c>
      <c r="F3143" s="211">
        <v>2654.8</v>
      </c>
      <c r="G3143" s="29"/>
      <c r="H3143" s="30"/>
    </row>
    <row r="3144" spans="1:8" s="1" customFormat="1" ht="16.899999999999999" customHeight="1">
      <c r="A3144" s="29"/>
      <c r="B3144" s="30"/>
      <c r="C3144" s="210" t="s">
        <v>2921</v>
      </c>
      <c r="D3144" s="210" t="s">
        <v>2922</v>
      </c>
      <c r="E3144" s="17" t="s">
        <v>2248</v>
      </c>
      <c r="F3144" s="211">
        <v>331.23</v>
      </c>
      <c r="G3144" s="29"/>
      <c r="H3144" s="30"/>
    </row>
    <row r="3145" spans="1:8" s="1" customFormat="1" ht="16.899999999999999" customHeight="1">
      <c r="A3145" s="29"/>
      <c r="B3145" s="30"/>
      <c r="C3145" s="210" t="s">
        <v>3050</v>
      </c>
      <c r="D3145" s="210" t="s">
        <v>3051</v>
      </c>
      <c r="E3145" s="17" t="s">
        <v>2248</v>
      </c>
      <c r="F3145" s="211">
        <v>86.45</v>
      </c>
      <c r="G3145" s="29"/>
      <c r="H3145" s="30"/>
    </row>
    <row r="3146" spans="1:8" s="1" customFormat="1" ht="16.899999999999999" customHeight="1">
      <c r="A3146" s="29"/>
      <c r="B3146" s="30"/>
      <c r="C3146" s="206" t="s">
        <v>2384</v>
      </c>
      <c r="D3146" s="207" t="s">
        <v>2385</v>
      </c>
      <c r="E3146" s="208" t="s">
        <v>2357</v>
      </c>
      <c r="F3146" s="209">
        <v>7</v>
      </c>
      <c r="G3146" s="29"/>
      <c r="H3146" s="30"/>
    </row>
    <row r="3147" spans="1:8" s="1" customFormat="1" ht="16.899999999999999" customHeight="1">
      <c r="A3147" s="29"/>
      <c r="B3147" s="30"/>
      <c r="C3147" s="210" t="s">
        <v>2156</v>
      </c>
      <c r="D3147" s="210" t="s">
        <v>2804</v>
      </c>
      <c r="E3147" s="17" t="s">
        <v>2156</v>
      </c>
      <c r="F3147" s="211">
        <v>0</v>
      </c>
      <c r="G3147" s="29"/>
      <c r="H3147" s="30"/>
    </row>
    <row r="3148" spans="1:8" s="1" customFormat="1" ht="16.899999999999999" customHeight="1">
      <c r="A3148" s="29"/>
      <c r="B3148" s="30"/>
      <c r="C3148" s="210" t="s">
        <v>2156</v>
      </c>
      <c r="D3148" s="210" t="s">
        <v>411</v>
      </c>
      <c r="E3148" s="17" t="s">
        <v>2156</v>
      </c>
      <c r="F3148" s="211">
        <v>7</v>
      </c>
      <c r="G3148" s="29"/>
      <c r="H3148" s="30"/>
    </row>
    <row r="3149" spans="1:8" s="1" customFormat="1" ht="16.899999999999999" customHeight="1">
      <c r="A3149" s="29"/>
      <c r="B3149" s="30"/>
      <c r="C3149" s="210" t="s">
        <v>2384</v>
      </c>
      <c r="D3149" s="210" t="s">
        <v>2638</v>
      </c>
      <c r="E3149" s="17" t="s">
        <v>2156</v>
      </c>
      <c r="F3149" s="211">
        <v>7</v>
      </c>
      <c r="G3149" s="29"/>
      <c r="H3149" s="30"/>
    </row>
    <row r="3150" spans="1:8" s="1" customFormat="1" ht="16.899999999999999" customHeight="1">
      <c r="A3150" s="29"/>
      <c r="B3150" s="30"/>
      <c r="C3150" s="212" t="s">
        <v>561</v>
      </c>
      <c r="D3150" s="29"/>
      <c r="E3150" s="29"/>
      <c r="F3150" s="29"/>
      <c r="G3150" s="29"/>
      <c r="H3150" s="30"/>
    </row>
    <row r="3151" spans="1:8" s="1" customFormat="1" ht="16.899999999999999" customHeight="1">
      <c r="A3151" s="29"/>
      <c r="B3151" s="30"/>
      <c r="C3151" s="210" t="s">
        <v>2776</v>
      </c>
      <c r="D3151" s="210" t="s">
        <v>2777</v>
      </c>
      <c r="E3151" s="17" t="s">
        <v>2248</v>
      </c>
      <c r="F3151" s="211">
        <v>287.63099999999997</v>
      </c>
      <c r="G3151" s="29"/>
      <c r="H3151" s="30"/>
    </row>
    <row r="3152" spans="1:8" s="1" customFormat="1" ht="16.899999999999999" customHeight="1">
      <c r="A3152" s="29"/>
      <c r="B3152" s="30"/>
      <c r="C3152" s="210" t="s">
        <v>2645</v>
      </c>
      <c r="D3152" s="210" t="s">
        <v>2646</v>
      </c>
      <c r="E3152" s="17" t="s">
        <v>2297</v>
      </c>
      <c r="F3152" s="211">
        <v>206.5</v>
      </c>
      <c r="G3152" s="29"/>
      <c r="H3152" s="30"/>
    </row>
    <row r="3153" spans="1:8" s="1" customFormat="1" ht="16.899999999999999" customHeight="1">
      <c r="A3153" s="29"/>
      <c r="B3153" s="30"/>
      <c r="C3153" s="210" t="s">
        <v>2870</v>
      </c>
      <c r="D3153" s="210" t="s">
        <v>2871</v>
      </c>
      <c r="E3153" s="17" t="s">
        <v>2297</v>
      </c>
      <c r="F3153" s="211">
        <v>2654.8</v>
      </c>
      <c r="G3153" s="29"/>
      <c r="H3153" s="30"/>
    </row>
    <row r="3154" spans="1:8" s="1" customFormat="1" ht="16.899999999999999" customHeight="1">
      <c r="A3154" s="29"/>
      <c r="B3154" s="30"/>
      <c r="C3154" s="210" t="s">
        <v>2921</v>
      </c>
      <c r="D3154" s="210" t="s">
        <v>2922</v>
      </c>
      <c r="E3154" s="17" t="s">
        <v>2248</v>
      </c>
      <c r="F3154" s="211">
        <v>331.23</v>
      </c>
      <c r="G3154" s="29"/>
      <c r="H3154" s="30"/>
    </row>
    <row r="3155" spans="1:8" s="1" customFormat="1" ht="16.899999999999999" customHeight="1">
      <c r="A3155" s="29"/>
      <c r="B3155" s="30"/>
      <c r="C3155" s="210" t="s">
        <v>3050</v>
      </c>
      <c r="D3155" s="210" t="s">
        <v>3051</v>
      </c>
      <c r="E3155" s="17" t="s">
        <v>2248</v>
      </c>
      <c r="F3155" s="211">
        <v>86.45</v>
      </c>
      <c r="G3155" s="29"/>
      <c r="H3155" s="30"/>
    </row>
    <row r="3156" spans="1:8" s="1" customFormat="1" ht="16.899999999999999" customHeight="1">
      <c r="A3156" s="29"/>
      <c r="B3156" s="30"/>
      <c r="C3156" s="206" t="s">
        <v>2387</v>
      </c>
      <c r="D3156" s="207" t="s">
        <v>2388</v>
      </c>
      <c r="E3156" s="208" t="s">
        <v>2357</v>
      </c>
      <c r="F3156" s="209">
        <v>2</v>
      </c>
      <c r="G3156" s="29"/>
      <c r="H3156" s="30"/>
    </row>
    <row r="3157" spans="1:8" s="1" customFormat="1" ht="16.899999999999999" customHeight="1">
      <c r="A3157" s="29"/>
      <c r="B3157" s="30"/>
      <c r="C3157" s="210" t="s">
        <v>2156</v>
      </c>
      <c r="D3157" s="210" t="s">
        <v>2808</v>
      </c>
      <c r="E3157" s="17" t="s">
        <v>2156</v>
      </c>
      <c r="F3157" s="211">
        <v>0</v>
      </c>
      <c r="G3157" s="29"/>
      <c r="H3157" s="30"/>
    </row>
    <row r="3158" spans="1:8" s="1" customFormat="1" ht="16.899999999999999" customHeight="1">
      <c r="A3158" s="29"/>
      <c r="B3158" s="30"/>
      <c r="C3158" s="210" t="s">
        <v>2156</v>
      </c>
      <c r="D3158" s="210" t="s">
        <v>412</v>
      </c>
      <c r="E3158" s="17" t="s">
        <v>2156</v>
      </c>
      <c r="F3158" s="211">
        <v>2</v>
      </c>
      <c r="G3158" s="29"/>
      <c r="H3158" s="30"/>
    </row>
    <row r="3159" spans="1:8" s="1" customFormat="1" ht="16.899999999999999" customHeight="1">
      <c r="A3159" s="29"/>
      <c r="B3159" s="30"/>
      <c r="C3159" s="210" t="s">
        <v>2387</v>
      </c>
      <c r="D3159" s="210" t="s">
        <v>2638</v>
      </c>
      <c r="E3159" s="17" t="s">
        <v>2156</v>
      </c>
      <c r="F3159" s="211">
        <v>2</v>
      </c>
      <c r="G3159" s="29"/>
      <c r="H3159" s="30"/>
    </row>
    <row r="3160" spans="1:8" s="1" customFormat="1" ht="16.899999999999999" customHeight="1">
      <c r="A3160" s="29"/>
      <c r="B3160" s="30"/>
      <c r="C3160" s="212" t="s">
        <v>561</v>
      </c>
      <c r="D3160" s="29"/>
      <c r="E3160" s="29"/>
      <c r="F3160" s="29"/>
      <c r="G3160" s="29"/>
      <c r="H3160" s="30"/>
    </row>
    <row r="3161" spans="1:8" s="1" customFormat="1" ht="16.899999999999999" customHeight="1">
      <c r="A3161" s="29"/>
      <c r="B3161" s="30"/>
      <c r="C3161" s="210" t="s">
        <v>2776</v>
      </c>
      <c r="D3161" s="210" t="s">
        <v>2777</v>
      </c>
      <c r="E3161" s="17" t="s">
        <v>2248</v>
      </c>
      <c r="F3161" s="211">
        <v>287.63099999999997</v>
      </c>
      <c r="G3161" s="29"/>
      <c r="H3161" s="30"/>
    </row>
    <row r="3162" spans="1:8" s="1" customFormat="1" ht="16.899999999999999" customHeight="1">
      <c r="A3162" s="29"/>
      <c r="B3162" s="30"/>
      <c r="C3162" s="210" t="s">
        <v>2870</v>
      </c>
      <c r="D3162" s="210" t="s">
        <v>2871</v>
      </c>
      <c r="E3162" s="17" t="s">
        <v>2297</v>
      </c>
      <c r="F3162" s="211">
        <v>2654.8</v>
      </c>
      <c r="G3162" s="29"/>
      <c r="H3162" s="30"/>
    </row>
    <row r="3163" spans="1:8" s="1" customFormat="1" ht="16.899999999999999" customHeight="1">
      <c r="A3163" s="29"/>
      <c r="B3163" s="30"/>
      <c r="C3163" s="210" t="s">
        <v>2921</v>
      </c>
      <c r="D3163" s="210" t="s">
        <v>2922</v>
      </c>
      <c r="E3163" s="17" t="s">
        <v>2248</v>
      </c>
      <c r="F3163" s="211">
        <v>331.23</v>
      </c>
      <c r="G3163" s="29"/>
      <c r="H3163" s="30"/>
    </row>
    <row r="3164" spans="1:8" s="1" customFormat="1" ht="16.899999999999999" customHeight="1">
      <c r="A3164" s="29"/>
      <c r="B3164" s="30"/>
      <c r="C3164" s="210" t="s">
        <v>3050</v>
      </c>
      <c r="D3164" s="210" t="s">
        <v>3051</v>
      </c>
      <c r="E3164" s="17" t="s">
        <v>2248</v>
      </c>
      <c r="F3164" s="211">
        <v>86.45</v>
      </c>
      <c r="G3164" s="29"/>
      <c r="H3164" s="30"/>
    </row>
    <row r="3165" spans="1:8" s="1" customFormat="1" ht="16.899999999999999" customHeight="1">
      <c r="A3165" s="29"/>
      <c r="B3165" s="30"/>
      <c r="C3165" s="206" t="s">
        <v>2390</v>
      </c>
      <c r="D3165" s="207" t="s">
        <v>2391</v>
      </c>
      <c r="E3165" s="208" t="s">
        <v>2357</v>
      </c>
      <c r="F3165" s="209">
        <v>5</v>
      </c>
      <c r="G3165" s="29"/>
      <c r="H3165" s="30"/>
    </row>
    <row r="3166" spans="1:8" s="1" customFormat="1" ht="16.899999999999999" customHeight="1">
      <c r="A3166" s="29"/>
      <c r="B3166" s="30"/>
      <c r="C3166" s="210" t="s">
        <v>2156</v>
      </c>
      <c r="D3166" s="210" t="s">
        <v>2810</v>
      </c>
      <c r="E3166" s="17" t="s">
        <v>2156</v>
      </c>
      <c r="F3166" s="211">
        <v>0</v>
      </c>
      <c r="G3166" s="29"/>
      <c r="H3166" s="30"/>
    </row>
    <row r="3167" spans="1:8" s="1" customFormat="1" ht="16.899999999999999" customHeight="1">
      <c r="A3167" s="29"/>
      <c r="B3167" s="30"/>
      <c r="C3167" s="210" t="s">
        <v>2156</v>
      </c>
      <c r="D3167" s="210" t="s">
        <v>413</v>
      </c>
      <c r="E3167" s="17" t="s">
        <v>2156</v>
      </c>
      <c r="F3167" s="211">
        <v>5</v>
      </c>
      <c r="G3167" s="29"/>
      <c r="H3167" s="30"/>
    </row>
    <row r="3168" spans="1:8" s="1" customFormat="1" ht="16.899999999999999" customHeight="1">
      <c r="A3168" s="29"/>
      <c r="B3168" s="30"/>
      <c r="C3168" s="210" t="s">
        <v>2390</v>
      </c>
      <c r="D3168" s="210" t="s">
        <v>2638</v>
      </c>
      <c r="E3168" s="17" t="s">
        <v>2156</v>
      </c>
      <c r="F3168" s="211">
        <v>5</v>
      </c>
      <c r="G3168" s="29"/>
      <c r="H3168" s="30"/>
    </row>
    <row r="3169" spans="1:8" s="1" customFormat="1" ht="16.899999999999999" customHeight="1">
      <c r="A3169" s="29"/>
      <c r="B3169" s="30"/>
      <c r="C3169" s="212" t="s">
        <v>561</v>
      </c>
      <c r="D3169" s="29"/>
      <c r="E3169" s="29"/>
      <c r="F3169" s="29"/>
      <c r="G3169" s="29"/>
      <c r="H3169" s="30"/>
    </row>
    <row r="3170" spans="1:8" s="1" customFormat="1" ht="16.899999999999999" customHeight="1">
      <c r="A3170" s="29"/>
      <c r="B3170" s="30"/>
      <c r="C3170" s="210" t="s">
        <v>2776</v>
      </c>
      <c r="D3170" s="210" t="s">
        <v>2777</v>
      </c>
      <c r="E3170" s="17" t="s">
        <v>2248</v>
      </c>
      <c r="F3170" s="211">
        <v>287.63099999999997</v>
      </c>
      <c r="G3170" s="29"/>
      <c r="H3170" s="30"/>
    </row>
    <row r="3171" spans="1:8" s="1" customFormat="1" ht="16.899999999999999" customHeight="1">
      <c r="A3171" s="29"/>
      <c r="B3171" s="30"/>
      <c r="C3171" s="210" t="s">
        <v>2744</v>
      </c>
      <c r="D3171" s="210" t="s">
        <v>2745</v>
      </c>
      <c r="E3171" s="17" t="s">
        <v>2297</v>
      </c>
      <c r="F3171" s="211">
        <v>50</v>
      </c>
      <c r="G3171" s="29"/>
      <c r="H3171" s="30"/>
    </row>
    <row r="3172" spans="1:8" s="1" customFormat="1" ht="16.899999999999999" customHeight="1">
      <c r="A3172" s="29"/>
      <c r="B3172" s="30"/>
      <c r="C3172" s="210" t="s">
        <v>2870</v>
      </c>
      <c r="D3172" s="210" t="s">
        <v>2871</v>
      </c>
      <c r="E3172" s="17" t="s">
        <v>2297</v>
      </c>
      <c r="F3172" s="211">
        <v>2654.8</v>
      </c>
      <c r="G3172" s="29"/>
      <c r="H3172" s="30"/>
    </row>
    <row r="3173" spans="1:8" s="1" customFormat="1" ht="16.899999999999999" customHeight="1">
      <c r="A3173" s="29"/>
      <c r="B3173" s="30"/>
      <c r="C3173" s="210" t="s">
        <v>2921</v>
      </c>
      <c r="D3173" s="210" t="s">
        <v>2922</v>
      </c>
      <c r="E3173" s="17" t="s">
        <v>2248</v>
      </c>
      <c r="F3173" s="211">
        <v>331.23</v>
      </c>
      <c r="G3173" s="29"/>
      <c r="H3173" s="30"/>
    </row>
    <row r="3174" spans="1:8" s="1" customFormat="1" ht="16.899999999999999" customHeight="1">
      <c r="A3174" s="29"/>
      <c r="B3174" s="30"/>
      <c r="C3174" s="210" t="s">
        <v>3050</v>
      </c>
      <c r="D3174" s="210" t="s">
        <v>3051</v>
      </c>
      <c r="E3174" s="17" t="s">
        <v>2248</v>
      </c>
      <c r="F3174" s="211">
        <v>86.45</v>
      </c>
      <c r="G3174" s="29"/>
      <c r="H3174" s="30"/>
    </row>
    <row r="3175" spans="1:8" s="1" customFormat="1" ht="16.899999999999999" customHeight="1">
      <c r="A3175" s="29"/>
      <c r="B3175" s="30"/>
      <c r="C3175" s="206" t="s">
        <v>2392</v>
      </c>
      <c r="D3175" s="207" t="s">
        <v>2393</v>
      </c>
      <c r="E3175" s="208" t="s">
        <v>2297</v>
      </c>
      <c r="F3175" s="209">
        <v>82</v>
      </c>
      <c r="G3175" s="29"/>
      <c r="H3175" s="30"/>
    </row>
    <row r="3176" spans="1:8" s="1" customFormat="1" ht="16.899999999999999" customHeight="1">
      <c r="A3176" s="29"/>
      <c r="B3176" s="30"/>
      <c r="C3176" s="210" t="s">
        <v>2156</v>
      </c>
      <c r="D3176" s="210" t="s">
        <v>2625</v>
      </c>
      <c r="E3176" s="17" t="s">
        <v>2156</v>
      </c>
      <c r="F3176" s="211">
        <v>0</v>
      </c>
      <c r="G3176" s="29"/>
      <c r="H3176" s="30"/>
    </row>
    <row r="3177" spans="1:8" s="1" customFormat="1" ht="16.899999999999999" customHeight="1">
      <c r="A3177" s="29"/>
      <c r="B3177" s="30"/>
      <c r="C3177" s="210" t="s">
        <v>2156</v>
      </c>
      <c r="D3177" s="210" t="s">
        <v>2628</v>
      </c>
      <c r="E3177" s="17" t="s">
        <v>2156</v>
      </c>
      <c r="F3177" s="211">
        <v>0</v>
      </c>
      <c r="G3177" s="29"/>
      <c r="H3177" s="30"/>
    </row>
    <row r="3178" spans="1:8" s="1" customFormat="1" ht="16.899999999999999" customHeight="1">
      <c r="A3178" s="29"/>
      <c r="B3178" s="30"/>
      <c r="C3178" s="210" t="s">
        <v>2156</v>
      </c>
      <c r="D3178" s="210" t="s">
        <v>2631</v>
      </c>
      <c r="E3178" s="17" t="s">
        <v>2156</v>
      </c>
      <c r="F3178" s="211">
        <v>41</v>
      </c>
      <c r="G3178" s="29"/>
      <c r="H3178" s="30"/>
    </row>
    <row r="3179" spans="1:8" s="1" customFormat="1" ht="16.899999999999999" customHeight="1">
      <c r="A3179" s="29"/>
      <c r="B3179" s="30"/>
      <c r="C3179" s="210" t="s">
        <v>2156</v>
      </c>
      <c r="D3179" s="210" t="s">
        <v>2681</v>
      </c>
      <c r="E3179" s="17" t="s">
        <v>2156</v>
      </c>
      <c r="F3179" s="211">
        <v>0</v>
      </c>
      <c r="G3179" s="29"/>
      <c r="H3179" s="30"/>
    </row>
    <row r="3180" spans="1:8" s="1" customFormat="1" ht="16.899999999999999" customHeight="1">
      <c r="A3180" s="29"/>
      <c r="B3180" s="30"/>
      <c r="C3180" s="210" t="s">
        <v>2156</v>
      </c>
      <c r="D3180" s="210" t="s">
        <v>355</v>
      </c>
      <c r="E3180" s="17" t="s">
        <v>2156</v>
      </c>
      <c r="F3180" s="211">
        <v>21</v>
      </c>
      <c r="G3180" s="29"/>
      <c r="H3180" s="30"/>
    </row>
    <row r="3181" spans="1:8" s="1" customFormat="1" ht="16.899999999999999" customHeight="1">
      <c r="A3181" s="29"/>
      <c r="B3181" s="30"/>
      <c r="C3181" s="210" t="s">
        <v>2156</v>
      </c>
      <c r="D3181" s="210" t="s">
        <v>2634</v>
      </c>
      <c r="E3181" s="17" t="s">
        <v>2156</v>
      </c>
      <c r="F3181" s="211">
        <v>0</v>
      </c>
      <c r="G3181" s="29"/>
      <c r="H3181" s="30"/>
    </row>
    <row r="3182" spans="1:8" s="1" customFormat="1" ht="16.899999999999999" customHeight="1">
      <c r="A3182" s="29"/>
      <c r="B3182" s="30"/>
      <c r="C3182" s="210" t="s">
        <v>2156</v>
      </c>
      <c r="D3182" s="210" t="s">
        <v>2637</v>
      </c>
      <c r="E3182" s="17" t="s">
        <v>2156</v>
      </c>
      <c r="F3182" s="211">
        <v>20</v>
      </c>
      <c r="G3182" s="29"/>
      <c r="H3182" s="30"/>
    </row>
    <row r="3183" spans="1:8" s="1" customFormat="1" ht="16.899999999999999" customHeight="1">
      <c r="A3183" s="29"/>
      <c r="B3183" s="30"/>
      <c r="C3183" s="210" t="s">
        <v>2392</v>
      </c>
      <c r="D3183" s="210" t="s">
        <v>2638</v>
      </c>
      <c r="E3183" s="17" t="s">
        <v>2156</v>
      </c>
      <c r="F3183" s="211">
        <v>82</v>
      </c>
      <c r="G3183" s="29"/>
      <c r="H3183" s="30"/>
    </row>
    <row r="3184" spans="1:8" s="1" customFormat="1" ht="16.899999999999999" customHeight="1">
      <c r="A3184" s="29"/>
      <c r="B3184" s="30"/>
      <c r="C3184" s="212" t="s">
        <v>561</v>
      </c>
      <c r="D3184" s="29"/>
      <c r="E3184" s="29"/>
      <c r="F3184" s="29"/>
      <c r="G3184" s="29"/>
      <c r="H3184" s="30"/>
    </row>
    <row r="3185" spans="1:8" s="1" customFormat="1" ht="16.899999999999999" customHeight="1">
      <c r="A3185" s="29"/>
      <c r="B3185" s="30"/>
      <c r="C3185" s="210" t="s">
        <v>2619</v>
      </c>
      <c r="D3185" s="210" t="s">
        <v>2620</v>
      </c>
      <c r="E3185" s="17" t="s">
        <v>2297</v>
      </c>
      <c r="F3185" s="211">
        <v>90</v>
      </c>
      <c r="G3185" s="29"/>
      <c r="H3185" s="30"/>
    </row>
    <row r="3186" spans="1:8" s="1" customFormat="1" ht="16.899999999999999" customHeight="1">
      <c r="A3186" s="29"/>
      <c r="B3186" s="30"/>
      <c r="C3186" s="210" t="s">
        <v>3156</v>
      </c>
      <c r="D3186" s="210" t="s">
        <v>3157</v>
      </c>
      <c r="E3186" s="17" t="s">
        <v>2297</v>
      </c>
      <c r="F3186" s="211">
        <v>90</v>
      </c>
      <c r="G3186" s="29"/>
      <c r="H3186" s="30"/>
    </row>
    <row r="3187" spans="1:8" s="1" customFormat="1" ht="16.899999999999999" customHeight="1">
      <c r="A3187" s="29"/>
      <c r="B3187" s="30"/>
      <c r="C3187" s="210" t="s">
        <v>994</v>
      </c>
      <c r="D3187" s="210" t="s">
        <v>995</v>
      </c>
      <c r="E3187" s="17" t="s">
        <v>2297</v>
      </c>
      <c r="F3187" s="211">
        <v>90</v>
      </c>
      <c r="G3187" s="29"/>
      <c r="H3187" s="30"/>
    </row>
    <row r="3188" spans="1:8" s="1" customFormat="1" ht="16.899999999999999" customHeight="1">
      <c r="A3188" s="29"/>
      <c r="B3188" s="30"/>
      <c r="C3188" s="206" t="s">
        <v>2395</v>
      </c>
      <c r="D3188" s="207" t="s">
        <v>2396</v>
      </c>
      <c r="E3188" s="208" t="s">
        <v>2297</v>
      </c>
      <c r="F3188" s="209">
        <v>8</v>
      </c>
      <c r="G3188" s="29"/>
      <c r="H3188" s="30"/>
    </row>
    <row r="3189" spans="1:8" s="1" customFormat="1" ht="16.899999999999999" customHeight="1">
      <c r="A3189" s="29"/>
      <c r="B3189" s="30"/>
      <c r="C3189" s="210" t="s">
        <v>2156</v>
      </c>
      <c r="D3189" s="210" t="s">
        <v>2639</v>
      </c>
      <c r="E3189" s="17" t="s">
        <v>2156</v>
      </c>
      <c r="F3189" s="211">
        <v>0</v>
      </c>
      <c r="G3189" s="29"/>
      <c r="H3189" s="30"/>
    </row>
    <row r="3190" spans="1:8" s="1" customFormat="1" ht="16.899999999999999" customHeight="1">
      <c r="A3190" s="29"/>
      <c r="B3190" s="30"/>
      <c r="C3190" s="210" t="s">
        <v>2156</v>
      </c>
      <c r="D3190" s="210" t="s">
        <v>2640</v>
      </c>
      <c r="E3190" s="17" t="s">
        <v>2156</v>
      </c>
      <c r="F3190" s="211">
        <v>8</v>
      </c>
      <c r="G3190" s="29"/>
      <c r="H3190" s="30"/>
    </row>
    <row r="3191" spans="1:8" s="1" customFormat="1" ht="16.899999999999999" customHeight="1">
      <c r="A3191" s="29"/>
      <c r="B3191" s="30"/>
      <c r="C3191" s="210" t="s">
        <v>2395</v>
      </c>
      <c r="D3191" s="210" t="s">
        <v>2638</v>
      </c>
      <c r="E3191" s="17" t="s">
        <v>2156</v>
      </c>
      <c r="F3191" s="211">
        <v>8</v>
      </c>
      <c r="G3191" s="29"/>
      <c r="H3191" s="30"/>
    </row>
    <row r="3192" spans="1:8" s="1" customFormat="1" ht="16.899999999999999" customHeight="1">
      <c r="A3192" s="29"/>
      <c r="B3192" s="30"/>
      <c r="C3192" s="212" t="s">
        <v>561</v>
      </c>
      <c r="D3192" s="29"/>
      <c r="E3192" s="29"/>
      <c r="F3192" s="29"/>
      <c r="G3192" s="29"/>
      <c r="H3192" s="30"/>
    </row>
    <row r="3193" spans="1:8" s="1" customFormat="1" ht="16.899999999999999" customHeight="1">
      <c r="A3193" s="29"/>
      <c r="B3193" s="30"/>
      <c r="C3193" s="210" t="s">
        <v>2619</v>
      </c>
      <c r="D3193" s="210" t="s">
        <v>2620</v>
      </c>
      <c r="E3193" s="17" t="s">
        <v>2297</v>
      </c>
      <c r="F3193" s="211">
        <v>90</v>
      </c>
      <c r="G3193" s="29"/>
      <c r="H3193" s="30"/>
    </row>
    <row r="3194" spans="1:8" s="1" customFormat="1" ht="16.899999999999999" customHeight="1">
      <c r="A3194" s="29"/>
      <c r="B3194" s="30"/>
      <c r="C3194" s="210" t="s">
        <v>3156</v>
      </c>
      <c r="D3194" s="210" t="s">
        <v>3157</v>
      </c>
      <c r="E3194" s="17" t="s">
        <v>2297</v>
      </c>
      <c r="F3194" s="211">
        <v>90</v>
      </c>
      <c r="G3194" s="29"/>
      <c r="H3194" s="30"/>
    </row>
    <row r="3195" spans="1:8" s="1" customFormat="1" ht="16.899999999999999" customHeight="1">
      <c r="A3195" s="29"/>
      <c r="B3195" s="30"/>
      <c r="C3195" s="210" t="s">
        <v>994</v>
      </c>
      <c r="D3195" s="210" t="s">
        <v>995</v>
      </c>
      <c r="E3195" s="17" t="s">
        <v>2297</v>
      </c>
      <c r="F3195" s="211">
        <v>90</v>
      </c>
      <c r="G3195" s="29"/>
      <c r="H3195" s="30"/>
    </row>
    <row r="3196" spans="1:8" s="1" customFormat="1" ht="16.899999999999999" customHeight="1">
      <c r="A3196" s="29"/>
      <c r="B3196" s="30"/>
      <c r="C3196" s="206" t="s">
        <v>2397</v>
      </c>
      <c r="D3196" s="207" t="s">
        <v>2398</v>
      </c>
      <c r="E3196" s="208" t="s">
        <v>2297</v>
      </c>
      <c r="F3196" s="209">
        <v>2109.556</v>
      </c>
      <c r="G3196" s="29"/>
      <c r="H3196" s="30"/>
    </row>
    <row r="3197" spans="1:8" s="1" customFormat="1" ht="16.899999999999999" customHeight="1">
      <c r="A3197" s="29"/>
      <c r="B3197" s="30"/>
      <c r="C3197" s="210" t="s">
        <v>2156</v>
      </c>
      <c r="D3197" s="210" t="s">
        <v>2720</v>
      </c>
      <c r="E3197" s="17" t="s">
        <v>2156</v>
      </c>
      <c r="F3197" s="211">
        <v>0</v>
      </c>
      <c r="G3197" s="29"/>
      <c r="H3197" s="30"/>
    </row>
    <row r="3198" spans="1:8" s="1" customFormat="1" ht="16.899999999999999" customHeight="1">
      <c r="A3198" s="29"/>
      <c r="B3198" s="30"/>
      <c r="C3198" s="210" t="s">
        <v>2156</v>
      </c>
      <c r="D3198" s="210" t="s">
        <v>3091</v>
      </c>
      <c r="E3198" s="17" t="s">
        <v>2156</v>
      </c>
      <c r="F3198" s="211">
        <v>0</v>
      </c>
      <c r="G3198" s="29"/>
      <c r="H3198" s="30"/>
    </row>
    <row r="3199" spans="1:8" s="1" customFormat="1" ht="16.899999999999999" customHeight="1">
      <c r="A3199" s="29"/>
      <c r="B3199" s="30"/>
      <c r="C3199" s="210" t="s">
        <v>2156</v>
      </c>
      <c r="D3199" s="210" t="s">
        <v>357</v>
      </c>
      <c r="E3199" s="17" t="s">
        <v>2156</v>
      </c>
      <c r="F3199" s="211">
        <v>0</v>
      </c>
      <c r="G3199" s="29"/>
      <c r="H3199" s="30"/>
    </row>
    <row r="3200" spans="1:8" s="1" customFormat="1" ht="16.899999999999999" customHeight="1">
      <c r="A3200" s="29"/>
      <c r="B3200" s="30"/>
      <c r="C3200" s="210" t="s">
        <v>2156</v>
      </c>
      <c r="D3200" s="210" t="s">
        <v>358</v>
      </c>
      <c r="E3200" s="17" t="s">
        <v>2156</v>
      </c>
      <c r="F3200" s="211">
        <v>670.67</v>
      </c>
      <c r="G3200" s="29"/>
      <c r="H3200" s="30"/>
    </row>
    <row r="3201" spans="1:8" s="1" customFormat="1" ht="16.899999999999999" customHeight="1">
      <c r="A3201" s="29"/>
      <c r="B3201" s="30"/>
      <c r="C3201" s="210" t="s">
        <v>2156</v>
      </c>
      <c r="D3201" s="210" t="s">
        <v>359</v>
      </c>
      <c r="E3201" s="17" t="s">
        <v>2156</v>
      </c>
      <c r="F3201" s="211">
        <v>0</v>
      </c>
      <c r="G3201" s="29"/>
      <c r="H3201" s="30"/>
    </row>
    <row r="3202" spans="1:8" s="1" customFormat="1" ht="16.899999999999999" customHeight="1">
      <c r="A3202" s="29"/>
      <c r="B3202" s="30"/>
      <c r="C3202" s="210" t="s">
        <v>2156</v>
      </c>
      <c r="D3202" s="210" t="s">
        <v>360</v>
      </c>
      <c r="E3202" s="17" t="s">
        <v>2156</v>
      </c>
      <c r="F3202" s="211">
        <v>130.87299999999999</v>
      </c>
      <c r="G3202" s="29"/>
      <c r="H3202" s="30"/>
    </row>
    <row r="3203" spans="1:8" s="1" customFormat="1" ht="16.899999999999999" customHeight="1">
      <c r="A3203" s="29"/>
      <c r="B3203" s="30"/>
      <c r="C3203" s="210" t="s">
        <v>2156</v>
      </c>
      <c r="D3203" s="210" t="s">
        <v>2721</v>
      </c>
      <c r="E3203" s="17" t="s">
        <v>2156</v>
      </c>
      <c r="F3203" s="211">
        <v>0</v>
      </c>
      <c r="G3203" s="29"/>
      <c r="H3203" s="30"/>
    </row>
    <row r="3204" spans="1:8" s="1" customFormat="1" ht="16.899999999999999" customHeight="1">
      <c r="A3204" s="29"/>
      <c r="B3204" s="30"/>
      <c r="C3204" s="210" t="s">
        <v>2156</v>
      </c>
      <c r="D3204" s="210" t="s">
        <v>361</v>
      </c>
      <c r="E3204" s="17" t="s">
        <v>2156</v>
      </c>
      <c r="F3204" s="211">
        <v>0</v>
      </c>
      <c r="G3204" s="29"/>
      <c r="H3204" s="30"/>
    </row>
    <row r="3205" spans="1:8" s="1" customFormat="1" ht="16.899999999999999" customHeight="1">
      <c r="A3205" s="29"/>
      <c r="B3205" s="30"/>
      <c r="C3205" s="210" t="s">
        <v>2156</v>
      </c>
      <c r="D3205" s="210" t="s">
        <v>362</v>
      </c>
      <c r="E3205" s="17" t="s">
        <v>2156</v>
      </c>
      <c r="F3205" s="211">
        <v>616.82500000000005</v>
      </c>
      <c r="G3205" s="29"/>
      <c r="H3205" s="30"/>
    </row>
    <row r="3206" spans="1:8" s="1" customFormat="1" ht="16.899999999999999" customHeight="1">
      <c r="A3206" s="29"/>
      <c r="B3206" s="30"/>
      <c r="C3206" s="210" t="s">
        <v>2156</v>
      </c>
      <c r="D3206" s="210" t="s">
        <v>363</v>
      </c>
      <c r="E3206" s="17" t="s">
        <v>2156</v>
      </c>
      <c r="F3206" s="211">
        <v>0</v>
      </c>
      <c r="G3206" s="29"/>
      <c r="H3206" s="30"/>
    </row>
    <row r="3207" spans="1:8" s="1" customFormat="1" ht="16.899999999999999" customHeight="1">
      <c r="A3207" s="29"/>
      <c r="B3207" s="30"/>
      <c r="C3207" s="210" t="s">
        <v>2156</v>
      </c>
      <c r="D3207" s="210" t="s">
        <v>364</v>
      </c>
      <c r="E3207" s="17" t="s">
        <v>2156</v>
      </c>
      <c r="F3207" s="211">
        <v>617.12800000000004</v>
      </c>
      <c r="G3207" s="29"/>
      <c r="H3207" s="30"/>
    </row>
    <row r="3208" spans="1:8" s="1" customFormat="1" ht="16.899999999999999" customHeight="1">
      <c r="A3208" s="29"/>
      <c r="B3208" s="30"/>
      <c r="C3208" s="210" t="s">
        <v>2156</v>
      </c>
      <c r="D3208" s="210" t="s">
        <v>365</v>
      </c>
      <c r="E3208" s="17" t="s">
        <v>2156</v>
      </c>
      <c r="F3208" s="211">
        <v>0</v>
      </c>
      <c r="G3208" s="29"/>
      <c r="H3208" s="30"/>
    </row>
    <row r="3209" spans="1:8" s="1" customFormat="1" ht="16.899999999999999" customHeight="1">
      <c r="A3209" s="29"/>
      <c r="B3209" s="30"/>
      <c r="C3209" s="210" t="s">
        <v>2156</v>
      </c>
      <c r="D3209" s="210" t="s">
        <v>366</v>
      </c>
      <c r="E3209" s="17" t="s">
        <v>2156</v>
      </c>
      <c r="F3209" s="211">
        <v>302.06</v>
      </c>
      <c r="G3209" s="29"/>
      <c r="H3209" s="30"/>
    </row>
    <row r="3210" spans="1:8" s="1" customFormat="1" ht="16.899999999999999" customHeight="1">
      <c r="A3210" s="29"/>
      <c r="B3210" s="30"/>
      <c r="C3210" s="210" t="s">
        <v>2156</v>
      </c>
      <c r="D3210" s="210" t="s">
        <v>367</v>
      </c>
      <c r="E3210" s="17" t="s">
        <v>2156</v>
      </c>
      <c r="F3210" s="211">
        <v>0</v>
      </c>
      <c r="G3210" s="29"/>
      <c r="H3210" s="30"/>
    </row>
    <row r="3211" spans="1:8" s="1" customFormat="1" ht="16.899999999999999" customHeight="1">
      <c r="A3211" s="29"/>
      <c r="B3211" s="30"/>
      <c r="C3211" s="210" t="s">
        <v>2156</v>
      </c>
      <c r="D3211" s="210" t="s">
        <v>2728</v>
      </c>
      <c r="E3211" s="17" t="s">
        <v>2156</v>
      </c>
      <c r="F3211" s="211">
        <v>-228</v>
      </c>
      <c r="G3211" s="29"/>
      <c r="H3211" s="30"/>
    </row>
    <row r="3212" spans="1:8" s="1" customFormat="1" ht="16.899999999999999" customHeight="1">
      <c r="A3212" s="29"/>
      <c r="B3212" s="30"/>
      <c r="C3212" s="210" t="s">
        <v>2397</v>
      </c>
      <c r="D3212" s="210" t="s">
        <v>2641</v>
      </c>
      <c r="E3212" s="17" t="s">
        <v>2156</v>
      </c>
      <c r="F3212" s="211">
        <v>2109.556</v>
      </c>
      <c r="G3212" s="29"/>
      <c r="H3212" s="30"/>
    </row>
    <row r="3213" spans="1:8" s="1" customFormat="1" ht="16.899999999999999" customHeight="1">
      <c r="A3213" s="29"/>
      <c r="B3213" s="30"/>
      <c r="C3213" s="212" t="s">
        <v>561</v>
      </c>
      <c r="D3213" s="29"/>
      <c r="E3213" s="29"/>
      <c r="F3213" s="29"/>
      <c r="G3213" s="29"/>
      <c r="H3213" s="30"/>
    </row>
    <row r="3214" spans="1:8" s="1" customFormat="1" ht="16.899999999999999" customHeight="1">
      <c r="A3214" s="29"/>
      <c r="B3214" s="30"/>
      <c r="C3214" s="210" t="s">
        <v>2717</v>
      </c>
      <c r="D3214" s="210" t="s">
        <v>2718</v>
      </c>
      <c r="E3214" s="17" t="s">
        <v>2297</v>
      </c>
      <c r="F3214" s="211">
        <v>2109.556</v>
      </c>
      <c r="G3214" s="29"/>
      <c r="H3214" s="30"/>
    </row>
    <row r="3215" spans="1:8" s="1" customFormat="1" ht="16.899999999999999" customHeight="1">
      <c r="A3215" s="29"/>
      <c r="B3215" s="30"/>
      <c r="C3215" s="210" t="s">
        <v>3113</v>
      </c>
      <c r="D3215" s="210" t="s">
        <v>3114</v>
      </c>
      <c r="E3215" s="17" t="s">
        <v>2297</v>
      </c>
      <c r="F3215" s="211">
        <v>2667.056</v>
      </c>
      <c r="G3215" s="29"/>
      <c r="H3215" s="30"/>
    </row>
    <row r="3216" spans="1:8" s="1" customFormat="1" ht="16.899999999999999" customHeight="1">
      <c r="A3216" s="29"/>
      <c r="B3216" s="30"/>
      <c r="C3216" s="210" t="s">
        <v>3138</v>
      </c>
      <c r="D3216" s="210" t="s">
        <v>3139</v>
      </c>
      <c r="E3216" s="17" t="s">
        <v>2297</v>
      </c>
      <c r="F3216" s="211">
        <v>2337.556</v>
      </c>
      <c r="G3216" s="29"/>
      <c r="H3216" s="30"/>
    </row>
    <row r="3217" spans="1:8" s="1" customFormat="1" ht="16.899999999999999" customHeight="1">
      <c r="A3217" s="29"/>
      <c r="B3217" s="30"/>
      <c r="C3217" s="210" t="s">
        <v>990</v>
      </c>
      <c r="D3217" s="210" t="s">
        <v>991</v>
      </c>
      <c r="E3217" s="17" t="s">
        <v>2297</v>
      </c>
      <c r="F3217" s="211">
        <v>2377.306</v>
      </c>
      <c r="G3217" s="29"/>
      <c r="H3217" s="30"/>
    </row>
    <row r="3218" spans="1:8" s="1" customFormat="1" ht="16.899999999999999" customHeight="1">
      <c r="A3218" s="29"/>
      <c r="B3218" s="30"/>
      <c r="C3218" s="210" t="s">
        <v>1000</v>
      </c>
      <c r="D3218" s="210" t="s">
        <v>1001</v>
      </c>
      <c r="E3218" s="17" t="s">
        <v>2485</v>
      </c>
      <c r="F3218" s="211">
        <v>397.56</v>
      </c>
      <c r="G3218" s="29"/>
      <c r="H3218" s="30"/>
    </row>
    <row r="3219" spans="1:8" s="1" customFormat="1" ht="16.899999999999999" customHeight="1">
      <c r="A3219" s="29"/>
      <c r="B3219" s="30"/>
      <c r="C3219" s="206" t="s">
        <v>2400</v>
      </c>
      <c r="D3219" s="207" t="s">
        <v>2401</v>
      </c>
      <c r="E3219" s="208" t="s">
        <v>2248</v>
      </c>
      <c r="F3219" s="209">
        <v>-5.9249999999999998</v>
      </c>
      <c r="G3219" s="29"/>
      <c r="H3219" s="30"/>
    </row>
    <row r="3220" spans="1:8" s="1" customFormat="1" ht="16.899999999999999" customHeight="1">
      <c r="A3220" s="29"/>
      <c r="B3220" s="30"/>
      <c r="C3220" s="210" t="s">
        <v>2156</v>
      </c>
      <c r="D3220" s="210" t="s">
        <v>2930</v>
      </c>
      <c r="E3220" s="17" t="s">
        <v>2156</v>
      </c>
      <c r="F3220" s="211">
        <v>0</v>
      </c>
      <c r="G3220" s="29"/>
      <c r="H3220" s="30"/>
    </row>
    <row r="3221" spans="1:8" s="1" customFormat="1" ht="16.899999999999999" customHeight="1">
      <c r="A3221" s="29"/>
      <c r="B3221" s="30"/>
      <c r="C3221" s="210" t="s">
        <v>2156</v>
      </c>
      <c r="D3221" s="210" t="s">
        <v>2931</v>
      </c>
      <c r="E3221" s="17" t="s">
        <v>2156</v>
      </c>
      <c r="F3221" s="211">
        <v>-1.355</v>
      </c>
      <c r="G3221" s="29"/>
      <c r="H3221" s="30"/>
    </row>
    <row r="3222" spans="1:8" s="1" customFormat="1" ht="16.899999999999999" customHeight="1">
      <c r="A3222" s="29"/>
      <c r="B3222" s="30"/>
      <c r="C3222" s="210" t="s">
        <v>2156</v>
      </c>
      <c r="D3222" s="210" t="s">
        <v>432</v>
      </c>
      <c r="E3222" s="17" t="s">
        <v>2156</v>
      </c>
      <c r="F3222" s="211">
        <v>-0.26700000000000002</v>
      </c>
      <c r="G3222" s="29"/>
      <c r="H3222" s="30"/>
    </row>
    <row r="3223" spans="1:8" s="1" customFormat="1" ht="16.899999999999999" customHeight="1">
      <c r="A3223" s="29"/>
      <c r="B3223" s="30"/>
      <c r="C3223" s="210" t="s">
        <v>2156</v>
      </c>
      <c r="D3223" s="210" t="s">
        <v>2934</v>
      </c>
      <c r="E3223" s="17" t="s">
        <v>2156</v>
      </c>
      <c r="F3223" s="211">
        <v>-0.58199999999999996</v>
      </c>
      <c r="G3223" s="29"/>
      <c r="H3223" s="30"/>
    </row>
    <row r="3224" spans="1:8" s="1" customFormat="1" ht="16.899999999999999" customHeight="1">
      <c r="A3224" s="29"/>
      <c r="B3224" s="30"/>
      <c r="C3224" s="210" t="s">
        <v>2156</v>
      </c>
      <c r="D3224" s="210" t="s">
        <v>2935</v>
      </c>
      <c r="E3224" s="17" t="s">
        <v>2156</v>
      </c>
      <c r="F3224" s="211">
        <v>-3.4670000000000001</v>
      </c>
      <c r="G3224" s="29"/>
      <c r="H3224" s="30"/>
    </row>
    <row r="3225" spans="1:8" s="1" customFormat="1" ht="16.899999999999999" customHeight="1">
      <c r="A3225" s="29"/>
      <c r="B3225" s="30"/>
      <c r="C3225" s="210" t="s">
        <v>2156</v>
      </c>
      <c r="D3225" s="210" t="s">
        <v>2936</v>
      </c>
      <c r="E3225" s="17" t="s">
        <v>2156</v>
      </c>
      <c r="F3225" s="211">
        <v>-0.254</v>
      </c>
      <c r="G3225" s="29"/>
      <c r="H3225" s="30"/>
    </row>
    <row r="3226" spans="1:8" s="1" customFormat="1" ht="16.899999999999999" customHeight="1">
      <c r="A3226" s="29"/>
      <c r="B3226" s="30"/>
      <c r="C3226" s="210" t="s">
        <v>2400</v>
      </c>
      <c r="D3226" s="210" t="s">
        <v>2638</v>
      </c>
      <c r="E3226" s="17" t="s">
        <v>2156</v>
      </c>
      <c r="F3226" s="211">
        <v>-5.9249999999999998</v>
      </c>
      <c r="G3226" s="29"/>
      <c r="H3226" s="30"/>
    </row>
    <row r="3227" spans="1:8" s="1" customFormat="1" ht="16.899999999999999" customHeight="1">
      <c r="A3227" s="29"/>
      <c r="B3227" s="30"/>
      <c r="C3227" s="212" t="s">
        <v>561</v>
      </c>
      <c r="D3227" s="29"/>
      <c r="E3227" s="29"/>
      <c r="F3227" s="29"/>
      <c r="G3227" s="29"/>
      <c r="H3227" s="30"/>
    </row>
    <row r="3228" spans="1:8" s="1" customFormat="1" ht="16.899999999999999" customHeight="1">
      <c r="A3228" s="29"/>
      <c r="B3228" s="30"/>
      <c r="C3228" s="210" t="s">
        <v>2921</v>
      </c>
      <c r="D3228" s="210" t="s">
        <v>2922</v>
      </c>
      <c r="E3228" s="17" t="s">
        <v>2248</v>
      </c>
      <c r="F3228" s="211">
        <v>331.23</v>
      </c>
      <c r="G3228" s="29"/>
      <c r="H3228" s="30"/>
    </row>
    <row r="3229" spans="1:8" s="1" customFormat="1" ht="16.899999999999999" customHeight="1">
      <c r="A3229" s="29"/>
      <c r="B3229" s="30"/>
      <c r="C3229" s="210" t="s">
        <v>2944</v>
      </c>
      <c r="D3229" s="210" t="s">
        <v>2945</v>
      </c>
      <c r="E3229" s="17" t="s">
        <v>2248</v>
      </c>
      <c r="F3229" s="211">
        <v>721.22</v>
      </c>
      <c r="G3229" s="29"/>
      <c r="H3229" s="30"/>
    </row>
    <row r="3230" spans="1:8" s="1" customFormat="1" ht="16.899999999999999" customHeight="1">
      <c r="A3230" s="29"/>
      <c r="B3230" s="30"/>
      <c r="C3230" s="206" t="s">
        <v>2403</v>
      </c>
      <c r="D3230" s="207" t="s">
        <v>2404</v>
      </c>
      <c r="E3230" s="208" t="s">
        <v>2357</v>
      </c>
      <c r="F3230" s="209">
        <v>21</v>
      </c>
      <c r="G3230" s="29"/>
      <c r="H3230" s="30"/>
    </row>
    <row r="3231" spans="1:8" s="1" customFormat="1" ht="16.899999999999999" customHeight="1">
      <c r="A3231" s="29"/>
      <c r="B3231" s="30"/>
      <c r="C3231" s="210" t="s">
        <v>2156</v>
      </c>
      <c r="D3231" s="210" t="s">
        <v>2156</v>
      </c>
      <c r="E3231" s="17" t="s">
        <v>2156</v>
      </c>
      <c r="F3231" s="211">
        <v>0</v>
      </c>
      <c r="G3231" s="29"/>
      <c r="H3231" s="30"/>
    </row>
    <row r="3232" spans="1:8" s="1" customFormat="1" ht="16.899999999999999" customHeight="1">
      <c r="A3232" s="29"/>
      <c r="B3232" s="30"/>
      <c r="C3232" s="210" t="s">
        <v>2156</v>
      </c>
      <c r="D3232" s="210" t="s">
        <v>3178</v>
      </c>
      <c r="E3232" s="17" t="s">
        <v>2156</v>
      </c>
      <c r="F3232" s="211">
        <v>0</v>
      </c>
      <c r="G3232" s="29"/>
      <c r="H3232" s="30"/>
    </row>
    <row r="3233" spans="1:8" s="1" customFormat="1" ht="16.899999999999999" customHeight="1">
      <c r="A3233" s="29"/>
      <c r="B3233" s="30"/>
      <c r="C3233" s="210" t="s">
        <v>2156</v>
      </c>
      <c r="D3233" s="210" t="s">
        <v>457</v>
      </c>
      <c r="E3233" s="17" t="s">
        <v>2156</v>
      </c>
      <c r="F3233" s="211">
        <v>8</v>
      </c>
      <c r="G3233" s="29"/>
      <c r="H3233" s="30"/>
    </row>
    <row r="3234" spans="1:8" s="1" customFormat="1" ht="16.899999999999999" customHeight="1">
      <c r="A3234" s="29"/>
      <c r="B3234" s="30"/>
      <c r="C3234" s="210" t="s">
        <v>2156</v>
      </c>
      <c r="D3234" s="210" t="s">
        <v>3180</v>
      </c>
      <c r="E3234" s="17" t="s">
        <v>2156</v>
      </c>
      <c r="F3234" s="211">
        <v>4</v>
      </c>
      <c r="G3234" s="29"/>
      <c r="H3234" s="30"/>
    </row>
    <row r="3235" spans="1:8" s="1" customFormat="1" ht="16.899999999999999" customHeight="1">
      <c r="A3235" s="29"/>
      <c r="B3235" s="30"/>
      <c r="C3235" s="210" t="s">
        <v>2156</v>
      </c>
      <c r="D3235" s="210" t="s">
        <v>3181</v>
      </c>
      <c r="E3235" s="17" t="s">
        <v>2156</v>
      </c>
      <c r="F3235" s="211">
        <v>7</v>
      </c>
      <c r="G3235" s="29"/>
      <c r="H3235" s="30"/>
    </row>
    <row r="3236" spans="1:8" s="1" customFormat="1" ht="16.899999999999999" customHeight="1">
      <c r="A3236" s="29"/>
      <c r="B3236" s="30"/>
      <c r="C3236" s="210" t="s">
        <v>2156</v>
      </c>
      <c r="D3236" s="210" t="s">
        <v>3182</v>
      </c>
      <c r="E3236" s="17" t="s">
        <v>2156</v>
      </c>
      <c r="F3236" s="211">
        <v>2</v>
      </c>
      <c r="G3236" s="29"/>
      <c r="H3236" s="30"/>
    </row>
    <row r="3237" spans="1:8" s="1" customFormat="1" ht="16.899999999999999" customHeight="1">
      <c r="A3237" s="29"/>
      <c r="B3237" s="30"/>
      <c r="C3237" s="210" t="s">
        <v>2403</v>
      </c>
      <c r="D3237" s="210" t="s">
        <v>2638</v>
      </c>
      <c r="E3237" s="17" t="s">
        <v>2156</v>
      </c>
      <c r="F3237" s="211">
        <v>21</v>
      </c>
      <c r="G3237" s="29"/>
      <c r="H3237" s="30"/>
    </row>
    <row r="3238" spans="1:8" s="1" customFormat="1" ht="16.899999999999999" customHeight="1">
      <c r="A3238" s="29"/>
      <c r="B3238" s="30"/>
      <c r="C3238" s="212" t="s">
        <v>561</v>
      </c>
      <c r="D3238" s="29"/>
      <c r="E3238" s="29"/>
      <c r="F3238" s="29"/>
      <c r="G3238" s="29"/>
      <c r="H3238" s="30"/>
    </row>
    <row r="3239" spans="1:8" s="1" customFormat="1" ht="16.899999999999999" customHeight="1">
      <c r="A3239" s="29"/>
      <c r="B3239" s="30"/>
      <c r="C3239" s="210" t="s">
        <v>3166</v>
      </c>
      <c r="D3239" s="210" t="s">
        <v>3167</v>
      </c>
      <c r="E3239" s="17" t="s">
        <v>3034</v>
      </c>
      <c r="F3239" s="211">
        <v>53</v>
      </c>
      <c r="G3239" s="29"/>
      <c r="H3239" s="30"/>
    </row>
    <row r="3240" spans="1:8" s="1" customFormat="1" ht="16.899999999999999" customHeight="1">
      <c r="A3240" s="29"/>
      <c r="B3240" s="30"/>
      <c r="C3240" s="210" t="s">
        <v>3187</v>
      </c>
      <c r="D3240" s="210" t="s">
        <v>3188</v>
      </c>
      <c r="E3240" s="17" t="s">
        <v>3034</v>
      </c>
      <c r="F3240" s="211">
        <v>21</v>
      </c>
      <c r="G3240" s="29"/>
      <c r="H3240" s="30"/>
    </row>
    <row r="3241" spans="1:8" s="1" customFormat="1" ht="16.899999999999999" customHeight="1">
      <c r="A3241" s="29"/>
      <c r="B3241" s="30"/>
      <c r="C3241" s="206" t="s">
        <v>2405</v>
      </c>
      <c r="D3241" s="207" t="s">
        <v>2406</v>
      </c>
      <c r="E3241" s="208" t="s">
        <v>2357</v>
      </c>
      <c r="F3241" s="209">
        <v>7</v>
      </c>
      <c r="G3241" s="29"/>
      <c r="H3241" s="30"/>
    </row>
    <row r="3242" spans="1:8" s="1" customFormat="1" ht="16.899999999999999" customHeight="1">
      <c r="A3242" s="29"/>
      <c r="B3242" s="30"/>
      <c r="C3242" s="210" t="s">
        <v>2156</v>
      </c>
      <c r="D3242" s="210" t="s">
        <v>3183</v>
      </c>
      <c r="E3242" s="17" t="s">
        <v>2156</v>
      </c>
      <c r="F3242" s="211">
        <v>0</v>
      </c>
      <c r="G3242" s="29"/>
      <c r="H3242" s="30"/>
    </row>
    <row r="3243" spans="1:8" s="1" customFormat="1" ht="16.899999999999999" customHeight="1">
      <c r="A3243" s="29"/>
      <c r="B3243" s="30"/>
      <c r="C3243" s="210" t="s">
        <v>2156</v>
      </c>
      <c r="D3243" s="210" t="s">
        <v>3181</v>
      </c>
      <c r="E3243" s="17" t="s">
        <v>2156</v>
      </c>
      <c r="F3243" s="211">
        <v>7</v>
      </c>
      <c r="G3243" s="29"/>
      <c r="H3243" s="30"/>
    </row>
    <row r="3244" spans="1:8" s="1" customFormat="1" ht="16.899999999999999" customHeight="1">
      <c r="A3244" s="29"/>
      <c r="B3244" s="30"/>
      <c r="C3244" s="210" t="s">
        <v>2405</v>
      </c>
      <c r="D3244" s="210" t="s">
        <v>2638</v>
      </c>
      <c r="E3244" s="17" t="s">
        <v>2156</v>
      </c>
      <c r="F3244" s="211">
        <v>7</v>
      </c>
      <c r="G3244" s="29"/>
      <c r="H3244" s="30"/>
    </row>
    <row r="3245" spans="1:8" s="1" customFormat="1" ht="16.899999999999999" customHeight="1">
      <c r="A3245" s="29"/>
      <c r="B3245" s="30"/>
      <c r="C3245" s="212" t="s">
        <v>561</v>
      </c>
      <c r="D3245" s="29"/>
      <c r="E3245" s="29"/>
      <c r="F3245" s="29"/>
      <c r="G3245" s="29"/>
      <c r="H3245" s="30"/>
    </row>
    <row r="3246" spans="1:8" s="1" customFormat="1" ht="16.899999999999999" customHeight="1">
      <c r="A3246" s="29"/>
      <c r="B3246" s="30"/>
      <c r="C3246" s="210" t="s">
        <v>3166</v>
      </c>
      <c r="D3246" s="210" t="s">
        <v>3167</v>
      </c>
      <c r="E3246" s="17" t="s">
        <v>3034</v>
      </c>
      <c r="F3246" s="211">
        <v>53</v>
      </c>
      <c r="G3246" s="29"/>
      <c r="H3246" s="30"/>
    </row>
    <row r="3247" spans="1:8" s="1" customFormat="1" ht="16.899999999999999" customHeight="1">
      <c r="A3247" s="29"/>
      <c r="B3247" s="30"/>
      <c r="C3247" s="210" t="s">
        <v>3059</v>
      </c>
      <c r="D3247" s="210" t="s">
        <v>3060</v>
      </c>
      <c r="E3247" s="17" t="s">
        <v>2248</v>
      </c>
      <c r="F3247" s="211">
        <v>9.18</v>
      </c>
      <c r="G3247" s="29"/>
      <c r="H3247" s="30"/>
    </row>
    <row r="3248" spans="1:8" s="1" customFormat="1" ht="16.899999999999999" customHeight="1">
      <c r="A3248" s="29"/>
      <c r="B3248" s="30"/>
      <c r="C3248" s="210" t="s">
        <v>3191</v>
      </c>
      <c r="D3248" s="210" t="s">
        <v>3192</v>
      </c>
      <c r="E3248" s="17" t="s">
        <v>3034</v>
      </c>
      <c r="F3248" s="211">
        <v>7</v>
      </c>
      <c r="G3248" s="29"/>
      <c r="H3248" s="30"/>
    </row>
    <row r="3249" spans="1:8" s="1" customFormat="1" ht="16.899999999999999" customHeight="1">
      <c r="A3249" s="29"/>
      <c r="B3249" s="30"/>
      <c r="C3249" s="206" t="s">
        <v>2407</v>
      </c>
      <c r="D3249" s="207" t="s">
        <v>2408</v>
      </c>
      <c r="E3249" s="208" t="s">
        <v>2357</v>
      </c>
      <c r="F3249" s="209">
        <v>4</v>
      </c>
      <c r="G3249" s="29"/>
      <c r="H3249" s="30"/>
    </row>
    <row r="3250" spans="1:8" s="1" customFormat="1" ht="16.899999999999999" customHeight="1">
      <c r="A3250" s="29"/>
      <c r="B3250" s="30"/>
      <c r="C3250" s="210" t="s">
        <v>2156</v>
      </c>
      <c r="D3250" s="210" t="s">
        <v>3184</v>
      </c>
      <c r="E3250" s="17" t="s">
        <v>2156</v>
      </c>
      <c r="F3250" s="211">
        <v>0</v>
      </c>
      <c r="G3250" s="29"/>
      <c r="H3250" s="30"/>
    </row>
    <row r="3251" spans="1:8" s="1" customFormat="1" ht="16.899999999999999" customHeight="1">
      <c r="A3251" s="29"/>
      <c r="B3251" s="30"/>
      <c r="C3251" s="210" t="s">
        <v>2156</v>
      </c>
      <c r="D3251" s="210" t="s">
        <v>3180</v>
      </c>
      <c r="E3251" s="17" t="s">
        <v>2156</v>
      </c>
      <c r="F3251" s="211">
        <v>4</v>
      </c>
      <c r="G3251" s="29"/>
      <c r="H3251" s="30"/>
    </row>
    <row r="3252" spans="1:8" s="1" customFormat="1" ht="16.899999999999999" customHeight="1">
      <c r="A3252" s="29"/>
      <c r="B3252" s="30"/>
      <c r="C3252" s="210" t="s">
        <v>2407</v>
      </c>
      <c r="D3252" s="210" t="s">
        <v>2638</v>
      </c>
      <c r="E3252" s="17" t="s">
        <v>2156</v>
      </c>
      <c r="F3252" s="211">
        <v>4</v>
      </c>
      <c r="G3252" s="29"/>
      <c r="H3252" s="30"/>
    </row>
    <row r="3253" spans="1:8" s="1" customFormat="1" ht="16.899999999999999" customHeight="1">
      <c r="A3253" s="29"/>
      <c r="B3253" s="30"/>
      <c r="C3253" s="212" t="s">
        <v>561</v>
      </c>
      <c r="D3253" s="29"/>
      <c r="E3253" s="29"/>
      <c r="F3253" s="29"/>
      <c r="G3253" s="29"/>
      <c r="H3253" s="30"/>
    </row>
    <row r="3254" spans="1:8" s="1" customFormat="1" ht="16.899999999999999" customHeight="1">
      <c r="A3254" s="29"/>
      <c r="B3254" s="30"/>
      <c r="C3254" s="210" t="s">
        <v>3166</v>
      </c>
      <c r="D3254" s="210" t="s">
        <v>3167</v>
      </c>
      <c r="E3254" s="17" t="s">
        <v>3034</v>
      </c>
      <c r="F3254" s="211">
        <v>53</v>
      </c>
      <c r="G3254" s="29"/>
      <c r="H3254" s="30"/>
    </row>
    <row r="3255" spans="1:8" s="1" customFormat="1" ht="16.899999999999999" customHeight="1">
      <c r="A3255" s="29"/>
      <c r="B3255" s="30"/>
      <c r="C3255" s="210" t="s">
        <v>3059</v>
      </c>
      <c r="D3255" s="210" t="s">
        <v>3060</v>
      </c>
      <c r="E3255" s="17" t="s">
        <v>2248</v>
      </c>
      <c r="F3255" s="211">
        <v>9.18</v>
      </c>
      <c r="G3255" s="29"/>
      <c r="H3255" s="30"/>
    </row>
    <row r="3256" spans="1:8" s="1" customFormat="1" ht="16.899999999999999" customHeight="1">
      <c r="A3256" s="29"/>
      <c r="B3256" s="30"/>
      <c r="C3256" s="210" t="s">
        <v>3195</v>
      </c>
      <c r="D3256" s="210" t="s">
        <v>3196</v>
      </c>
      <c r="E3256" s="17" t="s">
        <v>3034</v>
      </c>
      <c r="F3256" s="211">
        <v>4</v>
      </c>
      <c r="G3256" s="29"/>
      <c r="H3256" s="30"/>
    </row>
    <row r="3257" spans="1:8" s="1" customFormat="1" ht="16.899999999999999" customHeight="1">
      <c r="A3257" s="29"/>
      <c r="B3257" s="30"/>
      <c r="C3257" s="206" t="s">
        <v>2409</v>
      </c>
      <c r="D3257" s="207" t="s">
        <v>2410</v>
      </c>
      <c r="E3257" s="208" t="s">
        <v>2357</v>
      </c>
      <c r="F3257" s="209">
        <v>21</v>
      </c>
      <c r="G3257" s="29"/>
      <c r="H3257" s="30"/>
    </row>
    <row r="3258" spans="1:8" s="1" customFormat="1" ht="16.899999999999999" customHeight="1">
      <c r="A3258" s="29"/>
      <c r="B3258" s="30"/>
      <c r="C3258" s="210" t="s">
        <v>2156</v>
      </c>
      <c r="D3258" s="210" t="s">
        <v>3185</v>
      </c>
      <c r="E3258" s="17" t="s">
        <v>2156</v>
      </c>
      <c r="F3258" s="211">
        <v>0</v>
      </c>
      <c r="G3258" s="29"/>
      <c r="H3258" s="30"/>
    </row>
    <row r="3259" spans="1:8" s="1" customFormat="1" ht="16.899999999999999" customHeight="1">
      <c r="A3259" s="29"/>
      <c r="B3259" s="30"/>
      <c r="C3259" s="210" t="s">
        <v>2156</v>
      </c>
      <c r="D3259" s="210" t="s">
        <v>457</v>
      </c>
      <c r="E3259" s="17" t="s">
        <v>2156</v>
      </c>
      <c r="F3259" s="211">
        <v>8</v>
      </c>
      <c r="G3259" s="29"/>
      <c r="H3259" s="30"/>
    </row>
    <row r="3260" spans="1:8" s="1" customFormat="1" ht="16.899999999999999" customHeight="1">
      <c r="A3260" s="29"/>
      <c r="B3260" s="30"/>
      <c r="C3260" s="210" t="s">
        <v>2156</v>
      </c>
      <c r="D3260" s="210" t="s">
        <v>3180</v>
      </c>
      <c r="E3260" s="17" t="s">
        <v>2156</v>
      </c>
      <c r="F3260" s="211">
        <v>4</v>
      </c>
      <c r="G3260" s="29"/>
      <c r="H3260" s="30"/>
    </row>
    <row r="3261" spans="1:8" s="1" customFormat="1" ht="16.899999999999999" customHeight="1">
      <c r="A3261" s="29"/>
      <c r="B3261" s="30"/>
      <c r="C3261" s="210" t="s">
        <v>2156</v>
      </c>
      <c r="D3261" s="210" t="s">
        <v>3181</v>
      </c>
      <c r="E3261" s="17" t="s">
        <v>2156</v>
      </c>
      <c r="F3261" s="211">
        <v>7</v>
      </c>
      <c r="G3261" s="29"/>
      <c r="H3261" s="30"/>
    </row>
    <row r="3262" spans="1:8" s="1" customFormat="1" ht="16.899999999999999" customHeight="1">
      <c r="A3262" s="29"/>
      <c r="B3262" s="30"/>
      <c r="C3262" s="210" t="s">
        <v>2156</v>
      </c>
      <c r="D3262" s="210" t="s">
        <v>3182</v>
      </c>
      <c r="E3262" s="17" t="s">
        <v>2156</v>
      </c>
      <c r="F3262" s="211">
        <v>2</v>
      </c>
      <c r="G3262" s="29"/>
      <c r="H3262" s="30"/>
    </row>
    <row r="3263" spans="1:8" s="1" customFormat="1" ht="16.899999999999999" customHeight="1">
      <c r="A3263" s="29"/>
      <c r="B3263" s="30"/>
      <c r="C3263" s="210" t="s">
        <v>2409</v>
      </c>
      <c r="D3263" s="210" t="s">
        <v>2638</v>
      </c>
      <c r="E3263" s="17" t="s">
        <v>2156</v>
      </c>
      <c r="F3263" s="211">
        <v>21</v>
      </c>
      <c r="G3263" s="29"/>
      <c r="H3263" s="30"/>
    </row>
    <row r="3264" spans="1:8" s="1" customFormat="1" ht="16.899999999999999" customHeight="1">
      <c r="A3264" s="29"/>
      <c r="B3264" s="30"/>
      <c r="C3264" s="212" t="s">
        <v>561</v>
      </c>
      <c r="D3264" s="29"/>
      <c r="E3264" s="29"/>
      <c r="F3264" s="29"/>
      <c r="G3264" s="29"/>
      <c r="H3264" s="30"/>
    </row>
    <row r="3265" spans="1:8" s="1" customFormat="1" ht="16.899999999999999" customHeight="1">
      <c r="A3265" s="29"/>
      <c r="B3265" s="30"/>
      <c r="C3265" s="210" t="s">
        <v>3166</v>
      </c>
      <c r="D3265" s="210" t="s">
        <v>3167</v>
      </c>
      <c r="E3265" s="17" t="s">
        <v>3034</v>
      </c>
      <c r="F3265" s="211">
        <v>53</v>
      </c>
      <c r="G3265" s="29"/>
      <c r="H3265" s="30"/>
    </row>
    <row r="3266" spans="1:8" s="1" customFormat="1" ht="16.899999999999999" customHeight="1">
      <c r="A3266" s="29"/>
      <c r="B3266" s="30"/>
      <c r="C3266" s="210" t="s">
        <v>3059</v>
      </c>
      <c r="D3266" s="210" t="s">
        <v>3060</v>
      </c>
      <c r="E3266" s="17" t="s">
        <v>2248</v>
      </c>
      <c r="F3266" s="211">
        <v>9.18</v>
      </c>
      <c r="G3266" s="29"/>
      <c r="H3266" s="30"/>
    </row>
    <row r="3267" spans="1:8" s="1" customFormat="1" ht="16.899999999999999" customHeight="1">
      <c r="A3267" s="29"/>
      <c r="B3267" s="30"/>
      <c r="C3267" s="210" t="s">
        <v>3199</v>
      </c>
      <c r="D3267" s="210" t="s">
        <v>3200</v>
      </c>
      <c r="E3267" s="17" t="s">
        <v>3034</v>
      </c>
      <c r="F3267" s="211">
        <v>21</v>
      </c>
      <c r="G3267" s="29"/>
      <c r="H3267" s="30"/>
    </row>
    <row r="3268" spans="1:8" s="1" customFormat="1" ht="16.899999999999999" customHeight="1">
      <c r="A3268" s="29"/>
      <c r="B3268" s="30"/>
      <c r="C3268" s="206" t="s">
        <v>2413</v>
      </c>
      <c r="D3268" s="207" t="s">
        <v>2414</v>
      </c>
      <c r="E3268" s="208" t="s">
        <v>2357</v>
      </c>
      <c r="F3268" s="209">
        <v>18</v>
      </c>
      <c r="G3268" s="29"/>
      <c r="H3268" s="30"/>
    </row>
    <row r="3269" spans="1:8" s="1" customFormat="1" ht="16.899999999999999" customHeight="1">
      <c r="A3269" s="29"/>
      <c r="B3269" s="30"/>
      <c r="C3269" s="210" t="s">
        <v>2156</v>
      </c>
      <c r="D3269" s="210" t="s">
        <v>458</v>
      </c>
      <c r="E3269" s="17" t="s">
        <v>2156</v>
      </c>
      <c r="F3269" s="211">
        <v>0</v>
      </c>
      <c r="G3269" s="29"/>
      <c r="H3269" s="30"/>
    </row>
    <row r="3270" spans="1:8" s="1" customFormat="1" ht="16.899999999999999" customHeight="1">
      <c r="A3270" s="29"/>
      <c r="B3270" s="30"/>
      <c r="C3270" s="210" t="s">
        <v>2156</v>
      </c>
      <c r="D3270" s="210" t="s">
        <v>3217</v>
      </c>
      <c r="E3270" s="17" t="s">
        <v>2156</v>
      </c>
      <c r="F3270" s="211">
        <v>0</v>
      </c>
      <c r="G3270" s="29"/>
      <c r="H3270" s="30"/>
    </row>
    <row r="3271" spans="1:8" s="1" customFormat="1" ht="16.899999999999999" customHeight="1">
      <c r="A3271" s="29"/>
      <c r="B3271" s="30"/>
      <c r="C3271" s="210" t="s">
        <v>2156</v>
      </c>
      <c r="D3271" s="210" t="s">
        <v>3218</v>
      </c>
      <c r="E3271" s="17" t="s">
        <v>2156</v>
      </c>
      <c r="F3271" s="211">
        <v>5</v>
      </c>
      <c r="G3271" s="29"/>
      <c r="H3271" s="30"/>
    </row>
    <row r="3272" spans="1:8" s="1" customFormat="1" ht="16.899999999999999" customHeight="1">
      <c r="A3272" s="29"/>
      <c r="B3272" s="30"/>
      <c r="C3272" s="210" t="s">
        <v>2156</v>
      </c>
      <c r="D3272" s="210" t="s">
        <v>3180</v>
      </c>
      <c r="E3272" s="17" t="s">
        <v>2156</v>
      </c>
      <c r="F3272" s="211">
        <v>4</v>
      </c>
      <c r="G3272" s="29"/>
      <c r="H3272" s="30"/>
    </row>
    <row r="3273" spans="1:8" s="1" customFormat="1" ht="16.899999999999999" customHeight="1">
      <c r="A3273" s="29"/>
      <c r="B3273" s="30"/>
      <c r="C3273" s="210" t="s">
        <v>2156</v>
      </c>
      <c r="D3273" s="210" t="s">
        <v>3181</v>
      </c>
      <c r="E3273" s="17" t="s">
        <v>2156</v>
      </c>
      <c r="F3273" s="211">
        <v>7</v>
      </c>
      <c r="G3273" s="29"/>
      <c r="H3273" s="30"/>
    </row>
    <row r="3274" spans="1:8" s="1" customFormat="1" ht="16.899999999999999" customHeight="1">
      <c r="A3274" s="29"/>
      <c r="B3274" s="30"/>
      <c r="C3274" s="210" t="s">
        <v>2156</v>
      </c>
      <c r="D3274" s="210" t="s">
        <v>3182</v>
      </c>
      <c r="E3274" s="17" t="s">
        <v>2156</v>
      </c>
      <c r="F3274" s="211">
        <v>2</v>
      </c>
      <c r="G3274" s="29"/>
      <c r="H3274" s="30"/>
    </row>
    <row r="3275" spans="1:8" s="1" customFormat="1" ht="16.899999999999999" customHeight="1">
      <c r="A3275" s="29"/>
      <c r="B3275" s="30"/>
      <c r="C3275" s="210" t="s">
        <v>2413</v>
      </c>
      <c r="D3275" s="210" t="s">
        <v>2638</v>
      </c>
      <c r="E3275" s="17" t="s">
        <v>2156</v>
      </c>
      <c r="F3275" s="211">
        <v>18</v>
      </c>
      <c r="G3275" s="29"/>
      <c r="H3275" s="30"/>
    </row>
    <row r="3276" spans="1:8" s="1" customFormat="1" ht="16.899999999999999" customHeight="1">
      <c r="A3276" s="29"/>
      <c r="B3276" s="30"/>
      <c r="C3276" s="212" t="s">
        <v>561</v>
      </c>
      <c r="D3276" s="29"/>
      <c r="E3276" s="29"/>
      <c r="F3276" s="29"/>
      <c r="G3276" s="29"/>
      <c r="H3276" s="30"/>
    </row>
    <row r="3277" spans="1:8" s="1" customFormat="1" ht="16.899999999999999" customHeight="1">
      <c r="A3277" s="29"/>
      <c r="B3277" s="30"/>
      <c r="C3277" s="210" t="s">
        <v>3214</v>
      </c>
      <c r="D3277" s="210" t="s">
        <v>3215</v>
      </c>
      <c r="E3277" s="17" t="s">
        <v>3034</v>
      </c>
      <c r="F3277" s="211">
        <v>19</v>
      </c>
      <c r="G3277" s="29"/>
      <c r="H3277" s="30"/>
    </row>
    <row r="3278" spans="1:8" s="1" customFormat="1" ht="16.899999999999999" customHeight="1">
      <c r="A3278" s="29"/>
      <c r="B3278" s="30"/>
      <c r="C3278" s="210" t="s">
        <v>3059</v>
      </c>
      <c r="D3278" s="210" t="s">
        <v>3060</v>
      </c>
      <c r="E3278" s="17" t="s">
        <v>2248</v>
      </c>
      <c r="F3278" s="211">
        <v>9.18</v>
      </c>
      <c r="G3278" s="29"/>
      <c r="H3278" s="30"/>
    </row>
    <row r="3279" spans="1:8" s="1" customFormat="1" ht="16.899999999999999" customHeight="1">
      <c r="A3279" s="29"/>
      <c r="B3279" s="30"/>
      <c r="C3279" s="210" t="s">
        <v>3226</v>
      </c>
      <c r="D3279" s="210" t="s">
        <v>3227</v>
      </c>
      <c r="E3279" s="17" t="s">
        <v>3034</v>
      </c>
      <c r="F3279" s="211">
        <v>18</v>
      </c>
      <c r="G3279" s="29"/>
      <c r="H3279" s="30"/>
    </row>
    <row r="3280" spans="1:8" s="1" customFormat="1" ht="16.899999999999999" customHeight="1">
      <c r="A3280" s="29"/>
      <c r="B3280" s="30"/>
      <c r="C3280" s="206" t="s">
        <v>325</v>
      </c>
      <c r="D3280" s="207" t="s">
        <v>326</v>
      </c>
      <c r="E3280" s="208" t="s">
        <v>2357</v>
      </c>
      <c r="F3280" s="209">
        <v>1</v>
      </c>
      <c r="G3280" s="29"/>
      <c r="H3280" s="30"/>
    </row>
    <row r="3281" spans="1:8" s="1" customFormat="1" ht="16.899999999999999" customHeight="1">
      <c r="A3281" s="29"/>
      <c r="B3281" s="30"/>
      <c r="C3281" s="210" t="s">
        <v>2156</v>
      </c>
      <c r="D3281" s="210" t="s">
        <v>459</v>
      </c>
      <c r="E3281" s="17" t="s">
        <v>2156</v>
      </c>
      <c r="F3281" s="211">
        <v>0</v>
      </c>
      <c r="G3281" s="29"/>
      <c r="H3281" s="30"/>
    </row>
    <row r="3282" spans="1:8" s="1" customFormat="1" ht="16.899999999999999" customHeight="1">
      <c r="A3282" s="29"/>
      <c r="B3282" s="30"/>
      <c r="C3282" s="210" t="s">
        <v>2156</v>
      </c>
      <c r="D3282" s="210" t="s">
        <v>460</v>
      </c>
      <c r="E3282" s="17" t="s">
        <v>2156</v>
      </c>
      <c r="F3282" s="211">
        <v>1</v>
      </c>
      <c r="G3282" s="29"/>
      <c r="H3282" s="30"/>
    </row>
    <row r="3283" spans="1:8" s="1" customFormat="1" ht="16.899999999999999" customHeight="1">
      <c r="A3283" s="29"/>
      <c r="B3283" s="30"/>
      <c r="C3283" s="210" t="s">
        <v>325</v>
      </c>
      <c r="D3283" s="210" t="s">
        <v>2638</v>
      </c>
      <c r="E3283" s="17" t="s">
        <v>2156</v>
      </c>
      <c r="F3283" s="211">
        <v>1</v>
      </c>
      <c r="G3283" s="29"/>
      <c r="H3283" s="30"/>
    </row>
    <row r="3284" spans="1:8" s="1" customFormat="1" ht="16.899999999999999" customHeight="1">
      <c r="A3284" s="29"/>
      <c r="B3284" s="30"/>
      <c r="C3284" s="212" t="s">
        <v>561</v>
      </c>
      <c r="D3284" s="29"/>
      <c r="E3284" s="29"/>
      <c r="F3284" s="29"/>
      <c r="G3284" s="29"/>
      <c r="H3284" s="30"/>
    </row>
    <row r="3285" spans="1:8" s="1" customFormat="1" ht="16.899999999999999" customHeight="1">
      <c r="A3285" s="29"/>
      <c r="B3285" s="30"/>
      <c r="C3285" s="210" t="s">
        <v>3214</v>
      </c>
      <c r="D3285" s="210" t="s">
        <v>3215</v>
      </c>
      <c r="E3285" s="17" t="s">
        <v>3034</v>
      </c>
      <c r="F3285" s="211">
        <v>19</v>
      </c>
      <c r="G3285" s="29"/>
      <c r="H3285" s="30"/>
    </row>
    <row r="3286" spans="1:8" s="1" customFormat="1" ht="16.899999999999999" customHeight="1">
      <c r="A3286" s="29"/>
      <c r="B3286" s="30"/>
      <c r="C3286" s="210" t="s">
        <v>3059</v>
      </c>
      <c r="D3286" s="210" t="s">
        <v>3060</v>
      </c>
      <c r="E3286" s="17" t="s">
        <v>2248</v>
      </c>
      <c r="F3286" s="211">
        <v>9.18</v>
      </c>
      <c r="G3286" s="29"/>
      <c r="H3286" s="30"/>
    </row>
    <row r="3287" spans="1:8" s="1" customFormat="1" ht="16.899999999999999" customHeight="1">
      <c r="A3287" s="29"/>
      <c r="B3287" s="30"/>
      <c r="C3287" s="210" t="s">
        <v>461</v>
      </c>
      <c r="D3287" s="210" t="s">
        <v>462</v>
      </c>
      <c r="E3287" s="17" t="s">
        <v>3034</v>
      </c>
      <c r="F3287" s="211">
        <v>1</v>
      </c>
      <c r="G3287" s="29"/>
      <c r="H3287" s="30"/>
    </row>
    <row r="3288" spans="1:8" s="1" customFormat="1" ht="16.899999999999999" customHeight="1">
      <c r="A3288" s="29"/>
      <c r="B3288" s="30"/>
      <c r="C3288" s="206" t="s">
        <v>2417</v>
      </c>
      <c r="D3288" s="207" t="s">
        <v>2418</v>
      </c>
      <c r="E3288" s="208" t="s">
        <v>2357</v>
      </c>
      <c r="F3288" s="209">
        <v>85</v>
      </c>
      <c r="G3288" s="29"/>
      <c r="H3288" s="30"/>
    </row>
    <row r="3289" spans="1:8" s="1" customFormat="1" ht="16.899999999999999" customHeight="1">
      <c r="A3289" s="29"/>
      <c r="B3289" s="30"/>
      <c r="C3289" s="210" t="s">
        <v>2156</v>
      </c>
      <c r="D3289" s="210" t="s">
        <v>3206</v>
      </c>
      <c r="E3289" s="17" t="s">
        <v>2156</v>
      </c>
      <c r="F3289" s="211">
        <v>0</v>
      </c>
      <c r="G3289" s="29"/>
      <c r="H3289" s="30"/>
    </row>
    <row r="3290" spans="1:8" s="1" customFormat="1" ht="16.899999999999999" customHeight="1">
      <c r="A3290" s="29"/>
      <c r="B3290" s="30"/>
      <c r="C3290" s="210" t="s">
        <v>2156</v>
      </c>
      <c r="D3290" s="210" t="s">
        <v>936</v>
      </c>
      <c r="E3290" s="17" t="s">
        <v>2156</v>
      </c>
      <c r="F3290" s="211">
        <v>85</v>
      </c>
      <c r="G3290" s="29"/>
      <c r="H3290" s="30"/>
    </row>
    <row r="3291" spans="1:8" s="1" customFormat="1" ht="16.899999999999999" customHeight="1">
      <c r="A3291" s="29"/>
      <c r="B3291" s="30"/>
      <c r="C3291" s="210" t="s">
        <v>2417</v>
      </c>
      <c r="D3291" s="210" t="s">
        <v>2641</v>
      </c>
      <c r="E3291" s="17" t="s">
        <v>2156</v>
      </c>
      <c r="F3291" s="211">
        <v>85</v>
      </c>
      <c r="G3291" s="29"/>
      <c r="H3291" s="30"/>
    </row>
    <row r="3292" spans="1:8" s="1" customFormat="1" ht="16.899999999999999" customHeight="1">
      <c r="A3292" s="29"/>
      <c r="B3292" s="30"/>
      <c r="C3292" s="212" t="s">
        <v>561</v>
      </c>
      <c r="D3292" s="29"/>
      <c r="E3292" s="29"/>
      <c r="F3292" s="29"/>
      <c r="G3292" s="29"/>
      <c r="H3292" s="30"/>
    </row>
    <row r="3293" spans="1:8" s="1" customFormat="1" ht="16.899999999999999" customHeight="1">
      <c r="A3293" s="29"/>
      <c r="B3293" s="30"/>
      <c r="C3293" s="210" t="s">
        <v>933</v>
      </c>
      <c r="D3293" s="210" t="s">
        <v>934</v>
      </c>
      <c r="E3293" s="17" t="s">
        <v>3034</v>
      </c>
      <c r="F3293" s="211">
        <v>85</v>
      </c>
      <c r="G3293" s="29"/>
      <c r="H3293" s="30"/>
    </row>
    <row r="3294" spans="1:8" s="1" customFormat="1" ht="16.899999999999999" customHeight="1">
      <c r="A3294" s="29"/>
      <c r="B3294" s="30"/>
      <c r="C3294" s="210" t="s">
        <v>3067</v>
      </c>
      <c r="D3294" s="210" t="s">
        <v>3068</v>
      </c>
      <c r="E3294" s="17" t="s">
        <v>2248</v>
      </c>
      <c r="F3294" s="211">
        <v>2.7410000000000001</v>
      </c>
      <c r="G3294" s="29"/>
      <c r="H3294" s="30"/>
    </row>
    <row r="3295" spans="1:8" s="1" customFormat="1" ht="16.899999999999999" customHeight="1">
      <c r="A3295" s="29"/>
      <c r="B3295" s="30"/>
      <c r="C3295" s="210" t="s">
        <v>3076</v>
      </c>
      <c r="D3295" s="210" t="s">
        <v>3077</v>
      </c>
      <c r="E3295" s="17" t="s">
        <v>2297</v>
      </c>
      <c r="F3295" s="211">
        <v>84.24</v>
      </c>
      <c r="G3295" s="29"/>
      <c r="H3295" s="30"/>
    </row>
    <row r="3296" spans="1:8" s="1" customFormat="1" ht="16.899999999999999" customHeight="1">
      <c r="A3296" s="29"/>
      <c r="B3296" s="30"/>
      <c r="C3296" s="210" t="s">
        <v>923</v>
      </c>
      <c r="D3296" s="210" t="s">
        <v>924</v>
      </c>
      <c r="E3296" s="17" t="s">
        <v>2345</v>
      </c>
      <c r="F3296" s="211">
        <v>42.5</v>
      </c>
      <c r="G3296" s="29"/>
      <c r="H3296" s="30"/>
    </row>
    <row r="3297" spans="1:8" s="1" customFormat="1" ht="16.899999999999999" customHeight="1">
      <c r="A3297" s="29"/>
      <c r="B3297" s="30"/>
      <c r="C3297" s="210" t="s">
        <v>3414</v>
      </c>
      <c r="D3297" s="210" t="s">
        <v>3415</v>
      </c>
      <c r="E3297" s="17" t="s">
        <v>3034</v>
      </c>
      <c r="F3297" s="211">
        <v>85</v>
      </c>
      <c r="G3297" s="29"/>
      <c r="H3297" s="30"/>
    </row>
    <row r="3298" spans="1:8" s="1" customFormat="1" ht="16.899999999999999" customHeight="1">
      <c r="A3298" s="29"/>
      <c r="B3298" s="30"/>
      <c r="C3298" s="210" t="s">
        <v>942</v>
      </c>
      <c r="D3298" s="210" t="s">
        <v>878</v>
      </c>
      <c r="E3298" s="17" t="s">
        <v>3034</v>
      </c>
      <c r="F3298" s="211">
        <v>85</v>
      </c>
      <c r="G3298" s="29"/>
      <c r="H3298" s="30"/>
    </row>
    <row r="3299" spans="1:8" s="1" customFormat="1" ht="16.899999999999999" customHeight="1">
      <c r="A3299" s="29"/>
      <c r="B3299" s="30"/>
      <c r="C3299" s="210" t="s">
        <v>3404</v>
      </c>
      <c r="D3299" s="210" t="s">
        <v>3405</v>
      </c>
      <c r="E3299" s="17" t="s">
        <v>3034</v>
      </c>
      <c r="F3299" s="211">
        <v>85</v>
      </c>
      <c r="G3299" s="29"/>
      <c r="H3299" s="30"/>
    </row>
    <row r="3300" spans="1:8" s="1" customFormat="1" ht="16.899999999999999" customHeight="1">
      <c r="A3300" s="29"/>
      <c r="B3300" s="30"/>
      <c r="C3300" s="210" t="s">
        <v>3389</v>
      </c>
      <c r="D3300" s="210" t="s">
        <v>3390</v>
      </c>
      <c r="E3300" s="17" t="s">
        <v>3034</v>
      </c>
      <c r="F3300" s="211">
        <v>85</v>
      </c>
      <c r="G3300" s="29"/>
      <c r="H3300" s="30"/>
    </row>
    <row r="3301" spans="1:8" s="1" customFormat="1" ht="16.899999999999999" customHeight="1">
      <c r="A3301" s="29"/>
      <c r="B3301" s="30"/>
      <c r="C3301" s="210" t="s">
        <v>3418</v>
      </c>
      <c r="D3301" s="210" t="s">
        <v>3419</v>
      </c>
      <c r="E3301" s="17" t="s">
        <v>3034</v>
      </c>
      <c r="F3301" s="211">
        <v>85</v>
      </c>
      <c r="G3301" s="29"/>
      <c r="H3301" s="30"/>
    </row>
    <row r="3302" spans="1:8" s="1" customFormat="1" ht="16.899999999999999" customHeight="1">
      <c r="A3302" s="29"/>
      <c r="B3302" s="30"/>
      <c r="C3302" s="210" t="s">
        <v>938</v>
      </c>
      <c r="D3302" s="210" t="s">
        <v>939</v>
      </c>
      <c r="E3302" s="17" t="s">
        <v>3034</v>
      </c>
      <c r="F3302" s="211">
        <v>85</v>
      </c>
      <c r="G3302" s="29"/>
      <c r="H3302" s="30"/>
    </row>
    <row r="3303" spans="1:8" s="1" customFormat="1" ht="16.899999999999999" customHeight="1">
      <c r="A3303" s="29"/>
      <c r="B3303" s="30"/>
      <c r="C3303" s="210" t="s">
        <v>3408</v>
      </c>
      <c r="D3303" s="210" t="s">
        <v>3409</v>
      </c>
      <c r="E3303" s="17" t="s">
        <v>3034</v>
      </c>
      <c r="F3303" s="211">
        <v>85</v>
      </c>
      <c r="G3303" s="29"/>
      <c r="H3303" s="30"/>
    </row>
    <row r="3304" spans="1:8" s="1" customFormat="1" ht="16.899999999999999" customHeight="1">
      <c r="A3304" s="29"/>
      <c r="B3304" s="30"/>
      <c r="C3304" s="210" t="s">
        <v>3358</v>
      </c>
      <c r="D3304" s="210" t="s">
        <v>3359</v>
      </c>
      <c r="E3304" s="17" t="s">
        <v>3034</v>
      </c>
      <c r="F3304" s="211">
        <v>85</v>
      </c>
      <c r="G3304" s="29"/>
      <c r="H3304" s="30"/>
    </row>
    <row r="3305" spans="1:8" s="1" customFormat="1" ht="16.899999999999999" customHeight="1">
      <c r="A3305" s="29"/>
      <c r="B3305" s="30"/>
      <c r="C3305" s="210" t="s">
        <v>881</v>
      </c>
      <c r="D3305" s="210" t="s">
        <v>882</v>
      </c>
      <c r="E3305" s="17" t="s">
        <v>3034</v>
      </c>
      <c r="F3305" s="211">
        <v>85</v>
      </c>
      <c r="G3305" s="29"/>
      <c r="H3305" s="30"/>
    </row>
    <row r="3306" spans="1:8" s="1" customFormat="1" ht="16.899999999999999" customHeight="1">
      <c r="A3306" s="29"/>
      <c r="B3306" s="30"/>
      <c r="C3306" s="210" t="s">
        <v>3400</v>
      </c>
      <c r="D3306" s="210" t="s">
        <v>3401</v>
      </c>
      <c r="E3306" s="17" t="s">
        <v>3034</v>
      </c>
      <c r="F3306" s="211">
        <v>85</v>
      </c>
      <c r="G3306" s="29"/>
      <c r="H3306" s="30"/>
    </row>
    <row r="3307" spans="1:8" s="1" customFormat="1" ht="16.899999999999999" customHeight="1">
      <c r="A3307" s="29"/>
      <c r="B3307" s="30"/>
      <c r="C3307" s="210" t="s">
        <v>885</v>
      </c>
      <c r="D3307" s="210" t="s">
        <v>3397</v>
      </c>
      <c r="E3307" s="17" t="s">
        <v>3034</v>
      </c>
      <c r="F3307" s="211">
        <v>85</v>
      </c>
      <c r="G3307" s="29"/>
      <c r="H3307" s="30"/>
    </row>
    <row r="3308" spans="1:8" s="1" customFormat="1" ht="16.899999999999999" customHeight="1">
      <c r="A3308" s="29"/>
      <c r="B3308" s="30"/>
      <c r="C3308" s="206" t="s">
        <v>2420</v>
      </c>
      <c r="D3308" s="207" t="s">
        <v>2421</v>
      </c>
      <c r="E3308" s="208" t="s">
        <v>2297</v>
      </c>
      <c r="F3308" s="209">
        <v>31.5</v>
      </c>
      <c r="G3308" s="29"/>
      <c r="H3308" s="30"/>
    </row>
    <row r="3309" spans="1:8" s="1" customFormat="1" ht="16.899999999999999" customHeight="1">
      <c r="A3309" s="29"/>
      <c r="B3309" s="30"/>
      <c r="C3309" s="210" t="s">
        <v>2156</v>
      </c>
      <c r="D3309" s="210" t="s">
        <v>3147</v>
      </c>
      <c r="E3309" s="17" t="s">
        <v>2156</v>
      </c>
      <c r="F3309" s="211">
        <v>0</v>
      </c>
      <c r="G3309" s="29"/>
      <c r="H3309" s="30"/>
    </row>
    <row r="3310" spans="1:8" s="1" customFormat="1" ht="16.899999999999999" customHeight="1">
      <c r="A3310" s="29"/>
      <c r="B3310" s="30"/>
      <c r="C3310" s="210" t="s">
        <v>2156</v>
      </c>
      <c r="D3310" s="210" t="s">
        <v>448</v>
      </c>
      <c r="E3310" s="17" t="s">
        <v>2156</v>
      </c>
      <c r="F3310" s="211">
        <v>31.5</v>
      </c>
      <c r="G3310" s="29"/>
      <c r="H3310" s="30"/>
    </row>
    <row r="3311" spans="1:8" s="1" customFormat="1" ht="16.899999999999999" customHeight="1">
      <c r="A3311" s="29"/>
      <c r="B3311" s="30"/>
      <c r="C3311" s="210" t="s">
        <v>2420</v>
      </c>
      <c r="D3311" s="210" t="s">
        <v>2641</v>
      </c>
      <c r="E3311" s="17" t="s">
        <v>2156</v>
      </c>
      <c r="F3311" s="211">
        <v>31.5</v>
      </c>
      <c r="G3311" s="29"/>
      <c r="H3311" s="30"/>
    </row>
    <row r="3312" spans="1:8" s="1" customFormat="1" ht="16.899999999999999" customHeight="1">
      <c r="A3312" s="29"/>
      <c r="B3312" s="30"/>
      <c r="C3312" s="212" t="s">
        <v>561</v>
      </c>
      <c r="D3312" s="29"/>
      <c r="E3312" s="29"/>
      <c r="F3312" s="29"/>
      <c r="G3312" s="29"/>
      <c r="H3312" s="30"/>
    </row>
    <row r="3313" spans="1:8" s="1" customFormat="1" ht="16.899999999999999" customHeight="1">
      <c r="A3313" s="29"/>
      <c r="B3313" s="30"/>
      <c r="C3313" s="210" t="s">
        <v>3144</v>
      </c>
      <c r="D3313" s="210" t="s">
        <v>3145</v>
      </c>
      <c r="E3313" s="17" t="s">
        <v>2297</v>
      </c>
      <c r="F3313" s="211">
        <v>31.5</v>
      </c>
      <c r="G3313" s="29"/>
      <c r="H3313" s="30"/>
    </row>
    <row r="3314" spans="1:8" s="1" customFormat="1" ht="16.899999999999999" customHeight="1">
      <c r="A3314" s="29"/>
      <c r="B3314" s="30"/>
      <c r="C3314" s="210" t="s">
        <v>2642</v>
      </c>
      <c r="D3314" s="210" t="s">
        <v>2643</v>
      </c>
      <c r="E3314" s="17" t="s">
        <v>2297</v>
      </c>
      <c r="F3314" s="211">
        <v>31.5</v>
      </c>
      <c r="G3314" s="29"/>
      <c r="H3314" s="30"/>
    </row>
    <row r="3315" spans="1:8" s="1" customFormat="1" ht="16.899999999999999" customHeight="1">
      <c r="A3315" s="29"/>
      <c r="B3315" s="30"/>
      <c r="C3315" s="206" t="s">
        <v>2423</v>
      </c>
      <c r="D3315" s="207" t="s">
        <v>2424</v>
      </c>
      <c r="E3315" s="208" t="s">
        <v>2297</v>
      </c>
      <c r="F3315" s="209">
        <v>45.5</v>
      </c>
      <c r="G3315" s="29"/>
      <c r="H3315" s="30"/>
    </row>
    <row r="3316" spans="1:8" s="1" customFormat="1" ht="16.899999999999999" customHeight="1">
      <c r="A3316" s="29"/>
      <c r="B3316" s="30"/>
      <c r="C3316" s="210" t="s">
        <v>2156</v>
      </c>
      <c r="D3316" s="210" t="s">
        <v>2747</v>
      </c>
      <c r="E3316" s="17" t="s">
        <v>2156</v>
      </c>
      <c r="F3316" s="211">
        <v>0</v>
      </c>
      <c r="G3316" s="29"/>
      <c r="H3316" s="30"/>
    </row>
    <row r="3317" spans="1:8" s="1" customFormat="1" ht="16.899999999999999" customHeight="1">
      <c r="A3317" s="29"/>
      <c r="B3317" s="30"/>
      <c r="C3317" s="210" t="s">
        <v>2156</v>
      </c>
      <c r="D3317" s="210" t="s">
        <v>2628</v>
      </c>
      <c r="E3317" s="17" t="s">
        <v>2156</v>
      </c>
      <c r="F3317" s="211">
        <v>0</v>
      </c>
      <c r="G3317" s="29"/>
      <c r="H3317" s="30"/>
    </row>
    <row r="3318" spans="1:8" s="1" customFormat="1" ht="16.899999999999999" customHeight="1">
      <c r="A3318" s="29"/>
      <c r="B3318" s="30"/>
      <c r="C3318" s="210" t="s">
        <v>2156</v>
      </c>
      <c r="D3318" s="210" t="s">
        <v>2748</v>
      </c>
      <c r="E3318" s="17" t="s">
        <v>2156</v>
      </c>
      <c r="F3318" s="211">
        <v>26</v>
      </c>
      <c r="G3318" s="29"/>
      <c r="H3318" s="30"/>
    </row>
    <row r="3319" spans="1:8" s="1" customFormat="1" ht="16.899999999999999" customHeight="1">
      <c r="A3319" s="29"/>
      <c r="B3319" s="30"/>
      <c r="C3319" s="210" t="s">
        <v>2156</v>
      </c>
      <c r="D3319" s="210" t="s">
        <v>2681</v>
      </c>
      <c r="E3319" s="17" t="s">
        <v>2156</v>
      </c>
      <c r="F3319" s="211">
        <v>0</v>
      </c>
      <c r="G3319" s="29"/>
      <c r="H3319" s="30"/>
    </row>
    <row r="3320" spans="1:8" s="1" customFormat="1" ht="16.899999999999999" customHeight="1">
      <c r="A3320" s="29"/>
      <c r="B3320" s="30"/>
      <c r="C3320" s="210" t="s">
        <v>2156</v>
      </c>
      <c r="D3320" s="210" t="s">
        <v>2749</v>
      </c>
      <c r="E3320" s="17" t="s">
        <v>2156</v>
      </c>
      <c r="F3320" s="211">
        <v>12</v>
      </c>
      <c r="G3320" s="29"/>
      <c r="H3320" s="30"/>
    </row>
    <row r="3321" spans="1:8" s="1" customFormat="1" ht="16.899999999999999" customHeight="1">
      <c r="A3321" s="29"/>
      <c r="B3321" s="30"/>
      <c r="C3321" s="210" t="s">
        <v>2156</v>
      </c>
      <c r="D3321" s="210" t="s">
        <v>2634</v>
      </c>
      <c r="E3321" s="17" t="s">
        <v>2156</v>
      </c>
      <c r="F3321" s="211">
        <v>0</v>
      </c>
      <c r="G3321" s="29"/>
      <c r="H3321" s="30"/>
    </row>
    <row r="3322" spans="1:8" s="1" customFormat="1" ht="16.899999999999999" customHeight="1">
      <c r="A3322" s="29"/>
      <c r="B3322" s="30"/>
      <c r="C3322" s="210" t="s">
        <v>2156</v>
      </c>
      <c r="D3322" s="210" t="s">
        <v>2750</v>
      </c>
      <c r="E3322" s="17" t="s">
        <v>2156</v>
      </c>
      <c r="F3322" s="211">
        <v>7.5</v>
      </c>
      <c r="G3322" s="29"/>
      <c r="H3322" s="30"/>
    </row>
    <row r="3323" spans="1:8" s="1" customFormat="1" ht="16.899999999999999" customHeight="1">
      <c r="A3323" s="29"/>
      <c r="B3323" s="30"/>
      <c r="C3323" s="210" t="s">
        <v>2423</v>
      </c>
      <c r="D3323" s="210" t="s">
        <v>2638</v>
      </c>
      <c r="E3323" s="17" t="s">
        <v>2156</v>
      </c>
      <c r="F3323" s="211">
        <v>45.5</v>
      </c>
      <c r="G3323" s="29"/>
      <c r="H3323" s="30"/>
    </row>
    <row r="3324" spans="1:8" s="1" customFormat="1" ht="16.899999999999999" customHeight="1">
      <c r="A3324" s="29"/>
      <c r="B3324" s="30"/>
      <c r="C3324" s="212" t="s">
        <v>561</v>
      </c>
      <c r="D3324" s="29"/>
      <c r="E3324" s="29"/>
      <c r="F3324" s="29"/>
      <c r="G3324" s="29"/>
      <c r="H3324" s="30"/>
    </row>
    <row r="3325" spans="1:8" s="1" customFormat="1" ht="16.899999999999999" customHeight="1">
      <c r="A3325" s="29"/>
      <c r="B3325" s="30"/>
      <c r="C3325" s="210" t="s">
        <v>2744</v>
      </c>
      <c r="D3325" s="210" t="s">
        <v>2745</v>
      </c>
      <c r="E3325" s="17" t="s">
        <v>2297</v>
      </c>
      <c r="F3325" s="211">
        <v>50</v>
      </c>
      <c r="G3325" s="29"/>
      <c r="H3325" s="30"/>
    </row>
    <row r="3326" spans="1:8" s="1" customFormat="1" ht="16.899999999999999" customHeight="1">
      <c r="A3326" s="29"/>
      <c r="B3326" s="30"/>
      <c r="C3326" s="210" t="s">
        <v>2776</v>
      </c>
      <c r="D3326" s="210" t="s">
        <v>2777</v>
      </c>
      <c r="E3326" s="17" t="s">
        <v>2248</v>
      </c>
      <c r="F3326" s="211">
        <v>287.63099999999997</v>
      </c>
      <c r="G3326" s="29"/>
      <c r="H3326" s="30"/>
    </row>
    <row r="3327" spans="1:8" s="1" customFormat="1" ht="16.899999999999999" customHeight="1">
      <c r="A3327" s="29"/>
      <c r="B3327" s="30"/>
      <c r="C3327" s="210" t="s">
        <v>2995</v>
      </c>
      <c r="D3327" s="210" t="s">
        <v>2996</v>
      </c>
      <c r="E3327" s="17" t="s">
        <v>2297</v>
      </c>
      <c r="F3327" s="211">
        <v>50</v>
      </c>
      <c r="G3327" s="29"/>
      <c r="H3327" s="30"/>
    </row>
    <row r="3328" spans="1:8" s="1" customFormat="1" ht="16.899999999999999" customHeight="1">
      <c r="A3328" s="29"/>
      <c r="B3328" s="30"/>
      <c r="C3328" s="206" t="s">
        <v>2426</v>
      </c>
      <c r="D3328" s="207" t="s">
        <v>2427</v>
      </c>
      <c r="E3328" s="208" t="s">
        <v>2297</v>
      </c>
      <c r="F3328" s="209">
        <v>4.5</v>
      </c>
      <c r="G3328" s="29"/>
      <c r="H3328" s="30"/>
    </row>
    <row r="3329" spans="1:8" s="1" customFormat="1" ht="16.899999999999999" customHeight="1">
      <c r="A3329" s="29"/>
      <c r="B3329" s="30"/>
      <c r="C3329" s="210" t="s">
        <v>2156</v>
      </c>
      <c r="D3329" s="210" t="s">
        <v>2639</v>
      </c>
      <c r="E3329" s="17" t="s">
        <v>2156</v>
      </c>
      <c r="F3329" s="211">
        <v>0</v>
      </c>
      <c r="G3329" s="29"/>
      <c r="H3329" s="30"/>
    </row>
    <row r="3330" spans="1:8" s="1" customFormat="1" ht="16.899999999999999" customHeight="1">
      <c r="A3330" s="29"/>
      <c r="B3330" s="30"/>
      <c r="C3330" s="210" t="s">
        <v>2156</v>
      </c>
      <c r="D3330" s="210" t="s">
        <v>2751</v>
      </c>
      <c r="E3330" s="17" t="s">
        <v>2156</v>
      </c>
      <c r="F3330" s="211">
        <v>4.5</v>
      </c>
      <c r="G3330" s="29"/>
      <c r="H3330" s="30"/>
    </row>
    <row r="3331" spans="1:8" s="1" customFormat="1" ht="16.899999999999999" customHeight="1">
      <c r="A3331" s="29"/>
      <c r="B3331" s="30"/>
      <c r="C3331" s="210" t="s">
        <v>2426</v>
      </c>
      <c r="D3331" s="210" t="s">
        <v>2638</v>
      </c>
      <c r="E3331" s="17" t="s">
        <v>2156</v>
      </c>
      <c r="F3331" s="211">
        <v>4.5</v>
      </c>
      <c r="G3331" s="29"/>
      <c r="H3331" s="30"/>
    </row>
    <row r="3332" spans="1:8" s="1" customFormat="1" ht="16.899999999999999" customHeight="1">
      <c r="A3332" s="29"/>
      <c r="B3332" s="30"/>
      <c r="C3332" s="212" t="s">
        <v>561</v>
      </c>
      <c r="D3332" s="29"/>
      <c r="E3332" s="29"/>
      <c r="F3332" s="29"/>
      <c r="G3332" s="29"/>
      <c r="H3332" s="30"/>
    </row>
    <row r="3333" spans="1:8" s="1" customFormat="1" ht="16.899999999999999" customHeight="1">
      <c r="A3333" s="29"/>
      <c r="B3333" s="30"/>
      <c r="C3333" s="210" t="s">
        <v>2744</v>
      </c>
      <c r="D3333" s="210" t="s">
        <v>2745</v>
      </c>
      <c r="E3333" s="17" t="s">
        <v>2297</v>
      </c>
      <c r="F3333" s="211">
        <v>50</v>
      </c>
      <c r="G3333" s="29"/>
      <c r="H3333" s="30"/>
    </row>
    <row r="3334" spans="1:8" s="1" customFormat="1" ht="16.899999999999999" customHeight="1">
      <c r="A3334" s="29"/>
      <c r="B3334" s="30"/>
      <c r="C3334" s="210" t="s">
        <v>2760</v>
      </c>
      <c r="D3334" s="210" t="s">
        <v>2761</v>
      </c>
      <c r="E3334" s="17" t="s">
        <v>2248</v>
      </c>
      <c r="F3334" s="211">
        <v>24.312999999999999</v>
      </c>
      <c r="G3334" s="29"/>
      <c r="H3334" s="30"/>
    </row>
    <row r="3335" spans="1:8" s="1" customFormat="1" ht="16.899999999999999" customHeight="1">
      <c r="A3335" s="29"/>
      <c r="B3335" s="30"/>
      <c r="C3335" s="210" t="s">
        <v>2995</v>
      </c>
      <c r="D3335" s="210" t="s">
        <v>2996</v>
      </c>
      <c r="E3335" s="17" t="s">
        <v>2297</v>
      </c>
      <c r="F3335" s="211">
        <v>50</v>
      </c>
      <c r="G3335" s="29"/>
      <c r="H3335" s="30"/>
    </row>
    <row r="3336" spans="1:8" s="1" customFormat="1" ht="16.899999999999999" customHeight="1">
      <c r="A3336" s="29"/>
      <c r="B3336" s="30"/>
      <c r="C3336" s="206" t="s">
        <v>2429</v>
      </c>
      <c r="D3336" s="207" t="s">
        <v>2430</v>
      </c>
      <c r="E3336" s="208" t="s">
        <v>2297</v>
      </c>
      <c r="F3336" s="209">
        <v>15.25</v>
      </c>
      <c r="G3336" s="29"/>
      <c r="H3336" s="30"/>
    </row>
    <row r="3337" spans="1:8" s="1" customFormat="1" ht="16.899999999999999" customHeight="1">
      <c r="A3337" s="29"/>
      <c r="B3337" s="30"/>
      <c r="C3337" s="210" t="s">
        <v>2156</v>
      </c>
      <c r="D3337" s="210" t="s">
        <v>2755</v>
      </c>
      <c r="E3337" s="17" t="s">
        <v>2156</v>
      </c>
      <c r="F3337" s="211">
        <v>0</v>
      </c>
      <c r="G3337" s="29"/>
      <c r="H3337" s="30"/>
    </row>
    <row r="3338" spans="1:8" s="1" customFormat="1" ht="16.899999999999999" customHeight="1">
      <c r="A3338" s="29"/>
      <c r="B3338" s="30"/>
      <c r="C3338" s="210" t="s">
        <v>2156</v>
      </c>
      <c r="D3338" s="210" t="s">
        <v>2628</v>
      </c>
      <c r="E3338" s="17" t="s">
        <v>2156</v>
      </c>
      <c r="F3338" s="211">
        <v>0</v>
      </c>
      <c r="G3338" s="29"/>
      <c r="H3338" s="30"/>
    </row>
    <row r="3339" spans="1:8" s="1" customFormat="1" ht="16.899999999999999" customHeight="1">
      <c r="A3339" s="29"/>
      <c r="B3339" s="30"/>
      <c r="C3339" s="210" t="s">
        <v>2156</v>
      </c>
      <c r="D3339" s="210" t="s">
        <v>2756</v>
      </c>
      <c r="E3339" s="17" t="s">
        <v>2156</v>
      </c>
      <c r="F3339" s="211">
        <v>3.25</v>
      </c>
      <c r="G3339" s="29"/>
      <c r="H3339" s="30"/>
    </row>
    <row r="3340" spans="1:8" s="1" customFormat="1" ht="16.899999999999999" customHeight="1">
      <c r="A3340" s="29"/>
      <c r="B3340" s="30"/>
      <c r="C3340" s="210" t="s">
        <v>2156</v>
      </c>
      <c r="D3340" s="210" t="s">
        <v>2681</v>
      </c>
      <c r="E3340" s="17" t="s">
        <v>2156</v>
      </c>
      <c r="F3340" s="211">
        <v>0</v>
      </c>
      <c r="G3340" s="29"/>
      <c r="H3340" s="30"/>
    </row>
    <row r="3341" spans="1:8" s="1" customFormat="1" ht="16.899999999999999" customHeight="1">
      <c r="A3341" s="29"/>
      <c r="B3341" s="30"/>
      <c r="C3341" s="210" t="s">
        <v>2156</v>
      </c>
      <c r="D3341" s="210" t="s">
        <v>2757</v>
      </c>
      <c r="E3341" s="17" t="s">
        <v>2156</v>
      </c>
      <c r="F3341" s="211">
        <v>12</v>
      </c>
      <c r="G3341" s="29"/>
      <c r="H3341" s="30"/>
    </row>
    <row r="3342" spans="1:8" s="1" customFormat="1" ht="16.899999999999999" customHeight="1">
      <c r="A3342" s="29"/>
      <c r="B3342" s="30"/>
      <c r="C3342" s="210" t="s">
        <v>2429</v>
      </c>
      <c r="D3342" s="210" t="s">
        <v>2638</v>
      </c>
      <c r="E3342" s="17" t="s">
        <v>2156</v>
      </c>
      <c r="F3342" s="211">
        <v>15.25</v>
      </c>
      <c r="G3342" s="29"/>
      <c r="H3342" s="30"/>
    </row>
    <row r="3343" spans="1:8" s="1" customFormat="1" ht="16.899999999999999" customHeight="1">
      <c r="A3343" s="29"/>
      <c r="B3343" s="30"/>
      <c r="C3343" s="212" t="s">
        <v>561</v>
      </c>
      <c r="D3343" s="29"/>
      <c r="E3343" s="29"/>
      <c r="F3343" s="29"/>
      <c r="G3343" s="29"/>
      <c r="H3343" s="30"/>
    </row>
    <row r="3344" spans="1:8" s="1" customFormat="1" ht="16.899999999999999" customHeight="1">
      <c r="A3344" s="29"/>
      <c r="B3344" s="30"/>
      <c r="C3344" s="210" t="s">
        <v>2752</v>
      </c>
      <c r="D3344" s="210" t="s">
        <v>2753</v>
      </c>
      <c r="E3344" s="17" t="s">
        <v>2297</v>
      </c>
      <c r="F3344" s="211">
        <v>31.75</v>
      </c>
      <c r="G3344" s="29"/>
      <c r="H3344" s="30"/>
    </row>
    <row r="3345" spans="1:8" s="1" customFormat="1" ht="16.899999999999999" customHeight="1">
      <c r="A3345" s="29"/>
      <c r="B3345" s="30"/>
      <c r="C3345" s="210" t="s">
        <v>2776</v>
      </c>
      <c r="D3345" s="210" t="s">
        <v>2777</v>
      </c>
      <c r="E3345" s="17" t="s">
        <v>2248</v>
      </c>
      <c r="F3345" s="211">
        <v>287.63099999999997</v>
      </c>
      <c r="G3345" s="29"/>
      <c r="H3345" s="30"/>
    </row>
    <row r="3346" spans="1:8" s="1" customFormat="1" ht="16.899999999999999" customHeight="1">
      <c r="A3346" s="29"/>
      <c r="B3346" s="30"/>
      <c r="C3346" s="210" t="s">
        <v>2999</v>
      </c>
      <c r="D3346" s="210" t="s">
        <v>3000</v>
      </c>
      <c r="E3346" s="17" t="s">
        <v>2297</v>
      </c>
      <c r="F3346" s="211">
        <v>31.75</v>
      </c>
      <c r="G3346" s="29"/>
      <c r="H3346" s="30"/>
    </row>
    <row r="3347" spans="1:8" s="1" customFormat="1" ht="16.899999999999999" customHeight="1">
      <c r="A3347" s="29"/>
      <c r="B3347" s="30"/>
      <c r="C3347" s="206" t="s">
        <v>330</v>
      </c>
      <c r="D3347" s="207" t="s">
        <v>331</v>
      </c>
      <c r="E3347" s="208" t="s">
        <v>2297</v>
      </c>
      <c r="F3347" s="209">
        <v>2180</v>
      </c>
      <c r="G3347" s="29"/>
      <c r="H3347" s="30"/>
    </row>
    <row r="3348" spans="1:8" s="1" customFormat="1" ht="16.899999999999999" customHeight="1">
      <c r="A3348" s="29"/>
      <c r="B3348" s="30"/>
      <c r="C3348" s="210" t="s">
        <v>2156</v>
      </c>
      <c r="D3348" s="210" t="s">
        <v>2755</v>
      </c>
      <c r="E3348" s="17" t="s">
        <v>2156</v>
      </c>
      <c r="F3348" s="211">
        <v>0</v>
      </c>
      <c r="G3348" s="29"/>
      <c r="H3348" s="30"/>
    </row>
    <row r="3349" spans="1:8" s="1" customFormat="1" ht="16.899999999999999" customHeight="1">
      <c r="A3349" s="29"/>
      <c r="B3349" s="30"/>
      <c r="C3349" s="210" t="s">
        <v>2156</v>
      </c>
      <c r="D3349" s="210" t="s">
        <v>381</v>
      </c>
      <c r="E3349" s="17" t="s">
        <v>2156</v>
      </c>
      <c r="F3349" s="211">
        <v>0</v>
      </c>
      <c r="G3349" s="29"/>
      <c r="H3349" s="30"/>
    </row>
    <row r="3350" spans="1:8" s="1" customFormat="1" ht="16.899999999999999" customHeight="1">
      <c r="A3350" s="29"/>
      <c r="B3350" s="30"/>
      <c r="C3350" s="210" t="s">
        <v>2156</v>
      </c>
      <c r="D3350" s="210" t="s">
        <v>382</v>
      </c>
      <c r="E3350" s="17" t="s">
        <v>2156</v>
      </c>
      <c r="F3350" s="211">
        <v>2180</v>
      </c>
      <c r="G3350" s="29"/>
      <c r="H3350" s="30"/>
    </row>
    <row r="3351" spans="1:8" s="1" customFormat="1" ht="16.899999999999999" customHeight="1">
      <c r="A3351" s="29"/>
      <c r="B3351" s="30"/>
      <c r="C3351" s="210" t="s">
        <v>330</v>
      </c>
      <c r="D3351" s="210" t="s">
        <v>2638</v>
      </c>
      <c r="E3351" s="17" t="s">
        <v>2156</v>
      </c>
      <c r="F3351" s="211">
        <v>2180</v>
      </c>
      <c r="G3351" s="29"/>
      <c r="H3351" s="30"/>
    </row>
    <row r="3352" spans="1:8" s="1" customFormat="1" ht="16.899999999999999" customHeight="1">
      <c r="A3352" s="29"/>
      <c r="B3352" s="30"/>
      <c r="C3352" s="212" t="s">
        <v>561</v>
      </c>
      <c r="D3352" s="29"/>
      <c r="E3352" s="29"/>
      <c r="F3352" s="29"/>
      <c r="G3352" s="29"/>
      <c r="H3352" s="30"/>
    </row>
    <row r="3353" spans="1:8" s="1" customFormat="1" ht="16.899999999999999" customHeight="1">
      <c r="A3353" s="29"/>
      <c r="B3353" s="30"/>
      <c r="C3353" s="210" t="s">
        <v>378</v>
      </c>
      <c r="D3353" s="210" t="s">
        <v>379</v>
      </c>
      <c r="E3353" s="17" t="s">
        <v>2297</v>
      </c>
      <c r="F3353" s="211">
        <v>2180</v>
      </c>
      <c r="G3353" s="29"/>
      <c r="H3353" s="30"/>
    </row>
    <row r="3354" spans="1:8" s="1" customFormat="1" ht="16.899999999999999" customHeight="1">
      <c r="A3354" s="29"/>
      <c r="B3354" s="30"/>
      <c r="C3354" s="210" t="s">
        <v>436</v>
      </c>
      <c r="D3354" s="210" t="s">
        <v>437</v>
      </c>
      <c r="E3354" s="17" t="s">
        <v>2297</v>
      </c>
      <c r="F3354" s="211">
        <v>2180</v>
      </c>
      <c r="G3354" s="29"/>
      <c r="H3354" s="30"/>
    </row>
    <row r="3355" spans="1:8" s="1" customFormat="1" ht="16.899999999999999" customHeight="1">
      <c r="A3355" s="29"/>
      <c r="B3355" s="30"/>
      <c r="C3355" s="210" t="s">
        <v>441</v>
      </c>
      <c r="D3355" s="210" t="s">
        <v>442</v>
      </c>
      <c r="E3355" s="17" t="s">
        <v>2297</v>
      </c>
      <c r="F3355" s="211">
        <v>2180</v>
      </c>
      <c r="G3355" s="29"/>
      <c r="H3355" s="30"/>
    </row>
    <row r="3356" spans="1:8" s="1" customFormat="1" ht="16.899999999999999" customHeight="1">
      <c r="A3356" s="29"/>
      <c r="B3356" s="30"/>
      <c r="C3356" s="206" t="s">
        <v>2432</v>
      </c>
      <c r="D3356" s="207" t="s">
        <v>2433</v>
      </c>
      <c r="E3356" s="208" t="s">
        <v>2297</v>
      </c>
      <c r="F3356" s="209">
        <v>16.5</v>
      </c>
      <c r="G3356" s="29"/>
      <c r="H3356" s="30"/>
    </row>
    <row r="3357" spans="1:8" s="1" customFormat="1" ht="16.899999999999999" customHeight="1">
      <c r="A3357" s="29"/>
      <c r="B3357" s="30"/>
      <c r="C3357" s="210" t="s">
        <v>2156</v>
      </c>
      <c r="D3357" s="210" t="s">
        <v>2639</v>
      </c>
      <c r="E3357" s="17" t="s">
        <v>2156</v>
      </c>
      <c r="F3357" s="211">
        <v>0</v>
      </c>
      <c r="G3357" s="29"/>
      <c r="H3357" s="30"/>
    </row>
    <row r="3358" spans="1:8" s="1" customFormat="1" ht="16.899999999999999" customHeight="1">
      <c r="A3358" s="29"/>
      <c r="B3358" s="30"/>
      <c r="C3358" s="210" t="s">
        <v>2156</v>
      </c>
      <c r="D3358" s="210" t="s">
        <v>2758</v>
      </c>
      <c r="E3358" s="17" t="s">
        <v>2156</v>
      </c>
      <c r="F3358" s="211">
        <v>16.5</v>
      </c>
      <c r="G3358" s="29"/>
      <c r="H3358" s="30"/>
    </row>
    <row r="3359" spans="1:8" s="1" customFormat="1" ht="16.899999999999999" customHeight="1">
      <c r="A3359" s="29"/>
      <c r="B3359" s="30"/>
      <c r="C3359" s="210" t="s">
        <v>2432</v>
      </c>
      <c r="D3359" s="210" t="s">
        <v>2638</v>
      </c>
      <c r="E3359" s="17" t="s">
        <v>2156</v>
      </c>
      <c r="F3359" s="211">
        <v>16.5</v>
      </c>
      <c r="G3359" s="29"/>
      <c r="H3359" s="30"/>
    </row>
    <row r="3360" spans="1:8" s="1" customFormat="1" ht="16.899999999999999" customHeight="1">
      <c r="A3360" s="29"/>
      <c r="B3360" s="30"/>
      <c r="C3360" s="212" t="s">
        <v>561</v>
      </c>
      <c r="D3360" s="29"/>
      <c r="E3360" s="29"/>
      <c r="F3360" s="29"/>
      <c r="G3360" s="29"/>
      <c r="H3360" s="30"/>
    </row>
    <row r="3361" spans="1:8" s="1" customFormat="1" ht="16.899999999999999" customHeight="1">
      <c r="A3361" s="29"/>
      <c r="B3361" s="30"/>
      <c r="C3361" s="210" t="s">
        <v>2752</v>
      </c>
      <c r="D3361" s="210" t="s">
        <v>2753</v>
      </c>
      <c r="E3361" s="17" t="s">
        <v>2297</v>
      </c>
      <c r="F3361" s="211">
        <v>31.75</v>
      </c>
      <c r="G3361" s="29"/>
      <c r="H3361" s="30"/>
    </row>
    <row r="3362" spans="1:8" s="1" customFormat="1" ht="16.899999999999999" customHeight="1">
      <c r="A3362" s="29"/>
      <c r="B3362" s="30"/>
      <c r="C3362" s="210" t="s">
        <v>2760</v>
      </c>
      <c r="D3362" s="210" t="s">
        <v>2761</v>
      </c>
      <c r="E3362" s="17" t="s">
        <v>2248</v>
      </c>
      <c r="F3362" s="211">
        <v>24.312999999999999</v>
      </c>
      <c r="G3362" s="29"/>
      <c r="H3362" s="30"/>
    </row>
    <row r="3363" spans="1:8" s="1" customFormat="1" ht="16.899999999999999" customHeight="1">
      <c r="A3363" s="29"/>
      <c r="B3363" s="30"/>
      <c r="C3363" s="210" t="s">
        <v>2999</v>
      </c>
      <c r="D3363" s="210" t="s">
        <v>3000</v>
      </c>
      <c r="E3363" s="17" t="s">
        <v>2297</v>
      </c>
      <c r="F3363" s="211">
        <v>31.75</v>
      </c>
      <c r="G3363" s="29"/>
      <c r="H3363" s="30"/>
    </row>
    <row r="3364" spans="1:8" s="1" customFormat="1" ht="16.899999999999999" customHeight="1">
      <c r="A3364" s="29"/>
      <c r="B3364" s="30"/>
      <c r="C3364" s="206" t="s">
        <v>2434</v>
      </c>
      <c r="D3364" s="207" t="s">
        <v>2435</v>
      </c>
      <c r="E3364" s="208" t="s">
        <v>2297</v>
      </c>
      <c r="F3364" s="209">
        <v>2654.8</v>
      </c>
      <c r="G3364" s="29"/>
      <c r="H3364" s="30"/>
    </row>
    <row r="3365" spans="1:8" s="1" customFormat="1" ht="16.899999999999999" customHeight="1">
      <c r="A3365" s="29"/>
      <c r="B3365" s="30"/>
      <c r="C3365" s="210" t="s">
        <v>2156</v>
      </c>
      <c r="D3365" s="210" t="s">
        <v>2741</v>
      </c>
      <c r="E3365" s="17" t="s">
        <v>2156</v>
      </c>
      <c r="F3365" s="211">
        <v>0</v>
      </c>
      <c r="G3365" s="29"/>
      <c r="H3365" s="30"/>
    </row>
    <row r="3366" spans="1:8" s="1" customFormat="1" ht="16.899999999999999" customHeight="1">
      <c r="A3366" s="29"/>
      <c r="B3366" s="30"/>
      <c r="C3366" s="210" t="s">
        <v>2156</v>
      </c>
      <c r="D3366" s="210" t="s">
        <v>2873</v>
      </c>
      <c r="E3366" s="17" t="s">
        <v>2156</v>
      </c>
      <c r="F3366" s="211">
        <v>681.6</v>
      </c>
      <c r="G3366" s="29"/>
      <c r="H3366" s="30"/>
    </row>
    <row r="3367" spans="1:8" s="1" customFormat="1" ht="16.899999999999999" customHeight="1">
      <c r="A3367" s="29"/>
      <c r="B3367" s="30"/>
      <c r="C3367" s="210" t="s">
        <v>2156</v>
      </c>
      <c r="D3367" s="210" t="s">
        <v>2742</v>
      </c>
      <c r="E3367" s="17" t="s">
        <v>2156</v>
      </c>
      <c r="F3367" s="211">
        <v>0</v>
      </c>
      <c r="G3367" s="29"/>
      <c r="H3367" s="30"/>
    </row>
    <row r="3368" spans="1:8" s="1" customFormat="1" ht="16.899999999999999" customHeight="1">
      <c r="A3368" s="29"/>
      <c r="B3368" s="30"/>
      <c r="C3368" s="210" t="s">
        <v>2156</v>
      </c>
      <c r="D3368" s="210" t="s">
        <v>427</v>
      </c>
      <c r="E3368" s="17" t="s">
        <v>2156</v>
      </c>
      <c r="F3368" s="211">
        <v>176.4</v>
      </c>
      <c r="G3368" s="29"/>
      <c r="H3368" s="30"/>
    </row>
    <row r="3369" spans="1:8" s="1" customFormat="1" ht="16.899999999999999" customHeight="1">
      <c r="A3369" s="29"/>
      <c r="B3369" s="30"/>
      <c r="C3369" s="210" t="s">
        <v>2156</v>
      </c>
      <c r="D3369" s="210" t="s">
        <v>2662</v>
      </c>
      <c r="E3369" s="17" t="s">
        <v>2156</v>
      </c>
      <c r="F3369" s="211">
        <v>0</v>
      </c>
      <c r="G3369" s="29"/>
      <c r="H3369" s="30"/>
    </row>
    <row r="3370" spans="1:8" s="1" customFormat="1" ht="16.899999999999999" customHeight="1">
      <c r="A3370" s="29"/>
      <c r="B3370" s="30"/>
      <c r="C3370" s="210" t="s">
        <v>2156</v>
      </c>
      <c r="D3370" s="210" t="s">
        <v>2876</v>
      </c>
      <c r="E3370" s="17" t="s">
        <v>2156</v>
      </c>
      <c r="F3370" s="211">
        <v>87</v>
      </c>
      <c r="G3370" s="29"/>
      <c r="H3370" s="30"/>
    </row>
    <row r="3371" spans="1:8" s="1" customFormat="1" ht="16.899999999999999" customHeight="1">
      <c r="A3371" s="29"/>
      <c r="B3371" s="30"/>
      <c r="C3371" s="210" t="s">
        <v>2156</v>
      </c>
      <c r="D3371" s="210" t="s">
        <v>2826</v>
      </c>
      <c r="E3371" s="17" t="s">
        <v>2156</v>
      </c>
      <c r="F3371" s="211">
        <v>0</v>
      </c>
      <c r="G3371" s="29"/>
      <c r="H3371" s="30"/>
    </row>
    <row r="3372" spans="1:8" s="1" customFormat="1" ht="16.899999999999999" customHeight="1">
      <c r="A3372" s="29"/>
      <c r="B3372" s="30"/>
      <c r="C3372" s="210" t="s">
        <v>2156</v>
      </c>
      <c r="D3372" s="210" t="s">
        <v>2877</v>
      </c>
      <c r="E3372" s="17" t="s">
        <v>2156</v>
      </c>
      <c r="F3372" s="211">
        <v>292.8</v>
      </c>
      <c r="G3372" s="29"/>
      <c r="H3372" s="30"/>
    </row>
    <row r="3373" spans="1:8" s="1" customFormat="1" ht="16.899999999999999" customHeight="1">
      <c r="A3373" s="29"/>
      <c r="B3373" s="30"/>
      <c r="C3373" s="210" t="s">
        <v>2156</v>
      </c>
      <c r="D3373" s="210" t="s">
        <v>2878</v>
      </c>
      <c r="E3373" s="17" t="s">
        <v>2156</v>
      </c>
      <c r="F3373" s="211">
        <v>0</v>
      </c>
      <c r="G3373" s="29"/>
      <c r="H3373" s="30"/>
    </row>
    <row r="3374" spans="1:8" s="1" customFormat="1" ht="16.899999999999999" customHeight="1">
      <c r="A3374" s="29"/>
      <c r="B3374" s="30"/>
      <c r="C3374" s="210" t="s">
        <v>2156</v>
      </c>
      <c r="D3374" s="210" t="s">
        <v>2879</v>
      </c>
      <c r="E3374" s="17" t="s">
        <v>2156</v>
      </c>
      <c r="F3374" s="211">
        <v>1417</v>
      </c>
      <c r="G3374" s="29"/>
      <c r="H3374" s="30"/>
    </row>
    <row r="3375" spans="1:8" s="1" customFormat="1" ht="16.899999999999999" customHeight="1">
      <c r="A3375" s="29"/>
      <c r="B3375" s="30"/>
      <c r="C3375" s="210" t="s">
        <v>2434</v>
      </c>
      <c r="D3375" s="210" t="s">
        <v>2641</v>
      </c>
      <c r="E3375" s="17" t="s">
        <v>2156</v>
      </c>
      <c r="F3375" s="211">
        <v>2654.8</v>
      </c>
      <c r="G3375" s="29"/>
      <c r="H3375" s="30"/>
    </row>
    <row r="3376" spans="1:8" s="1" customFormat="1" ht="16.899999999999999" customHeight="1">
      <c r="A3376" s="29"/>
      <c r="B3376" s="30"/>
      <c r="C3376" s="212" t="s">
        <v>561</v>
      </c>
      <c r="D3376" s="29"/>
      <c r="E3376" s="29"/>
      <c r="F3376" s="29"/>
      <c r="G3376" s="29"/>
      <c r="H3376" s="30"/>
    </row>
    <row r="3377" spans="1:8" s="1" customFormat="1" ht="16.899999999999999" customHeight="1">
      <c r="A3377" s="29"/>
      <c r="B3377" s="30"/>
      <c r="C3377" s="210" t="s">
        <v>2870</v>
      </c>
      <c r="D3377" s="210" t="s">
        <v>2871</v>
      </c>
      <c r="E3377" s="17" t="s">
        <v>2297</v>
      </c>
      <c r="F3377" s="211">
        <v>2654.8</v>
      </c>
      <c r="G3377" s="29"/>
      <c r="H3377" s="30"/>
    </row>
    <row r="3378" spans="1:8" s="1" customFormat="1" ht="16.899999999999999" customHeight="1">
      <c r="A3378" s="29"/>
      <c r="B3378" s="30"/>
      <c r="C3378" s="210" t="s">
        <v>2881</v>
      </c>
      <c r="D3378" s="210" t="s">
        <v>2882</v>
      </c>
      <c r="E3378" s="17" t="s">
        <v>2297</v>
      </c>
      <c r="F3378" s="211">
        <v>2654.8</v>
      </c>
      <c r="G3378" s="29"/>
      <c r="H3378" s="30"/>
    </row>
    <row r="3379" spans="1:8" s="1" customFormat="1" ht="16.899999999999999" customHeight="1">
      <c r="A3379" s="29"/>
      <c r="B3379" s="30"/>
      <c r="C3379" s="206" t="s">
        <v>2437</v>
      </c>
      <c r="D3379" s="207" t="s">
        <v>2438</v>
      </c>
      <c r="E3379" s="208" t="s">
        <v>2248</v>
      </c>
      <c r="F3379" s="209">
        <v>9.18</v>
      </c>
      <c r="G3379" s="29"/>
      <c r="H3379" s="30"/>
    </row>
    <row r="3380" spans="1:8" s="1" customFormat="1" ht="16.899999999999999" customHeight="1">
      <c r="A3380" s="29"/>
      <c r="B3380" s="30"/>
      <c r="C3380" s="210" t="s">
        <v>2156</v>
      </c>
      <c r="D3380" s="210" t="s">
        <v>3062</v>
      </c>
      <c r="E3380" s="17" t="s">
        <v>2156</v>
      </c>
      <c r="F3380" s="211">
        <v>0</v>
      </c>
      <c r="G3380" s="29"/>
      <c r="H3380" s="30"/>
    </row>
    <row r="3381" spans="1:8" s="1" customFormat="1" ht="16.899999999999999" customHeight="1">
      <c r="A3381" s="29"/>
      <c r="B3381" s="30"/>
      <c r="C3381" s="210" t="s">
        <v>2156</v>
      </c>
      <c r="D3381" s="210" t="s">
        <v>3063</v>
      </c>
      <c r="E3381" s="17" t="s">
        <v>2156</v>
      </c>
      <c r="F3381" s="211">
        <v>5.76</v>
      </c>
      <c r="G3381" s="29"/>
      <c r="H3381" s="30"/>
    </row>
    <row r="3382" spans="1:8" s="1" customFormat="1" ht="16.899999999999999" customHeight="1">
      <c r="A3382" s="29"/>
      <c r="B3382" s="30"/>
      <c r="C3382" s="210" t="s">
        <v>2156</v>
      </c>
      <c r="D3382" s="210" t="s">
        <v>3064</v>
      </c>
      <c r="E3382" s="17" t="s">
        <v>2156</v>
      </c>
      <c r="F3382" s="211">
        <v>0</v>
      </c>
      <c r="G3382" s="29"/>
      <c r="H3382" s="30"/>
    </row>
    <row r="3383" spans="1:8" s="1" customFormat="1" ht="16.899999999999999" customHeight="1">
      <c r="A3383" s="29"/>
      <c r="B3383" s="30"/>
      <c r="C3383" s="210" t="s">
        <v>2156</v>
      </c>
      <c r="D3383" s="210" t="s">
        <v>447</v>
      </c>
      <c r="E3383" s="17" t="s">
        <v>2156</v>
      </c>
      <c r="F3383" s="211">
        <v>3.42</v>
      </c>
      <c r="G3383" s="29"/>
      <c r="H3383" s="30"/>
    </row>
    <row r="3384" spans="1:8" s="1" customFormat="1" ht="16.899999999999999" customHeight="1">
      <c r="A3384" s="29"/>
      <c r="B3384" s="30"/>
      <c r="C3384" s="210" t="s">
        <v>2437</v>
      </c>
      <c r="D3384" s="210" t="s">
        <v>2641</v>
      </c>
      <c r="E3384" s="17" t="s">
        <v>2156</v>
      </c>
      <c r="F3384" s="211">
        <v>9.18</v>
      </c>
      <c r="G3384" s="29"/>
      <c r="H3384" s="30"/>
    </row>
    <row r="3385" spans="1:8" s="1" customFormat="1" ht="16.899999999999999" customHeight="1">
      <c r="A3385" s="29"/>
      <c r="B3385" s="30"/>
      <c r="C3385" s="212" t="s">
        <v>561</v>
      </c>
      <c r="D3385" s="29"/>
      <c r="E3385" s="29"/>
      <c r="F3385" s="29"/>
      <c r="G3385" s="29"/>
      <c r="H3385" s="30"/>
    </row>
    <row r="3386" spans="1:8" s="1" customFormat="1" ht="16.899999999999999" customHeight="1">
      <c r="A3386" s="29"/>
      <c r="B3386" s="30"/>
      <c r="C3386" s="210" t="s">
        <v>3059</v>
      </c>
      <c r="D3386" s="210" t="s">
        <v>3060</v>
      </c>
      <c r="E3386" s="17" t="s">
        <v>2248</v>
      </c>
      <c r="F3386" s="211">
        <v>9.18</v>
      </c>
      <c r="G3386" s="29"/>
      <c r="H3386" s="30"/>
    </row>
    <row r="3387" spans="1:8" s="1" customFormat="1" ht="16.899999999999999" customHeight="1">
      <c r="A3387" s="29"/>
      <c r="B3387" s="30"/>
      <c r="C3387" s="210" t="s">
        <v>2944</v>
      </c>
      <c r="D3387" s="210" t="s">
        <v>2945</v>
      </c>
      <c r="E3387" s="17" t="s">
        <v>2248</v>
      </c>
      <c r="F3387" s="211">
        <v>721.22</v>
      </c>
      <c r="G3387" s="29"/>
      <c r="H3387" s="30"/>
    </row>
    <row r="3388" spans="1:8" s="1" customFormat="1" ht="16.899999999999999" customHeight="1">
      <c r="A3388" s="29"/>
      <c r="B3388" s="30"/>
      <c r="C3388" s="210" t="s">
        <v>3076</v>
      </c>
      <c r="D3388" s="210" t="s">
        <v>3077</v>
      </c>
      <c r="E3388" s="17" t="s">
        <v>2297</v>
      </c>
      <c r="F3388" s="211">
        <v>84.24</v>
      </c>
      <c r="G3388" s="29"/>
      <c r="H3388" s="30"/>
    </row>
    <row r="3389" spans="1:8" s="1" customFormat="1" ht="16.899999999999999" customHeight="1">
      <c r="A3389" s="29"/>
      <c r="B3389" s="30"/>
      <c r="C3389" s="206" t="s">
        <v>3074</v>
      </c>
      <c r="D3389" s="207" t="s">
        <v>562</v>
      </c>
      <c r="E3389" s="208" t="s">
        <v>2248</v>
      </c>
      <c r="F3389" s="209">
        <v>2.7410000000000001</v>
      </c>
      <c r="G3389" s="29"/>
      <c r="H3389" s="30"/>
    </row>
    <row r="3390" spans="1:8" s="1" customFormat="1" ht="16.899999999999999" customHeight="1">
      <c r="A3390" s="29"/>
      <c r="B3390" s="30"/>
      <c r="C3390" s="210" t="s">
        <v>2156</v>
      </c>
      <c r="D3390" s="210" t="s">
        <v>3070</v>
      </c>
      <c r="E3390" s="17" t="s">
        <v>2156</v>
      </c>
      <c r="F3390" s="211">
        <v>0</v>
      </c>
      <c r="G3390" s="29"/>
      <c r="H3390" s="30"/>
    </row>
    <row r="3391" spans="1:8" s="1" customFormat="1" ht="16.899999999999999" customHeight="1">
      <c r="A3391" s="29"/>
      <c r="B3391" s="30"/>
      <c r="C3391" s="210" t="s">
        <v>2156</v>
      </c>
      <c r="D3391" s="210" t="s">
        <v>3071</v>
      </c>
      <c r="E3391" s="17" t="s">
        <v>2156</v>
      </c>
      <c r="F3391" s="211">
        <v>1.1850000000000001</v>
      </c>
      <c r="G3391" s="29"/>
      <c r="H3391" s="30"/>
    </row>
    <row r="3392" spans="1:8" s="1" customFormat="1" ht="16.899999999999999" customHeight="1">
      <c r="A3392" s="29"/>
      <c r="B3392" s="30"/>
      <c r="C3392" s="210" t="s">
        <v>2156</v>
      </c>
      <c r="D3392" s="210" t="s">
        <v>3072</v>
      </c>
      <c r="E3392" s="17" t="s">
        <v>2156</v>
      </c>
      <c r="F3392" s="211">
        <v>1.431</v>
      </c>
      <c r="G3392" s="29"/>
      <c r="H3392" s="30"/>
    </row>
    <row r="3393" spans="1:8" s="1" customFormat="1" ht="16.899999999999999" customHeight="1">
      <c r="A3393" s="29"/>
      <c r="B3393" s="30"/>
      <c r="C3393" s="210" t="s">
        <v>2156</v>
      </c>
      <c r="D3393" s="210" t="s">
        <v>3073</v>
      </c>
      <c r="E3393" s="17" t="s">
        <v>2156</v>
      </c>
      <c r="F3393" s="211">
        <v>0.125</v>
      </c>
      <c r="G3393" s="29"/>
      <c r="H3393" s="30"/>
    </row>
    <row r="3394" spans="1:8" s="1" customFormat="1" ht="16.899999999999999" customHeight="1">
      <c r="A3394" s="29"/>
      <c r="B3394" s="30"/>
      <c r="C3394" s="210" t="s">
        <v>3074</v>
      </c>
      <c r="D3394" s="210" t="s">
        <v>2641</v>
      </c>
      <c r="E3394" s="17" t="s">
        <v>2156</v>
      </c>
      <c r="F3394" s="211">
        <v>2.7410000000000001</v>
      </c>
      <c r="G3394" s="29"/>
      <c r="H3394" s="30"/>
    </row>
    <row r="3395" spans="1:8" s="1" customFormat="1" ht="16.899999999999999" customHeight="1">
      <c r="A3395" s="29"/>
      <c r="B3395" s="30"/>
      <c r="C3395" s="206" t="s">
        <v>2440</v>
      </c>
      <c r="D3395" s="207" t="s">
        <v>2441</v>
      </c>
      <c r="E3395" s="208" t="s">
        <v>2297</v>
      </c>
      <c r="F3395" s="209">
        <v>119.25</v>
      </c>
      <c r="G3395" s="29"/>
      <c r="H3395" s="30"/>
    </row>
    <row r="3396" spans="1:8" s="1" customFormat="1" ht="16.899999999999999" customHeight="1">
      <c r="A3396" s="29"/>
      <c r="B3396" s="30"/>
      <c r="C3396" s="210" t="s">
        <v>2156</v>
      </c>
      <c r="D3396" s="210" t="s">
        <v>3090</v>
      </c>
      <c r="E3396" s="17" t="s">
        <v>2156</v>
      </c>
      <c r="F3396" s="211">
        <v>0</v>
      </c>
      <c r="G3396" s="29"/>
      <c r="H3396" s="30"/>
    </row>
    <row r="3397" spans="1:8" s="1" customFormat="1" ht="16.899999999999999" customHeight="1">
      <c r="A3397" s="29"/>
      <c r="B3397" s="30"/>
      <c r="C3397" s="210" t="s">
        <v>2156</v>
      </c>
      <c r="D3397" s="210" t="s">
        <v>3091</v>
      </c>
      <c r="E3397" s="17" t="s">
        <v>2156</v>
      </c>
      <c r="F3397" s="211">
        <v>0</v>
      </c>
      <c r="G3397" s="29"/>
      <c r="H3397" s="30"/>
    </row>
    <row r="3398" spans="1:8" s="1" customFormat="1" ht="16.899999999999999" customHeight="1">
      <c r="A3398" s="29"/>
      <c r="B3398" s="30"/>
      <c r="C3398" s="210" t="s">
        <v>2156</v>
      </c>
      <c r="D3398" s="210" t="s">
        <v>3092</v>
      </c>
      <c r="E3398" s="17" t="s">
        <v>2156</v>
      </c>
      <c r="F3398" s="211">
        <v>34.75</v>
      </c>
      <c r="G3398" s="29"/>
      <c r="H3398" s="30"/>
    </row>
    <row r="3399" spans="1:8" s="1" customFormat="1" ht="16.899999999999999" customHeight="1">
      <c r="A3399" s="29"/>
      <c r="B3399" s="30"/>
      <c r="C3399" s="210" t="s">
        <v>2156</v>
      </c>
      <c r="D3399" s="210" t="s">
        <v>2721</v>
      </c>
      <c r="E3399" s="17" t="s">
        <v>2156</v>
      </c>
      <c r="F3399" s="211">
        <v>0</v>
      </c>
      <c r="G3399" s="29"/>
      <c r="H3399" s="30"/>
    </row>
    <row r="3400" spans="1:8" s="1" customFormat="1" ht="16.899999999999999" customHeight="1">
      <c r="A3400" s="29"/>
      <c r="B3400" s="30"/>
      <c r="C3400" s="210" t="s">
        <v>2156</v>
      </c>
      <c r="D3400" s="210" t="s">
        <v>3093</v>
      </c>
      <c r="E3400" s="17" t="s">
        <v>2156</v>
      </c>
      <c r="F3400" s="211">
        <v>84.5</v>
      </c>
      <c r="G3400" s="29"/>
      <c r="H3400" s="30"/>
    </row>
    <row r="3401" spans="1:8" s="1" customFormat="1" ht="16.899999999999999" customHeight="1">
      <c r="A3401" s="29"/>
      <c r="B3401" s="30"/>
      <c r="C3401" s="210" t="s">
        <v>2440</v>
      </c>
      <c r="D3401" s="210" t="s">
        <v>2638</v>
      </c>
      <c r="E3401" s="17" t="s">
        <v>2156</v>
      </c>
      <c r="F3401" s="211">
        <v>119.25</v>
      </c>
      <c r="G3401" s="29"/>
      <c r="H3401" s="30"/>
    </row>
    <row r="3402" spans="1:8" s="1" customFormat="1" ht="16.899999999999999" customHeight="1">
      <c r="A3402" s="29"/>
      <c r="B3402" s="30"/>
      <c r="C3402" s="212" t="s">
        <v>561</v>
      </c>
      <c r="D3402" s="29"/>
      <c r="E3402" s="29"/>
      <c r="F3402" s="29"/>
      <c r="G3402" s="29"/>
      <c r="H3402" s="30"/>
    </row>
    <row r="3403" spans="1:8" s="1" customFormat="1" ht="16.899999999999999" customHeight="1">
      <c r="A3403" s="29"/>
      <c r="B3403" s="30"/>
      <c r="C3403" s="210" t="s">
        <v>3087</v>
      </c>
      <c r="D3403" s="210" t="s">
        <v>3088</v>
      </c>
      <c r="E3403" s="17" t="s">
        <v>2297</v>
      </c>
      <c r="F3403" s="211">
        <v>119.25</v>
      </c>
      <c r="G3403" s="29"/>
      <c r="H3403" s="30"/>
    </row>
    <row r="3404" spans="1:8" s="1" customFormat="1" ht="16.899999999999999" customHeight="1">
      <c r="A3404" s="29"/>
      <c r="B3404" s="30"/>
      <c r="C3404" s="210" t="s">
        <v>2645</v>
      </c>
      <c r="D3404" s="210" t="s">
        <v>2646</v>
      </c>
      <c r="E3404" s="17" t="s">
        <v>2297</v>
      </c>
      <c r="F3404" s="211">
        <v>206.5</v>
      </c>
      <c r="G3404" s="29"/>
      <c r="H3404" s="30"/>
    </row>
    <row r="3405" spans="1:8" s="1" customFormat="1" ht="16.899999999999999" customHeight="1">
      <c r="A3405" s="29"/>
      <c r="B3405" s="30"/>
      <c r="C3405" s="210" t="s">
        <v>2891</v>
      </c>
      <c r="D3405" s="210" t="s">
        <v>2892</v>
      </c>
      <c r="E3405" s="17" t="s">
        <v>2248</v>
      </c>
      <c r="F3405" s="211">
        <v>1754.569</v>
      </c>
      <c r="G3405" s="29"/>
      <c r="H3405" s="30"/>
    </row>
    <row r="3406" spans="1:8" s="1" customFormat="1" ht="16.899999999999999" customHeight="1">
      <c r="A3406" s="29"/>
      <c r="B3406" s="30"/>
      <c r="C3406" s="210" t="s">
        <v>2905</v>
      </c>
      <c r="D3406" s="210" t="s">
        <v>2906</v>
      </c>
      <c r="E3406" s="17" t="s">
        <v>2248</v>
      </c>
      <c r="F3406" s="211">
        <v>1286.1099999999999</v>
      </c>
      <c r="G3406" s="29"/>
      <c r="H3406" s="30"/>
    </row>
    <row r="3407" spans="1:8" s="1" customFormat="1" ht="16.899999999999999" customHeight="1">
      <c r="A3407" s="29"/>
      <c r="B3407" s="30"/>
      <c r="C3407" s="210" t="s">
        <v>1000</v>
      </c>
      <c r="D3407" s="210" t="s">
        <v>1001</v>
      </c>
      <c r="E3407" s="17" t="s">
        <v>2485</v>
      </c>
      <c r="F3407" s="211">
        <v>397.56</v>
      </c>
      <c r="G3407" s="29"/>
      <c r="H3407" s="30"/>
    </row>
    <row r="3408" spans="1:8" s="1" customFormat="1" ht="16.899999999999999" customHeight="1">
      <c r="A3408" s="29"/>
      <c r="B3408" s="30"/>
      <c r="C3408" s="210" t="s">
        <v>1015</v>
      </c>
      <c r="D3408" s="210" t="s">
        <v>1016</v>
      </c>
      <c r="E3408" s="17" t="s">
        <v>2485</v>
      </c>
      <c r="F3408" s="211">
        <v>2753.096</v>
      </c>
      <c r="G3408" s="29"/>
      <c r="H3408" s="30"/>
    </row>
    <row r="3409" spans="1:8" s="1" customFormat="1" ht="16.899999999999999" customHeight="1">
      <c r="A3409" s="29"/>
      <c r="B3409" s="30"/>
      <c r="C3409" s="206" t="s">
        <v>2443</v>
      </c>
      <c r="D3409" s="207" t="s">
        <v>2444</v>
      </c>
      <c r="E3409" s="208" t="s">
        <v>2357</v>
      </c>
      <c r="F3409" s="209">
        <v>52</v>
      </c>
      <c r="G3409" s="29"/>
      <c r="H3409" s="30"/>
    </row>
    <row r="3410" spans="1:8" s="1" customFormat="1" ht="16.899999999999999" customHeight="1">
      <c r="A3410" s="29"/>
      <c r="B3410" s="30"/>
      <c r="C3410" s="210" t="s">
        <v>2156</v>
      </c>
      <c r="D3410" s="210" t="s">
        <v>2561</v>
      </c>
      <c r="E3410" s="17" t="s">
        <v>2156</v>
      </c>
      <c r="F3410" s="211">
        <v>52</v>
      </c>
      <c r="G3410" s="29"/>
      <c r="H3410" s="30"/>
    </row>
    <row r="3411" spans="1:8" s="1" customFormat="1" ht="16.899999999999999" customHeight="1">
      <c r="A3411" s="29"/>
      <c r="B3411" s="30"/>
      <c r="C3411" s="210" t="s">
        <v>2443</v>
      </c>
      <c r="D3411" s="210" t="s">
        <v>2641</v>
      </c>
      <c r="E3411" s="17" t="s">
        <v>2156</v>
      </c>
      <c r="F3411" s="211">
        <v>52</v>
      </c>
      <c r="G3411" s="29"/>
      <c r="H3411" s="30"/>
    </row>
    <row r="3412" spans="1:8" s="1" customFormat="1" ht="16.899999999999999" customHeight="1">
      <c r="A3412" s="29"/>
      <c r="B3412" s="30"/>
      <c r="C3412" s="212" t="s">
        <v>561</v>
      </c>
      <c r="D3412" s="29"/>
      <c r="E3412" s="29"/>
      <c r="F3412" s="29"/>
      <c r="G3412" s="29"/>
      <c r="H3412" s="30"/>
    </row>
    <row r="3413" spans="1:8" s="1" customFormat="1" ht="16.899999999999999" customHeight="1">
      <c r="A3413" s="29"/>
      <c r="B3413" s="30"/>
      <c r="C3413" s="210" t="s">
        <v>3349</v>
      </c>
      <c r="D3413" s="210" t="s">
        <v>3350</v>
      </c>
      <c r="E3413" s="17" t="s">
        <v>3034</v>
      </c>
      <c r="F3413" s="211">
        <v>52</v>
      </c>
      <c r="G3413" s="29"/>
      <c r="H3413" s="30"/>
    </row>
    <row r="3414" spans="1:8" s="1" customFormat="1" ht="16.899999999999999" customHeight="1">
      <c r="A3414" s="29"/>
      <c r="B3414" s="30"/>
      <c r="C3414" s="210" t="s">
        <v>3067</v>
      </c>
      <c r="D3414" s="210" t="s">
        <v>3068</v>
      </c>
      <c r="E3414" s="17" t="s">
        <v>2248</v>
      </c>
      <c r="F3414" s="211">
        <v>2.7410000000000001</v>
      </c>
      <c r="G3414" s="29"/>
      <c r="H3414" s="30"/>
    </row>
    <row r="3415" spans="1:8" s="1" customFormat="1" ht="16.899999999999999" customHeight="1">
      <c r="A3415" s="29"/>
      <c r="B3415" s="30"/>
      <c r="C3415" s="210" t="s">
        <v>3076</v>
      </c>
      <c r="D3415" s="210" t="s">
        <v>3077</v>
      </c>
      <c r="E3415" s="17" t="s">
        <v>2297</v>
      </c>
      <c r="F3415" s="211">
        <v>84.24</v>
      </c>
      <c r="G3415" s="29"/>
      <c r="H3415" s="30"/>
    </row>
    <row r="3416" spans="1:8" s="1" customFormat="1" ht="16.899999999999999" customHeight="1">
      <c r="A3416" s="29"/>
      <c r="B3416" s="30"/>
      <c r="C3416" s="210" t="s">
        <v>3354</v>
      </c>
      <c r="D3416" s="210" t="s">
        <v>3355</v>
      </c>
      <c r="E3416" s="17" t="s">
        <v>3034</v>
      </c>
      <c r="F3416" s="211">
        <v>52</v>
      </c>
      <c r="G3416" s="29"/>
      <c r="H3416" s="30"/>
    </row>
    <row r="3417" spans="1:8" s="1" customFormat="1" ht="16.899999999999999" customHeight="1">
      <c r="A3417" s="29"/>
      <c r="B3417" s="30"/>
      <c r="C3417" s="210" t="s">
        <v>3358</v>
      </c>
      <c r="D3417" s="210" t="s">
        <v>3359</v>
      </c>
      <c r="E3417" s="17" t="s">
        <v>3034</v>
      </c>
      <c r="F3417" s="211">
        <v>52</v>
      </c>
      <c r="G3417" s="29"/>
      <c r="H3417" s="30"/>
    </row>
    <row r="3418" spans="1:8" s="1" customFormat="1" ht="16.899999999999999" customHeight="1">
      <c r="A3418" s="29"/>
      <c r="B3418" s="30"/>
      <c r="C3418" s="206" t="s">
        <v>2446</v>
      </c>
      <c r="D3418" s="207" t="s">
        <v>2447</v>
      </c>
      <c r="E3418" s="208" t="s">
        <v>2357</v>
      </c>
      <c r="F3418" s="209">
        <v>19</v>
      </c>
      <c r="G3418" s="29"/>
      <c r="H3418" s="30"/>
    </row>
    <row r="3419" spans="1:8" s="1" customFormat="1" ht="16.899999999999999" customHeight="1">
      <c r="A3419" s="29"/>
      <c r="B3419" s="30"/>
      <c r="C3419" s="210" t="s">
        <v>2156</v>
      </c>
      <c r="D3419" s="210" t="s">
        <v>2372</v>
      </c>
      <c r="E3419" s="17" t="s">
        <v>2156</v>
      </c>
      <c r="F3419" s="211">
        <v>19</v>
      </c>
      <c r="G3419" s="29"/>
      <c r="H3419" s="30"/>
    </row>
    <row r="3420" spans="1:8" s="1" customFormat="1" ht="16.899999999999999" customHeight="1">
      <c r="A3420" s="29"/>
      <c r="B3420" s="30"/>
      <c r="C3420" s="210" t="s">
        <v>2446</v>
      </c>
      <c r="D3420" s="210" t="s">
        <v>2641</v>
      </c>
      <c r="E3420" s="17" t="s">
        <v>2156</v>
      </c>
      <c r="F3420" s="211">
        <v>19</v>
      </c>
      <c r="G3420" s="29"/>
      <c r="H3420" s="30"/>
    </row>
    <row r="3421" spans="1:8" s="1" customFormat="1" ht="16.899999999999999" customHeight="1">
      <c r="A3421" s="29"/>
      <c r="B3421" s="30"/>
      <c r="C3421" s="212" t="s">
        <v>561</v>
      </c>
      <c r="D3421" s="29"/>
      <c r="E3421" s="29"/>
      <c r="F3421" s="29"/>
      <c r="G3421" s="29"/>
      <c r="H3421" s="30"/>
    </row>
    <row r="3422" spans="1:8" s="1" customFormat="1" ht="16.899999999999999" customHeight="1">
      <c r="A3422" s="29"/>
      <c r="B3422" s="30"/>
      <c r="C3422" s="210" t="s">
        <v>3362</v>
      </c>
      <c r="D3422" s="210" t="s">
        <v>3363</v>
      </c>
      <c r="E3422" s="17" t="s">
        <v>3034</v>
      </c>
      <c r="F3422" s="211">
        <v>19</v>
      </c>
      <c r="G3422" s="29"/>
      <c r="H3422" s="30"/>
    </row>
    <row r="3423" spans="1:8" s="1" customFormat="1" ht="16.899999999999999" customHeight="1">
      <c r="A3423" s="29"/>
      <c r="B3423" s="30"/>
      <c r="C3423" s="210" t="s">
        <v>3067</v>
      </c>
      <c r="D3423" s="210" t="s">
        <v>3068</v>
      </c>
      <c r="E3423" s="17" t="s">
        <v>2248</v>
      </c>
      <c r="F3423" s="211">
        <v>2.7410000000000001</v>
      </c>
      <c r="G3423" s="29"/>
      <c r="H3423" s="30"/>
    </row>
    <row r="3424" spans="1:8" s="1" customFormat="1" ht="16.899999999999999" customHeight="1">
      <c r="A3424" s="29"/>
      <c r="B3424" s="30"/>
      <c r="C3424" s="210" t="s">
        <v>3076</v>
      </c>
      <c r="D3424" s="210" t="s">
        <v>3077</v>
      </c>
      <c r="E3424" s="17" t="s">
        <v>2297</v>
      </c>
      <c r="F3424" s="211">
        <v>84.24</v>
      </c>
      <c r="G3424" s="29"/>
      <c r="H3424" s="30"/>
    </row>
    <row r="3425" spans="1:8" s="1" customFormat="1" ht="16.899999999999999" customHeight="1">
      <c r="A3425" s="29"/>
      <c r="B3425" s="30"/>
      <c r="C3425" s="210" t="s">
        <v>3366</v>
      </c>
      <c r="D3425" s="210" t="s">
        <v>3367</v>
      </c>
      <c r="E3425" s="17" t="s">
        <v>3034</v>
      </c>
      <c r="F3425" s="211">
        <v>19</v>
      </c>
      <c r="G3425" s="29"/>
      <c r="H3425" s="30"/>
    </row>
    <row r="3426" spans="1:8" s="1" customFormat="1" ht="16.899999999999999" customHeight="1">
      <c r="A3426" s="29"/>
      <c r="B3426" s="30"/>
      <c r="C3426" s="210" t="s">
        <v>3370</v>
      </c>
      <c r="D3426" s="210" t="s">
        <v>3371</v>
      </c>
      <c r="E3426" s="17" t="s">
        <v>3034</v>
      </c>
      <c r="F3426" s="211">
        <v>19</v>
      </c>
      <c r="G3426" s="29"/>
      <c r="H3426" s="30"/>
    </row>
    <row r="3427" spans="1:8" s="1" customFormat="1" ht="16.899999999999999" customHeight="1">
      <c r="A3427" s="29"/>
      <c r="B3427" s="30"/>
      <c r="C3427" s="206" t="s">
        <v>2448</v>
      </c>
      <c r="D3427" s="207" t="s">
        <v>2449</v>
      </c>
      <c r="E3427" s="208" t="s">
        <v>2345</v>
      </c>
      <c r="F3427" s="209">
        <v>42.5</v>
      </c>
      <c r="G3427" s="29"/>
      <c r="H3427" s="30"/>
    </row>
    <row r="3428" spans="1:8" s="1" customFormat="1" ht="16.899999999999999" customHeight="1">
      <c r="A3428" s="29"/>
      <c r="B3428" s="30"/>
      <c r="C3428" s="210" t="s">
        <v>2156</v>
      </c>
      <c r="D3428" s="210" t="s">
        <v>926</v>
      </c>
      <c r="E3428" s="17" t="s">
        <v>2156</v>
      </c>
      <c r="F3428" s="211">
        <v>42.5</v>
      </c>
      <c r="G3428" s="29"/>
      <c r="H3428" s="30"/>
    </row>
    <row r="3429" spans="1:8" s="1" customFormat="1" ht="16.899999999999999" customHeight="1">
      <c r="A3429" s="29"/>
      <c r="B3429" s="30"/>
      <c r="C3429" s="210" t="s">
        <v>2448</v>
      </c>
      <c r="D3429" s="210" t="s">
        <v>2641</v>
      </c>
      <c r="E3429" s="17" t="s">
        <v>2156</v>
      </c>
      <c r="F3429" s="211">
        <v>42.5</v>
      </c>
      <c r="G3429" s="29"/>
      <c r="H3429" s="30"/>
    </row>
    <row r="3430" spans="1:8" s="1" customFormat="1" ht="16.899999999999999" customHeight="1">
      <c r="A3430" s="29"/>
      <c r="B3430" s="30"/>
      <c r="C3430" s="212" t="s">
        <v>561</v>
      </c>
      <c r="D3430" s="29"/>
      <c r="E3430" s="29"/>
      <c r="F3430" s="29"/>
      <c r="G3430" s="29"/>
      <c r="H3430" s="30"/>
    </row>
    <row r="3431" spans="1:8" s="1" customFormat="1" ht="16.899999999999999" customHeight="1">
      <c r="A3431" s="29"/>
      <c r="B3431" s="30"/>
      <c r="C3431" s="210" t="s">
        <v>923</v>
      </c>
      <c r="D3431" s="210" t="s">
        <v>924</v>
      </c>
      <c r="E3431" s="17" t="s">
        <v>2345</v>
      </c>
      <c r="F3431" s="211">
        <v>42.5</v>
      </c>
      <c r="G3431" s="29"/>
      <c r="H3431" s="30"/>
    </row>
    <row r="3432" spans="1:8" s="1" customFormat="1" ht="16.899999999999999" customHeight="1">
      <c r="A3432" s="29"/>
      <c r="B3432" s="30"/>
      <c r="C3432" s="210" t="s">
        <v>928</v>
      </c>
      <c r="D3432" s="210" t="s">
        <v>929</v>
      </c>
      <c r="E3432" s="17" t="s">
        <v>2345</v>
      </c>
      <c r="F3432" s="211">
        <v>44.625</v>
      </c>
      <c r="G3432" s="29"/>
      <c r="H3432" s="30"/>
    </row>
    <row r="3433" spans="1:8" s="1" customFormat="1" ht="16.899999999999999" customHeight="1">
      <c r="A3433" s="29"/>
      <c r="B3433" s="30"/>
      <c r="C3433" s="206" t="s">
        <v>2451</v>
      </c>
      <c r="D3433" s="207" t="s">
        <v>2452</v>
      </c>
      <c r="E3433" s="208" t="s">
        <v>2345</v>
      </c>
      <c r="F3433" s="209">
        <v>3206.74</v>
      </c>
      <c r="G3433" s="29"/>
      <c r="H3433" s="30"/>
    </row>
    <row r="3434" spans="1:8" s="1" customFormat="1" ht="16.899999999999999" customHeight="1">
      <c r="A3434" s="29"/>
      <c r="B3434" s="30"/>
      <c r="C3434" s="210" t="s">
        <v>2156</v>
      </c>
      <c r="D3434" s="210" t="s">
        <v>465</v>
      </c>
      <c r="E3434" s="17" t="s">
        <v>2156</v>
      </c>
      <c r="F3434" s="211">
        <v>1844.6</v>
      </c>
      <c r="G3434" s="29"/>
      <c r="H3434" s="30"/>
    </row>
    <row r="3435" spans="1:8" s="1" customFormat="1" ht="16.899999999999999" customHeight="1">
      <c r="A3435" s="29"/>
      <c r="B3435" s="30"/>
      <c r="C3435" s="210" t="s">
        <v>2156</v>
      </c>
      <c r="D3435" s="210" t="s">
        <v>466</v>
      </c>
      <c r="E3435" s="17" t="s">
        <v>2156</v>
      </c>
      <c r="F3435" s="211">
        <v>549.39</v>
      </c>
      <c r="G3435" s="29"/>
      <c r="H3435" s="30"/>
    </row>
    <row r="3436" spans="1:8" s="1" customFormat="1" ht="16.899999999999999" customHeight="1">
      <c r="A3436" s="29"/>
      <c r="B3436" s="30"/>
      <c r="C3436" s="210" t="s">
        <v>2156</v>
      </c>
      <c r="D3436" s="210" t="s">
        <v>467</v>
      </c>
      <c r="E3436" s="17" t="s">
        <v>2156</v>
      </c>
      <c r="F3436" s="211">
        <v>107.06</v>
      </c>
      <c r="G3436" s="29"/>
      <c r="H3436" s="30"/>
    </row>
    <row r="3437" spans="1:8" s="1" customFormat="1" ht="16.899999999999999" customHeight="1">
      <c r="A3437" s="29"/>
      <c r="B3437" s="30"/>
      <c r="C3437" s="210" t="s">
        <v>2156</v>
      </c>
      <c r="D3437" s="210" t="s">
        <v>468</v>
      </c>
      <c r="E3437" s="17" t="s">
        <v>2156</v>
      </c>
      <c r="F3437" s="211">
        <v>97.61</v>
      </c>
      <c r="G3437" s="29"/>
      <c r="H3437" s="30"/>
    </row>
    <row r="3438" spans="1:8" s="1" customFormat="1" ht="16.899999999999999" customHeight="1">
      <c r="A3438" s="29"/>
      <c r="B3438" s="30"/>
      <c r="C3438" s="210" t="s">
        <v>2156</v>
      </c>
      <c r="D3438" s="210" t="s">
        <v>469</v>
      </c>
      <c r="E3438" s="17" t="s">
        <v>2156</v>
      </c>
      <c r="F3438" s="211">
        <v>124.61</v>
      </c>
      <c r="G3438" s="29"/>
      <c r="H3438" s="30"/>
    </row>
    <row r="3439" spans="1:8" s="1" customFormat="1" ht="16.899999999999999" customHeight="1">
      <c r="A3439" s="29"/>
      <c r="B3439" s="30"/>
      <c r="C3439" s="210" t="s">
        <v>2156</v>
      </c>
      <c r="D3439" s="210" t="s">
        <v>470</v>
      </c>
      <c r="E3439" s="17" t="s">
        <v>2156</v>
      </c>
      <c r="F3439" s="211">
        <v>31.4</v>
      </c>
      <c r="G3439" s="29"/>
      <c r="H3439" s="30"/>
    </row>
    <row r="3440" spans="1:8" s="1" customFormat="1" ht="16.899999999999999" customHeight="1">
      <c r="A3440" s="29"/>
      <c r="B3440" s="30"/>
      <c r="C3440" s="210" t="s">
        <v>2156</v>
      </c>
      <c r="D3440" s="210" t="s">
        <v>471</v>
      </c>
      <c r="E3440" s="17" t="s">
        <v>2156</v>
      </c>
      <c r="F3440" s="211">
        <v>344.23</v>
      </c>
      <c r="G3440" s="29"/>
      <c r="H3440" s="30"/>
    </row>
    <row r="3441" spans="1:8" s="1" customFormat="1" ht="16.899999999999999" customHeight="1">
      <c r="A3441" s="29"/>
      <c r="B3441" s="30"/>
      <c r="C3441" s="210" t="s">
        <v>2156</v>
      </c>
      <c r="D3441" s="210" t="s">
        <v>472</v>
      </c>
      <c r="E3441" s="17" t="s">
        <v>2156</v>
      </c>
      <c r="F3441" s="211">
        <v>107.84</v>
      </c>
      <c r="G3441" s="29"/>
      <c r="H3441" s="30"/>
    </row>
    <row r="3442" spans="1:8" s="1" customFormat="1" ht="16.899999999999999" customHeight="1">
      <c r="A3442" s="29"/>
      <c r="B3442" s="30"/>
      <c r="C3442" s="210" t="s">
        <v>2451</v>
      </c>
      <c r="D3442" s="210" t="s">
        <v>2641</v>
      </c>
      <c r="E3442" s="17" t="s">
        <v>2156</v>
      </c>
      <c r="F3442" s="211">
        <v>3206.74</v>
      </c>
      <c r="G3442" s="29"/>
      <c r="H3442" s="30"/>
    </row>
    <row r="3443" spans="1:8" s="1" customFormat="1" ht="16.899999999999999" customHeight="1">
      <c r="A3443" s="29"/>
      <c r="B3443" s="30"/>
      <c r="C3443" s="212" t="s">
        <v>561</v>
      </c>
      <c r="D3443" s="29"/>
      <c r="E3443" s="29"/>
      <c r="F3443" s="29"/>
      <c r="G3443" s="29"/>
      <c r="H3443" s="30"/>
    </row>
    <row r="3444" spans="1:8" s="1" customFormat="1" ht="16.899999999999999" customHeight="1">
      <c r="A3444" s="29"/>
      <c r="B3444" s="30"/>
      <c r="C3444" s="210" t="s">
        <v>3234</v>
      </c>
      <c r="D3444" s="210" t="s">
        <v>3235</v>
      </c>
      <c r="E3444" s="17" t="s">
        <v>2345</v>
      </c>
      <c r="F3444" s="211">
        <v>3206.74</v>
      </c>
      <c r="G3444" s="29"/>
      <c r="H3444" s="30"/>
    </row>
    <row r="3445" spans="1:8" s="1" customFormat="1" ht="16.899999999999999" customHeight="1">
      <c r="A3445" s="29"/>
      <c r="B3445" s="30"/>
      <c r="C3445" s="210" t="s">
        <v>2860</v>
      </c>
      <c r="D3445" s="210" t="s">
        <v>2861</v>
      </c>
      <c r="E3445" s="17" t="s">
        <v>2345</v>
      </c>
      <c r="F3445" s="211">
        <v>2553.7399999999998</v>
      </c>
      <c r="G3445" s="29"/>
      <c r="H3445" s="30"/>
    </row>
    <row r="3446" spans="1:8" s="1" customFormat="1" ht="16.899999999999999" customHeight="1">
      <c r="A3446" s="29"/>
      <c r="B3446" s="30"/>
      <c r="C3446" s="210" t="s">
        <v>3046</v>
      </c>
      <c r="D3446" s="210" t="s">
        <v>3047</v>
      </c>
      <c r="E3446" s="17" t="s">
        <v>2345</v>
      </c>
      <c r="F3446" s="211">
        <v>3206.74</v>
      </c>
      <c r="G3446" s="29"/>
      <c r="H3446" s="30"/>
    </row>
    <row r="3447" spans="1:8" s="1" customFormat="1" ht="16.899999999999999" customHeight="1">
      <c r="A3447" s="29"/>
      <c r="B3447" s="30"/>
      <c r="C3447" s="210" t="s">
        <v>3374</v>
      </c>
      <c r="D3447" s="210" t="s">
        <v>3375</v>
      </c>
      <c r="E3447" s="17" t="s">
        <v>2345</v>
      </c>
      <c r="F3447" s="211">
        <v>3206.74</v>
      </c>
      <c r="G3447" s="29"/>
      <c r="H3447" s="30"/>
    </row>
    <row r="3448" spans="1:8" s="1" customFormat="1" ht="16.899999999999999" customHeight="1">
      <c r="A3448" s="29"/>
      <c r="B3448" s="30"/>
      <c r="C3448" s="210" t="s">
        <v>3378</v>
      </c>
      <c r="D3448" s="210" t="s">
        <v>3379</v>
      </c>
      <c r="E3448" s="17" t="s">
        <v>2345</v>
      </c>
      <c r="F3448" s="211">
        <v>3206.74</v>
      </c>
      <c r="G3448" s="29"/>
      <c r="H3448" s="30"/>
    </row>
    <row r="3449" spans="1:8" s="1" customFormat="1" ht="16.899999999999999" customHeight="1">
      <c r="A3449" s="29"/>
      <c r="B3449" s="30"/>
      <c r="C3449" s="210" t="s">
        <v>893</v>
      </c>
      <c r="D3449" s="210" t="s">
        <v>894</v>
      </c>
      <c r="E3449" s="17" t="s">
        <v>2345</v>
      </c>
      <c r="F3449" s="211">
        <v>3498.74</v>
      </c>
      <c r="G3449" s="29"/>
      <c r="H3449" s="30"/>
    </row>
    <row r="3450" spans="1:8" s="1" customFormat="1" ht="16.899999999999999" customHeight="1">
      <c r="A3450" s="29"/>
      <c r="B3450" s="30"/>
      <c r="C3450" s="210" t="s">
        <v>3244</v>
      </c>
      <c r="D3450" s="210" t="s">
        <v>3245</v>
      </c>
      <c r="E3450" s="17" t="s">
        <v>2345</v>
      </c>
      <c r="F3450" s="211">
        <v>3286.9090000000001</v>
      </c>
      <c r="G3450" s="29"/>
      <c r="H3450" s="30"/>
    </row>
    <row r="3451" spans="1:8" s="1" customFormat="1" ht="16.899999999999999" customHeight="1">
      <c r="A3451" s="29"/>
      <c r="B3451" s="30"/>
      <c r="C3451" s="206" t="s">
        <v>2454</v>
      </c>
      <c r="D3451" s="207" t="s">
        <v>2455</v>
      </c>
      <c r="E3451" s="208" t="s">
        <v>2345</v>
      </c>
      <c r="F3451" s="209">
        <v>587</v>
      </c>
      <c r="G3451" s="29"/>
      <c r="H3451" s="30"/>
    </row>
    <row r="3452" spans="1:8" s="1" customFormat="1" ht="16.899999999999999" customHeight="1">
      <c r="A3452" s="29"/>
      <c r="B3452" s="30"/>
      <c r="C3452" s="210" t="s">
        <v>2156</v>
      </c>
      <c r="D3452" s="210" t="s">
        <v>903</v>
      </c>
      <c r="E3452" s="17" t="s">
        <v>2156</v>
      </c>
      <c r="F3452" s="211">
        <v>0</v>
      </c>
      <c r="G3452" s="29"/>
      <c r="H3452" s="30"/>
    </row>
    <row r="3453" spans="1:8" s="1" customFormat="1" ht="16.899999999999999" customHeight="1">
      <c r="A3453" s="29"/>
      <c r="B3453" s="30"/>
      <c r="C3453" s="210" t="s">
        <v>2156</v>
      </c>
      <c r="D3453" s="210" t="s">
        <v>2742</v>
      </c>
      <c r="E3453" s="17" t="s">
        <v>2156</v>
      </c>
      <c r="F3453" s="211">
        <v>0</v>
      </c>
      <c r="G3453" s="29"/>
      <c r="H3453" s="30"/>
    </row>
    <row r="3454" spans="1:8" s="1" customFormat="1" ht="16.899999999999999" customHeight="1">
      <c r="A3454" s="29"/>
      <c r="B3454" s="30"/>
      <c r="C3454" s="210" t="s">
        <v>2156</v>
      </c>
      <c r="D3454" s="210" t="s">
        <v>491</v>
      </c>
      <c r="E3454" s="17" t="s">
        <v>2156</v>
      </c>
      <c r="F3454" s="211">
        <v>42</v>
      </c>
      <c r="G3454" s="29"/>
      <c r="H3454" s="30"/>
    </row>
    <row r="3455" spans="1:8" s="1" customFormat="1" ht="16.899999999999999" customHeight="1">
      <c r="A3455" s="29"/>
      <c r="B3455" s="30"/>
      <c r="C3455" s="210" t="s">
        <v>2156</v>
      </c>
      <c r="D3455" s="210" t="s">
        <v>903</v>
      </c>
      <c r="E3455" s="17" t="s">
        <v>2156</v>
      </c>
      <c r="F3455" s="211">
        <v>0</v>
      </c>
      <c r="G3455" s="29"/>
      <c r="H3455" s="30"/>
    </row>
    <row r="3456" spans="1:8" s="1" customFormat="1" ht="16.899999999999999" customHeight="1">
      <c r="A3456" s="29"/>
      <c r="B3456" s="30"/>
      <c r="C3456" s="210" t="s">
        <v>2156</v>
      </c>
      <c r="D3456" s="210" t="s">
        <v>2353</v>
      </c>
      <c r="E3456" s="17" t="s">
        <v>2156</v>
      </c>
      <c r="F3456" s="211">
        <v>545</v>
      </c>
      <c r="G3456" s="29"/>
      <c r="H3456" s="30"/>
    </row>
    <row r="3457" spans="1:8" s="1" customFormat="1" ht="16.899999999999999" customHeight="1">
      <c r="A3457" s="29"/>
      <c r="B3457" s="30"/>
      <c r="C3457" s="210" t="s">
        <v>2454</v>
      </c>
      <c r="D3457" s="210" t="s">
        <v>2641</v>
      </c>
      <c r="E3457" s="17" t="s">
        <v>2156</v>
      </c>
      <c r="F3457" s="211">
        <v>587</v>
      </c>
      <c r="G3457" s="29"/>
      <c r="H3457" s="30"/>
    </row>
    <row r="3458" spans="1:8" s="1" customFormat="1" ht="16.899999999999999" customHeight="1">
      <c r="A3458" s="29"/>
      <c r="B3458" s="30"/>
      <c r="C3458" s="212" t="s">
        <v>561</v>
      </c>
      <c r="D3458" s="29"/>
      <c r="E3458" s="29"/>
      <c r="F3458" s="29"/>
      <c r="G3458" s="29"/>
      <c r="H3458" s="30"/>
    </row>
    <row r="3459" spans="1:8" s="1" customFormat="1" ht="16.899999999999999" customHeight="1">
      <c r="A3459" s="29"/>
      <c r="B3459" s="30"/>
      <c r="C3459" s="210" t="s">
        <v>900</v>
      </c>
      <c r="D3459" s="210" t="s">
        <v>901</v>
      </c>
      <c r="E3459" s="17" t="s">
        <v>2345</v>
      </c>
      <c r="F3459" s="211">
        <v>587</v>
      </c>
      <c r="G3459" s="29"/>
      <c r="H3459" s="30"/>
    </row>
    <row r="3460" spans="1:8" s="1" customFormat="1" ht="16.899999999999999" customHeight="1">
      <c r="A3460" s="29"/>
      <c r="B3460" s="30"/>
      <c r="C3460" s="210" t="s">
        <v>2860</v>
      </c>
      <c r="D3460" s="210" t="s">
        <v>2861</v>
      </c>
      <c r="E3460" s="17" t="s">
        <v>2345</v>
      </c>
      <c r="F3460" s="211">
        <v>2553.7399999999998</v>
      </c>
      <c r="G3460" s="29"/>
      <c r="H3460" s="30"/>
    </row>
    <row r="3461" spans="1:8" s="1" customFormat="1" ht="16.899999999999999" customHeight="1">
      <c r="A3461" s="29"/>
      <c r="B3461" s="30"/>
      <c r="C3461" s="206" t="s">
        <v>2868</v>
      </c>
      <c r="D3461" s="207" t="s">
        <v>563</v>
      </c>
      <c r="E3461" s="208" t="s">
        <v>2345</v>
      </c>
      <c r="F3461" s="209">
        <v>2553.7399999999998</v>
      </c>
      <c r="G3461" s="29"/>
      <c r="H3461" s="30"/>
    </row>
    <row r="3462" spans="1:8" s="1" customFormat="1" ht="16.899999999999999" customHeight="1">
      <c r="A3462" s="29"/>
      <c r="B3462" s="30"/>
      <c r="C3462" s="210" t="s">
        <v>2156</v>
      </c>
      <c r="D3462" s="210" t="s">
        <v>2863</v>
      </c>
      <c r="E3462" s="17" t="s">
        <v>2156</v>
      </c>
      <c r="F3462" s="211">
        <v>0</v>
      </c>
      <c r="G3462" s="29"/>
      <c r="H3462" s="30"/>
    </row>
    <row r="3463" spans="1:8" s="1" customFormat="1" ht="16.899999999999999" customHeight="1">
      <c r="A3463" s="29"/>
      <c r="B3463" s="30"/>
      <c r="C3463" s="210" t="s">
        <v>2156</v>
      </c>
      <c r="D3463" s="210" t="s">
        <v>2451</v>
      </c>
      <c r="E3463" s="17" t="s">
        <v>2156</v>
      </c>
      <c r="F3463" s="211">
        <v>3206.74</v>
      </c>
      <c r="G3463" s="29"/>
      <c r="H3463" s="30"/>
    </row>
    <row r="3464" spans="1:8" s="1" customFormat="1" ht="16.899999999999999" customHeight="1">
      <c r="A3464" s="29"/>
      <c r="B3464" s="30"/>
      <c r="C3464" s="210" t="s">
        <v>2156</v>
      </c>
      <c r="D3464" s="210" t="s">
        <v>2864</v>
      </c>
      <c r="E3464" s="17" t="s">
        <v>2156</v>
      </c>
      <c r="F3464" s="211">
        <v>0</v>
      </c>
      <c r="G3464" s="29"/>
      <c r="H3464" s="30"/>
    </row>
    <row r="3465" spans="1:8" s="1" customFormat="1" ht="16.899999999999999" customHeight="1">
      <c r="A3465" s="29"/>
      <c r="B3465" s="30"/>
      <c r="C3465" s="210" t="s">
        <v>2156</v>
      </c>
      <c r="D3465" s="210" t="s">
        <v>2865</v>
      </c>
      <c r="E3465" s="17" t="s">
        <v>2156</v>
      </c>
      <c r="F3465" s="211">
        <v>-66</v>
      </c>
      <c r="G3465" s="29"/>
      <c r="H3465" s="30"/>
    </row>
    <row r="3466" spans="1:8" s="1" customFormat="1" ht="16.899999999999999" customHeight="1">
      <c r="A3466" s="29"/>
      <c r="B3466" s="30"/>
      <c r="C3466" s="210" t="s">
        <v>2156</v>
      </c>
      <c r="D3466" s="210" t="s">
        <v>2866</v>
      </c>
      <c r="E3466" s="17" t="s">
        <v>2156</v>
      </c>
      <c r="F3466" s="211">
        <v>0</v>
      </c>
      <c r="G3466" s="29"/>
      <c r="H3466" s="30"/>
    </row>
    <row r="3467" spans="1:8" s="1" customFormat="1" ht="16.899999999999999" customHeight="1">
      <c r="A3467" s="29"/>
      <c r="B3467" s="30"/>
      <c r="C3467" s="210" t="s">
        <v>2156</v>
      </c>
      <c r="D3467" s="210" t="s">
        <v>2867</v>
      </c>
      <c r="E3467" s="17" t="s">
        <v>2156</v>
      </c>
      <c r="F3467" s="211">
        <v>-587</v>
      </c>
      <c r="G3467" s="29"/>
      <c r="H3467" s="30"/>
    </row>
    <row r="3468" spans="1:8" s="1" customFormat="1" ht="16.899999999999999" customHeight="1">
      <c r="A3468" s="29"/>
      <c r="B3468" s="30"/>
      <c r="C3468" s="210" t="s">
        <v>2868</v>
      </c>
      <c r="D3468" s="210" t="s">
        <v>2641</v>
      </c>
      <c r="E3468" s="17" t="s">
        <v>2156</v>
      </c>
      <c r="F3468" s="211">
        <v>2553.7399999999998</v>
      </c>
      <c r="G3468" s="29"/>
      <c r="H3468" s="30"/>
    </row>
    <row r="3469" spans="1:8" s="1" customFormat="1" ht="16.899999999999999" customHeight="1">
      <c r="A3469" s="29"/>
      <c r="B3469" s="30"/>
      <c r="C3469" s="206" t="s">
        <v>2459</v>
      </c>
      <c r="D3469" s="207" t="s">
        <v>2460</v>
      </c>
      <c r="E3469" s="208" t="s">
        <v>2345</v>
      </c>
      <c r="F3469" s="209">
        <v>66</v>
      </c>
      <c r="G3469" s="29"/>
      <c r="H3469" s="30"/>
    </row>
    <row r="3470" spans="1:8" s="1" customFormat="1" ht="16.899999999999999" customHeight="1">
      <c r="A3470" s="29"/>
      <c r="B3470" s="30"/>
      <c r="C3470" s="210" t="s">
        <v>2156</v>
      </c>
      <c r="D3470" s="210" t="s">
        <v>2851</v>
      </c>
      <c r="E3470" s="17" t="s">
        <v>2156</v>
      </c>
      <c r="F3470" s="211">
        <v>0</v>
      </c>
      <c r="G3470" s="29"/>
      <c r="H3470" s="30"/>
    </row>
    <row r="3471" spans="1:8" s="1" customFormat="1" ht="16.899999999999999" customHeight="1">
      <c r="A3471" s="29"/>
      <c r="B3471" s="30"/>
      <c r="C3471" s="210" t="s">
        <v>2156</v>
      </c>
      <c r="D3471" s="210" t="s">
        <v>424</v>
      </c>
      <c r="E3471" s="17" t="s">
        <v>2156</v>
      </c>
      <c r="F3471" s="211">
        <v>37</v>
      </c>
      <c r="G3471" s="29"/>
      <c r="H3471" s="30"/>
    </row>
    <row r="3472" spans="1:8" s="1" customFormat="1" ht="16.899999999999999" customHeight="1">
      <c r="A3472" s="29"/>
      <c r="B3472" s="30"/>
      <c r="C3472" s="210" t="s">
        <v>2156</v>
      </c>
      <c r="D3472" s="210" t="s">
        <v>425</v>
      </c>
      <c r="E3472" s="17" t="s">
        <v>2156</v>
      </c>
      <c r="F3472" s="211">
        <v>18.5</v>
      </c>
      <c r="G3472" s="29"/>
      <c r="H3472" s="30"/>
    </row>
    <row r="3473" spans="1:8" s="1" customFormat="1" ht="16.899999999999999" customHeight="1">
      <c r="A3473" s="29"/>
      <c r="B3473" s="30"/>
      <c r="C3473" s="210" t="s">
        <v>2156</v>
      </c>
      <c r="D3473" s="210" t="s">
        <v>426</v>
      </c>
      <c r="E3473" s="17" t="s">
        <v>2156</v>
      </c>
      <c r="F3473" s="211">
        <v>10.5</v>
      </c>
      <c r="G3473" s="29"/>
      <c r="H3473" s="30"/>
    </row>
    <row r="3474" spans="1:8" s="1" customFormat="1" ht="16.899999999999999" customHeight="1">
      <c r="A3474" s="29"/>
      <c r="B3474" s="30"/>
      <c r="C3474" s="210" t="s">
        <v>2459</v>
      </c>
      <c r="D3474" s="210" t="s">
        <v>2641</v>
      </c>
      <c r="E3474" s="17" t="s">
        <v>2156</v>
      </c>
      <c r="F3474" s="211">
        <v>66</v>
      </c>
      <c r="G3474" s="29"/>
      <c r="H3474" s="30"/>
    </row>
    <row r="3475" spans="1:8" s="1" customFormat="1" ht="16.899999999999999" customHeight="1">
      <c r="A3475" s="29"/>
      <c r="B3475" s="30"/>
      <c r="C3475" s="212" t="s">
        <v>561</v>
      </c>
      <c r="D3475" s="29"/>
      <c r="E3475" s="29"/>
      <c r="F3475" s="29"/>
      <c r="G3475" s="29"/>
      <c r="H3475" s="30"/>
    </row>
    <row r="3476" spans="1:8" s="1" customFormat="1" ht="16.899999999999999" customHeight="1">
      <c r="A3476" s="29"/>
      <c r="B3476" s="30"/>
      <c r="C3476" s="210" t="s">
        <v>2848</v>
      </c>
      <c r="D3476" s="210" t="s">
        <v>2849</v>
      </c>
      <c r="E3476" s="17" t="s">
        <v>2345</v>
      </c>
      <c r="F3476" s="211">
        <v>66</v>
      </c>
      <c r="G3476" s="29"/>
      <c r="H3476" s="30"/>
    </row>
    <row r="3477" spans="1:8" s="1" customFormat="1" ht="16.899999999999999" customHeight="1">
      <c r="A3477" s="29"/>
      <c r="B3477" s="30"/>
      <c r="C3477" s="210" t="s">
        <v>2860</v>
      </c>
      <c r="D3477" s="210" t="s">
        <v>2861</v>
      </c>
      <c r="E3477" s="17" t="s">
        <v>2345</v>
      </c>
      <c r="F3477" s="211">
        <v>2553.7399999999998</v>
      </c>
      <c r="G3477" s="29"/>
      <c r="H3477" s="30"/>
    </row>
    <row r="3478" spans="1:8" s="1" customFormat="1" ht="16.899999999999999" customHeight="1">
      <c r="A3478" s="29"/>
      <c r="B3478" s="30"/>
      <c r="C3478" s="210" t="s">
        <v>1063</v>
      </c>
      <c r="D3478" s="210" t="s">
        <v>1064</v>
      </c>
      <c r="E3478" s="17" t="s">
        <v>2345</v>
      </c>
      <c r="F3478" s="211">
        <v>66</v>
      </c>
      <c r="G3478" s="29"/>
      <c r="H3478" s="30"/>
    </row>
    <row r="3479" spans="1:8" s="1" customFormat="1" ht="16.899999999999999" customHeight="1">
      <c r="A3479" s="29"/>
      <c r="B3479" s="30"/>
      <c r="C3479" s="210" t="s">
        <v>1067</v>
      </c>
      <c r="D3479" s="210" t="s">
        <v>1068</v>
      </c>
      <c r="E3479" s="17" t="s">
        <v>2345</v>
      </c>
      <c r="F3479" s="211">
        <v>66</v>
      </c>
      <c r="G3479" s="29"/>
      <c r="H3479" s="30"/>
    </row>
    <row r="3480" spans="1:8" s="1" customFormat="1" ht="16.899999999999999" customHeight="1">
      <c r="A3480" s="29"/>
      <c r="B3480" s="30"/>
      <c r="C3480" s="210" t="s">
        <v>2856</v>
      </c>
      <c r="D3480" s="210" t="s">
        <v>2857</v>
      </c>
      <c r="E3480" s="17" t="s">
        <v>2345</v>
      </c>
      <c r="F3480" s="211">
        <v>69.3</v>
      </c>
      <c r="G3480" s="29"/>
      <c r="H3480" s="30"/>
    </row>
    <row r="3481" spans="1:8" s="1" customFormat="1" ht="16.899999999999999" customHeight="1">
      <c r="A3481" s="29"/>
      <c r="B3481" s="30"/>
      <c r="C3481" s="206" t="s">
        <v>2462</v>
      </c>
      <c r="D3481" s="207" t="s">
        <v>2463</v>
      </c>
      <c r="E3481" s="208" t="s">
        <v>2345</v>
      </c>
      <c r="F3481" s="209">
        <v>0.5</v>
      </c>
      <c r="G3481" s="29"/>
      <c r="H3481" s="30"/>
    </row>
    <row r="3482" spans="1:8" s="1" customFormat="1" ht="16.899999999999999" customHeight="1">
      <c r="A3482" s="29"/>
      <c r="B3482" s="30"/>
      <c r="C3482" s="210" t="s">
        <v>2462</v>
      </c>
      <c r="D3482" s="210" t="s">
        <v>2793</v>
      </c>
      <c r="E3482" s="17" t="s">
        <v>2156</v>
      </c>
      <c r="F3482" s="211">
        <v>0.5</v>
      </c>
      <c r="G3482" s="29"/>
      <c r="H3482" s="30"/>
    </row>
    <row r="3483" spans="1:8" s="1" customFormat="1" ht="16.899999999999999" customHeight="1">
      <c r="A3483" s="29"/>
      <c r="B3483" s="30"/>
      <c r="C3483" s="212" t="s">
        <v>561</v>
      </c>
      <c r="D3483" s="29"/>
      <c r="E3483" s="29"/>
      <c r="F3483" s="29"/>
      <c r="G3483" s="29"/>
      <c r="H3483" s="30"/>
    </row>
    <row r="3484" spans="1:8" s="1" customFormat="1" ht="16.899999999999999" customHeight="1">
      <c r="A3484" s="29"/>
      <c r="B3484" s="30"/>
      <c r="C3484" s="210" t="s">
        <v>2776</v>
      </c>
      <c r="D3484" s="210" t="s">
        <v>2777</v>
      </c>
      <c r="E3484" s="17" t="s">
        <v>2248</v>
      </c>
      <c r="F3484" s="211">
        <v>287.63099999999997</v>
      </c>
      <c r="G3484" s="29"/>
      <c r="H3484" s="30"/>
    </row>
    <row r="3485" spans="1:8" s="1" customFormat="1" ht="16.899999999999999" customHeight="1">
      <c r="A3485" s="29"/>
      <c r="B3485" s="30"/>
      <c r="C3485" s="210" t="s">
        <v>2619</v>
      </c>
      <c r="D3485" s="210" t="s">
        <v>2620</v>
      </c>
      <c r="E3485" s="17" t="s">
        <v>2297</v>
      </c>
      <c r="F3485" s="211">
        <v>90</v>
      </c>
      <c r="G3485" s="29"/>
      <c r="H3485" s="30"/>
    </row>
    <row r="3486" spans="1:8" s="1" customFormat="1" ht="16.899999999999999" customHeight="1">
      <c r="A3486" s="29"/>
      <c r="B3486" s="30"/>
      <c r="C3486" s="206" t="s">
        <v>2466</v>
      </c>
      <c r="D3486" s="207" t="s">
        <v>2467</v>
      </c>
      <c r="E3486" s="208" t="s">
        <v>2345</v>
      </c>
      <c r="F3486" s="209">
        <v>0.25</v>
      </c>
      <c r="G3486" s="29"/>
      <c r="H3486" s="30"/>
    </row>
    <row r="3487" spans="1:8" s="1" customFormat="1" ht="16.899999999999999" customHeight="1">
      <c r="A3487" s="29"/>
      <c r="B3487" s="30"/>
      <c r="C3487" s="210" t="s">
        <v>2466</v>
      </c>
      <c r="D3487" s="210" t="s">
        <v>2791</v>
      </c>
      <c r="E3487" s="17" t="s">
        <v>2156</v>
      </c>
      <c r="F3487" s="211">
        <v>0.25</v>
      </c>
      <c r="G3487" s="29"/>
      <c r="H3487" s="30"/>
    </row>
    <row r="3488" spans="1:8" s="1" customFormat="1" ht="16.899999999999999" customHeight="1">
      <c r="A3488" s="29"/>
      <c r="B3488" s="30"/>
      <c r="C3488" s="212" t="s">
        <v>561</v>
      </c>
      <c r="D3488" s="29"/>
      <c r="E3488" s="29"/>
      <c r="F3488" s="29"/>
      <c r="G3488" s="29"/>
      <c r="H3488" s="30"/>
    </row>
    <row r="3489" spans="1:8" s="1" customFormat="1" ht="16.899999999999999" customHeight="1">
      <c r="A3489" s="29"/>
      <c r="B3489" s="30"/>
      <c r="C3489" s="210" t="s">
        <v>2776</v>
      </c>
      <c r="D3489" s="210" t="s">
        <v>2777</v>
      </c>
      <c r="E3489" s="17" t="s">
        <v>2248</v>
      </c>
      <c r="F3489" s="211">
        <v>287.63099999999997</v>
      </c>
      <c r="G3489" s="29"/>
      <c r="H3489" s="30"/>
    </row>
    <row r="3490" spans="1:8" s="1" customFormat="1" ht="16.899999999999999" customHeight="1">
      <c r="A3490" s="29"/>
      <c r="B3490" s="30"/>
      <c r="C3490" s="210" t="s">
        <v>2666</v>
      </c>
      <c r="D3490" s="210" t="s">
        <v>2667</v>
      </c>
      <c r="E3490" s="17" t="s">
        <v>2297</v>
      </c>
      <c r="F3490" s="211">
        <v>267.75</v>
      </c>
      <c r="G3490" s="29"/>
      <c r="H3490" s="30"/>
    </row>
    <row r="3491" spans="1:8" s="1" customFormat="1" ht="16.899999999999999" customHeight="1">
      <c r="A3491" s="29"/>
      <c r="B3491" s="30"/>
      <c r="C3491" s="210" t="s">
        <v>3436</v>
      </c>
      <c r="D3491" s="210" t="s">
        <v>3437</v>
      </c>
      <c r="E3491" s="17" t="s">
        <v>2345</v>
      </c>
      <c r="F3491" s="211">
        <v>810</v>
      </c>
      <c r="G3491" s="29"/>
      <c r="H3491" s="30"/>
    </row>
    <row r="3492" spans="1:8" s="1" customFormat="1" ht="16.899999999999999" customHeight="1">
      <c r="A3492" s="29"/>
      <c r="B3492" s="30"/>
      <c r="C3492" s="206" t="s">
        <v>2469</v>
      </c>
      <c r="D3492" s="207" t="s">
        <v>2470</v>
      </c>
      <c r="E3492" s="208" t="s">
        <v>2345</v>
      </c>
      <c r="F3492" s="209">
        <v>0.5</v>
      </c>
      <c r="G3492" s="29"/>
      <c r="H3492" s="30"/>
    </row>
    <row r="3493" spans="1:8" s="1" customFormat="1" ht="16.899999999999999" customHeight="1">
      <c r="A3493" s="29"/>
      <c r="B3493" s="30"/>
      <c r="C3493" s="210" t="s">
        <v>2469</v>
      </c>
      <c r="D3493" s="210" t="s">
        <v>2792</v>
      </c>
      <c r="E3493" s="17" t="s">
        <v>2156</v>
      </c>
      <c r="F3493" s="211">
        <v>0.5</v>
      </c>
      <c r="G3493" s="29"/>
      <c r="H3493" s="30"/>
    </row>
    <row r="3494" spans="1:8" s="1" customFormat="1" ht="16.899999999999999" customHeight="1">
      <c r="A3494" s="29"/>
      <c r="B3494" s="30"/>
      <c r="C3494" s="212" t="s">
        <v>561</v>
      </c>
      <c r="D3494" s="29"/>
      <c r="E3494" s="29"/>
      <c r="F3494" s="29"/>
      <c r="G3494" s="29"/>
      <c r="H3494" s="30"/>
    </row>
    <row r="3495" spans="1:8" s="1" customFormat="1" ht="16.899999999999999" customHeight="1">
      <c r="A3495" s="29"/>
      <c r="B3495" s="30"/>
      <c r="C3495" s="210" t="s">
        <v>2776</v>
      </c>
      <c r="D3495" s="210" t="s">
        <v>2777</v>
      </c>
      <c r="E3495" s="17" t="s">
        <v>2248</v>
      </c>
      <c r="F3495" s="211">
        <v>287.63099999999997</v>
      </c>
      <c r="G3495" s="29"/>
      <c r="H3495" s="30"/>
    </row>
    <row r="3496" spans="1:8" s="1" customFormat="1" ht="16.899999999999999" customHeight="1">
      <c r="A3496" s="29"/>
      <c r="B3496" s="30"/>
      <c r="C3496" s="210" t="s">
        <v>2666</v>
      </c>
      <c r="D3496" s="210" t="s">
        <v>2667</v>
      </c>
      <c r="E3496" s="17" t="s">
        <v>2297</v>
      </c>
      <c r="F3496" s="211">
        <v>267.75</v>
      </c>
      <c r="G3496" s="29"/>
      <c r="H3496" s="30"/>
    </row>
    <row r="3497" spans="1:8" s="1" customFormat="1" ht="16.899999999999999" customHeight="1">
      <c r="A3497" s="29"/>
      <c r="B3497" s="30"/>
      <c r="C3497" s="210" t="s">
        <v>3436</v>
      </c>
      <c r="D3497" s="210" t="s">
        <v>3437</v>
      </c>
      <c r="E3497" s="17" t="s">
        <v>2345</v>
      </c>
      <c r="F3497" s="211">
        <v>810</v>
      </c>
      <c r="G3497" s="29"/>
      <c r="H3497" s="30"/>
    </row>
    <row r="3498" spans="1:8" s="1" customFormat="1" ht="16.899999999999999" customHeight="1">
      <c r="A3498" s="29"/>
      <c r="B3498" s="30"/>
      <c r="C3498" s="206" t="s">
        <v>2471</v>
      </c>
      <c r="D3498" s="207" t="s">
        <v>2472</v>
      </c>
      <c r="E3498" s="208" t="s">
        <v>2297</v>
      </c>
      <c r="F3498" s="209">
        <v>50</v>
      </c>
      <c r="G3498" s="29"/>
      <c r="H3498" s="30"/>
    </row>
    <row r="3499" spans="1:8" s="1" customFormat="1" ht="16.899999999999999" customHeight="1">
      <c r="A3499" s="29"/>
      <c r="B3499" s="30"/>
      <c r="C3499" s="210" t="s">
        <v>2156</v>
      </c>
      <c r="D3499" s="210" t="s">
        <v>2747</v>
      </c>
      <c r="E3499" s="17" t="s">
        <v>2156</v>
      </c>
      <c r="F3499" s="211">
        <v>0</v>
      </c>
      <c r="G3499" s="29"/>
      <c r="H3499" s="30"/>
    </row>
    <row r="3500" spans="1:8" s="1" customFormat="1" ht="16.899999999999999" customHeight="1">
      <c r="A3500" s="29"/>
      <c r="B3500" s="30"/>
      <c r="C3500" s="210" t="s">
        <v>2156</v>
      </c>
      <c r="D3500" s="210" t="s">
        <v>2998</v>
      </c>
      <c r="E3500" s="17" t="s">
        <v>2156</v>
      </c>
      <c r="F3500" s="211">
        <v>50</v>
      </c>
      <c r="G3500" s="29"/>
      <c r="H3500" s="30"/>
    </row>
    <row r="3501" spans="1:8" s="1" customFormat="1" ht="16.899999999999999" customHeight="1">
      <c r="A3501" s="29"/>
      <c r="B3501" s="30"/>
      <c r="C3501" s="210" t="s">
        <v>2471</v>
      </c>
      <c r="D3501" s="210" t="s">
        <v>2641</v>
      </c>
      <c r="E3501" s="17" t="s">
        <v>2156</v>
      </c>
      <c r="F3501" s="211">
        <v>50</v>
      </c>
      <c r="G3501" s="29"/>
      <c r="H3501" s="30"/>
    </row>
    <row r="3502" spans="1:8" s="1" customFormat="1" ht="16.899999999999999" customHeight="1">
      <c r="A3502" s="29"/>
      <c r="B3502" s="30"/>
      <c r="C3502" s="212" t="s">
        <v>561</v>
      </c>
      <c r="D3502" s="29"/>
      <c r="E3502" s="29"/>
      <c r="F3502" s="29"/>
      <c r="G3502" s="29"/>
      <c r="H3502" s="30"/>
    </row>
    <row r="3503" spans="1:8" s="1" customFormat="1" ht="16.899999999999999" customHeight="1">
      <c r="A3503" s="29"/>
      <c r="B3503" s="30"/>
      <c r="C3503" s="210" t="s">
        <v>2995</v>
      </c>
      <c r="D3503" s="210" t="s">
        <v>2996</v>
      </c>
      <c r="E3503" s="17" t="s">
        <v>2297</v>
      </c>
      <c r="F3503" s="211">
        <v>50</v>
      </c>
      <c r="G3503" s="29"/>
      <c r="H3503" s="30"/>
    </row>
    <row r="3504" spans="1:8" s="1" customFormat="1" ht="16.899999999999999" customHeight="1">
      <c r="A3504" s="29"/>
      <c r="B3504" s="30"/>
      <c r="C3504" s="210" t="s">
        <v>2884</v>
      </c>
      <c r="D3504" s="210" t="s">
        <v>2885</v>
      </c>
      <c r="E3504" s="17" t="s">
        <v>2248</v>
      </c>
      <c r="F3504" s="211">
        <v>34.049999999999997</v>
      </c>
      <c r="G3504" s="29"/>
      <c r="H3504" s="30"/>
    </row>
    <row r="3505" spans="1:8" s="1" customFormat="1" ht="16.899999999999999" customHeight="1">
      <c r="A3505" s="29"/>
      <c r="B3505" s="30"/>
      <c r="C3505" s="210" t="s">
        <v>2905</v>
      </c>
      <c r="D3505" s="210" t="s">
        <v>2906</v>
      </c>
      <c r="E3505" s="17" t="s">
        <v>2248</v>
      </c>
      <c r="F3505" s="211">
        <v>1286.1099999999999</v>
      </c>
      <c r="G3505" s="29"/>
      <c r="H3505" s="30"/>
    </row>
    <row r="3506" spans="1:8" s="1" customFormat="1" ht="16.899999999999999" customHeight="1">
      <c r="A3506" s="29"/>
      <c r="B3506" s="30"/>
      <c r="C3506" s="210" t="s">
        <v>3004</v>
      </c>
      <c r="D3506" s="210" t="s">
        <v>3005</v>
      </c>
      <c r="E3506" s="17" t="s">
        <v>2297</v>
      </c>
      <c r="F3506" s="211">
        <v>50</v>
      </c>
      <c r="G3506" s="29"/>
      <c r="H3506" s="30"/>
    </row>
    <row r="3507" spans="1:8" s="1" customFormat="1" ht="16.899999999999999" customHeight="1">
      <c r="A3507" s="29"/>
      <c r="B3507" s="30"/>
      <c r="C3507" s="210" t="s">
        <v>3013</v>
      </c>
      <c r="D3507" s="210" t="s">
        <v>3014</v>
      </c>
      <c r="E3507" s="17" t="s">
        <v>2297</v>
      </c>
      <c r="F3507" s="211">
        <v>517.75</v>
      </c>
      <c r="G3507" s="29"/>
      <c r="H3507" s="30"/>
    </row>
    <row r="3508" spans="1:8" s="1" customFormat="1" ht="16.899999999999999" customHeight="1">
      <c r="A3508" s="29"/>
      <c r="B3508" s="30"/>
      <c r="C3508" s="210" t="s">
        <v>3007</v>
      </c>
      <c r="D3508" s="210" t="s">
        <v>3008</v>
      </c>
      <c r="E3508" s="17" t="s">
        <v>3009</v>
      </c>
      <c r="F3508" s="211">
        <v>0.25</v>
      </c>
      <c r="G3508" s="29"/>
      <c r="H3508" s="30"/>
    </row>
    <row r="3509" spans="1:8" s="1" customFormat="1" ht="16.899999999999999" customHeight="1">
      <c r="A3509" s="29"/>
      <c r="B3509" s="30"/>
      <c r="C3509" s="206" t="s">
        <v>2474</v>
      </c>
      <c r="D3509" s="207" t="s">
        <v>2475</v>
      </c>
      <c r="E3509" s="208" t="s">
        <v>2297</v>
      </c>
      <c r="F3509" s="209">
        <v>31.75</v>
      </c>
      <c r="G3509" s="29"/>
      <c r="H3509" s="30"/>
    </row>
    <row r="3510" spans="1:8" s="1" customFormat="1" ht="16.899999999999999" customHeight="1">
      <c r="A3510" s="29"/>
      <c r="B3510" s="30"/>
      <c r="C3510" s="210" t="s">
        <v>2156</v>
      </c>
      <c r="D3510" s="210" t="s">
        <v>2755</v>
      </c>
      <c r="E3510" s="17" t="s">
        <v>2156</v>
      </c>
      <c r="F3510" s="211">
        <v>0</v>
      </c>
      <c r="G3510" s="29"/>
      <c r="H3510" s="30"/>
    </row>
    <row r="3511" spans="1:8" s="1" customFormat="1" ht="16.899999999999999" customHeight="1">
      <c r="A3511" s="29"/>
      <c r="B3511" s="30"/>
      <c r="C3511" s="210" t="s">
        <v>2156</v>
      </c>
      <c r="D3511" s="210" t="s">
        <v>3002</v>
      </c>
      <c r="E3511" s="17" t="s">
        <v>2156</v>
      </c>
      <c r="F3511" s="211">
        <v>31.75</v>
      </c>
      <c r="G3511" s="29"/>
      <c r="H3511" s="30"/>
    </row>
    <row r="3512" spans="1:8" s="1" customFormat="1" ht="16.899999999999999" customHeight="1">
      <c r="A3512" s="29"/>
      <c r="B3512" s="30"/>
      <c r="C3512" s="210" t="s">
        <v>2474</v>
      </c>
      <c r="D3512" s="210" t="s">
        <v>2641</v>
      </c>
      <c r="E3512" s="17" t="s">
        <v>2156</v>
      </c>
      <c r="F3512" s="211">
        <v>31.75</v>
      </c>
      <c r="G3512" s="29"/>
      <c r="H3512" s="30"/>
    </row>
    <row r="3513" spans="1:8" s="1" customFormat="1" ht="16.899999999999999" customHeight="1">
      <c r="A3513" s="29"/>
      <c r="B3513" s="30"/>
      <c r="C3513" s="212" t="s">
        <v>561</v>
      </c>
      <c r="D3513" s="29"/>
      <c r="E3513" s="29"/>
      <c r="F3513" s="29"/>
      <c r="G3513" s="29"/>
      <c r="H3513" s="30"/>
    </row>
    <row r="3514" spans="1:8" s="1" customFormat="1" ht="16.899999999999999" customHeight="1">
      <c r="A3514" s="29"/>
      <c r="B3514" s="30"/>
      <c r="C3514" s="210" t="s">
        <v>2999</v>
      </c>
      <c r="D3514" s="210" t="s">
        <v>3000</v>
      </c>
      <c r="E3514" s="17" t="s">
        <v>2297</v>
      </c>
      <c r="F3514" s="211">
        <v>31.75</v>
      </c>
      <c r="G3514" s="29"/>
      <c r="H3514" s="30"/>
    </row>
    <row r="3515" spans="1:8" s="1" customFormat="1" ht="16.899999999999999" customHeight="1">
      <c r="A3515" s="29"/>
      <c r="B3515" s="30"/>
      <c r="C3515" s="210" t="s">
        <v>2884</v>
      </c>
      <c r="D3515" s="210" t="s">
        <v>2885</v>
      </c>
      <c r="E3515" s="17" t="s">
        <v>2248</v>
      </c>
      <c r="F3515" s="211">
        <v>34.049999999999997</v>
      </c>
      <c r="G3515" s="29"/>
      <c r="H3515" s="30"/>
    </row>
    <row r="3516" spans="1:8" s="1" customFormat="1" ht="16.899999999999999" customHeight="1">
      <c r="A3516" s="29"/>
      <c r="B3516" s="30"/>
      <c r="C3516" s="210" t="s">
        <v>2905</v>
      </c>
      <c r="D3516" s="210" t="s">
        <v>2906</v>
      </c>
      <c r="E3516" s="17" t="s">
        <v>2248</v>
      </c>
      <c r="F3516" s="211">
        <v>1286.1099999999999</v>
      </c>
      <c r="G3516" s="29"/>
      <c r="H3516" s="30"/>
    </row>
    <row r="3517" spans="1:8" s="1" customFormat="1" ht="16.899999999999999" customHeight="1">
      <c r="A3517" s="29"/>
      <c r="B3517" s="30"/>
      <c r="C3517" s="210" t="s">
        <v>3013</v>
      </c>
      <c r="D3517" s="210" t="s">
        <v>3014</v>
      </c>
      <c r="E3517" s="17" t="s">
        <v>2297</v>
      </c>
      <c r="F3517" s="211">
        <v>517.75</v>
      </c>
      <c r="G3517" s="29"/>
      <c r="H3517" s="30"/>
    </row>
    <row r="3518" spans="1:8" s="1" customFormat="1" ht="16.899999999999999" customHeight="1">
      <c r="A3518" s="29"/>
      <c r="B3518" s="30"/>
      <c r="C3518" s="206" t="s">
        <v>968</v>
      </c>
      <c r="D3518" s="207" t="s">
        <v>564</v>
      </c>
      <c r="E3518" s="208" t="s">
        <v>2345</v>
      </c>
      <c r="F3518" s="209">
        <v>810</v>
      </c>
      <c r="G3518" s="29"/>
      <c r="H3518" s="30"/>
    </row>
    <row r="3519" spans="1:8" s="1" customFormat="1" ht="16.899999999999999" customHeight="1">
      <c r="A3519" s="29"/>
      <c r="B3519" s="30"/>
      <c r="C3519" s="210" t="s">
        <v>2156</v>
      </c>
      <c r="D3519" s="210" t="s">
        <v>2156</v>
      </c>
      <c r="E3519" s="17" t="s">
        <v>2156</v>
      </c>
      <c r="F3519" s="211">
        <v>0</v>
      </c>
      <c r="G3519" s="29"/>
      <c r="H3519" s="30"/>
    </row>
    <row r="3520" spans="1:8" s="1" customFormat="1" ht="16.899999999999999" customHeight="1">
      <c r="A3520" s="29"/>
      <c r="B3520" s="30"/>
      <c r="C3520" s="210" t="s">
        <v>2156</v>
      </c>
      <c r="D3520" s="210" t="s">
        <v>967</v>
      </c>
      <c r="E3520" s="17" t="s">
        <v>2156</v>
      </c>
      <c r="F3520" s="211">
        <v>810</v>
      </c>
      <c r="G3520" s="29"/>
      <c r="H3520" s="30"/>
    </row>
    <row r="3521" spans="1:8" s="1" customFormat="1" ht="16.899999999999999" customHeight="1">
      <c r="A3521" s="29"/>
      <c r="B3521" s="30"/>
      <c r="C3521" s="210" t="s">
        <v>968</v>
      </c>
      <c r="D3521" s="210" t="s">
        <v>2638</v>
      </c>
      <c r="E3521" s="17" t="s">
        <v>2156</v>
      </c>
      <c r="F3521" s="211">
        <v>810</v>
      </c>
      <c r="G3521" s="29"/>
      <c r="H3521" s="30"/>
    </row>
    <row r="3522" spans="1:8" s="1" customFormat="1" ht="16.899999999999999" customHeight="1">
      <c r="A3522" s="29"/>
      <c r="B3522" s="30"/>
      <c r="C3522" s="206" t="s">
        <v>2477</v>
      </c>
      <c r="D3522" s="207" t="s">
        <v>2478</v>
      </c>
      <c r="E3522" s="208" t="s">
        <v>2345</v>
      </c>
      <c r="F3522" s="209">
        <v>507</v>
      </c>
      <c r="G3522" s="29"/>
      <c r="H3522" s="30"/>
    </row>
    <row r="3523" spans="1:8" s="1" customFormat="1" ht="16.899999999999999" customHeight="1">
      <c r="A3523" s="29"/>
      <c r="B3523" s="30"/>
      <c r="C3523" s="210" t="s">
        <v>2156</v>
      </c>
      <c r="D3523" s="210" t="s">
        <v>2669</v>
      </c>
      <c r="E3523" s="17" t="s">
        <v>2156</v>
      </c>
      <c r="F3523" s="211">
        <v>0</v>
      </c>
      <c r="G3523" s="29"/>
      <c r="H3523" s="30"/>
    </row>
    <row r="3524" spans="1:8" s="1" customFormat="1" ht="16.899999999999999" customHeight="1">
      <c r="A3524" s="29"/>
      <c r="B3524" s="30"/>
      <c r="C3524" s="210" t="s">
        <v>2156</v>
      </c>
      <c r="D3524" s="210" t="s">
        <v>2628</v>
      </c>
      <c r="E3524" s="17" t="s">
        <v>2156</v>
      </c>
      <c r="F3524" s="211">
        <v>0</v>
      </c>
      <c r="G3524" s="29"/>
      <c r="H3524" s="30"/>
    </row>
    <row r="3525" spans="1:8" s="1" customFormat="1" ht="16.899999999999999" customHeight="1">
      <c r="A3525" s="29"/>
      <c r="B3525" s="30"/>
      <c r="C3525" s="210" t="s">
        <v>2156</v>
      </c>
      <c r="D3525" s="210" t="s">
        <v>3439</v>
      </c>
      <c r="E3525" s="17" t="s">
        <v>2156</v>
      </c>
      <c r="F3525" s="211">
        <v>98</v>
      </c>
      <c r="G3525" s="29"/>
      <c r="H3525" s="30"/>
    </row>
    <row r="3526" spans="1:8" s="1" customFormat="1" ht="16.899999999999999" customHeight="1">
      <c r="A3526" s="29"/>
      <c r="B3526" s="30"/>
      <c r="C3526" s="210" t="s">
        <v>2156</v>
      </c>
      <c r="D3526" s="210" t="s">
        <v>2634</v>
      </c>
      <c r="E3526" s="17" t="s">
        <v>2156</v>
      </c>
      <c r="F3526" s="211">
        <v>0</v>
      </c>
      <c r="G3526" s="29"/>
      <c r="H3526" s="30"/>
    </row>
    <row r="3527" spans="1:8" s="1" customFormat="1" ht="16.899999999999999" customHeight="1">
      <c r="A3527" s="29"/>
      <c r="B3527" s="30"/>
      <c r="C3527" s="210" t="s">
        <v>2156</v>
      </c>
      <c r="D3527" s="210" t="s">
        <v>3440</v>
      </c>
      <c r="E3527" s="17" t="s">
        <v>2156</v>
      </c>
      <c r="F3527" s="211">
        <v>56</v>
      </c>
      <c r="G3527" s="29"/>
      <c r="H3527" s="30"/>
    </row>
    <row r="3528" spans="1:8" s="1" customFormat="1" ht="16.899999999999999" customHeight="1">
      <c r="A3528" s="29"/>
      <c r="B3528" s="30"/>
      <c r="C3528" s="210" t="s">
        <v>2156</v>
      </c>
      <c r="D3528" s="210" t="s">
        <v>2639</v>
      </c>
      <c r="E3528" s="17" t="s">
        <v>2156</v>
      </c>
      <c r="F3528" s="211">
        <v>0</v>
      </c>
      <c r="G3528" s="29"/>
      <c r="H3528" s="30"/>
    </row>
    <row r="3529" spans="1:8" s="1" customFormat="1" ht="16.899999999999999" customHeight="1">
      <c r="A3529" s="29"/>
      <c r="B3529" s="30"/>
      <c r="C3529" s="210" t="s">
        <v>2156</v>
      </c>
      <c r="D3529" s="210" t="s">
        <v>3441</v>
      </c>
      <c r="E3529" s="17" t="s">
        <v>2156</v>
      </c>
      <c r="F3529" s="211">
        <v>0</v>
      </c>
      <c r="G3529" s="29"/>
      <c r="H3529" s="30"/>
    </row>
    <row r="3530" spans="1:8" s="1" customFormat="1" ht="16.899999999999999" customHeight="1">
      <c r="A3530" s="29"/>
      <c r="B3530" s="30"/>
      <c r="C3530" s="210" t="s">
        <v>2156</v>
      </c>
      <c r="D3530" s="210" t="s">
        <v>2156</v>
      </c>
      <c r="E3530" s="17" t="s">
        <v>2156</v>
      </c>
      <c r="F3530" s="211">
        <v>0</v>
      </c>
      <c r="G3530" s="29"/>
      <c r="H3530" s="30"/>
    </row>
    <row r="3531" spans="1:8" s="1" customFormat="1" ht="16.899999999999999" customHeight="1">
      <c r="A3531" s="29"/>
      <c r="B3531" s="30"/>
      <c r="C3531" s="210" t="s">
        <v>2156</v>
      </c>
      <c r="D3531" s="210" t="s">
        <v>2677</v>
      </c>
      <c r="E3531" s="17" t="s">
        <v>2156</v>
      </c>
      <c r="F3531" s="211">
        <v>0</v>
      </c>
      <c r="G3531" s="29"/>
      <c r="H3531" s="30"/>
    </row>
    <row r="3532" spans="1:8" s="1" customFormat="1" ht="16.899999999999999" customHeight="1">
      <c r="A3532" s="29"/>
      <c r="B3532" s="30"/>
      <c r="C3532" s="210" t="s">
        <v>2156</v>
      </c>
      <c r="D3532" s="210" t="s">
        <v>2628</v>
      </c>
      <c r="E3532" s="17" t="s">
        <v>2156</v>
      </c>
      <c r="F3532" s="211">
        <v>0</v>
      </c>
      <c r="G3532" s="29"/>
      <c r="H3532" s="30"/>
    </row>
    <row r="3533" spans="1:8" s="1" customFormat="1" ht="16.899999999999999" customHeight="1">
      <c r="A3533" s="29"/>
      <c r="B3533" s="30"/>
      <c r="C3533" s="210" t="s">
        <v>2156</v>
      </c>
      <c r="D3533" s="210" t="s">
        <v>3442</v>
      </c>
      <c r="E3533" s="17" t="s">
        <v>2156</v>
      </c>
      <c r="F3533" s="211">
        <v>168</v>
      </c>
      <c r="G3533" s="29"/>
      <c r="H3533" s="30"/>
    </row>
    <row r="3534" spans="1:8" s="1" customFormat="1" ht="16.899999999999999" customHeight="1">
      <c r="A3534" s="29"/>
      <c r="B3534" s="30"/>
      <c r="C3534" s="210" t="s">
        <v>2156</v>
      </c>
      <c r="D3534" s="210" t="s">
        <v>2681</v>
      </c>
      <c r="E3534" s="17" t="s">
        <v>2156</v>
      </c>
      <c r="F3534" s="211">
        <v>0</v>
      </c>
      <c r="G3534" s="29"/>
      <c r="H3534" s="30"/>
    </row>
    <row r="3535" spans="1:8" s="1" customFormat="1" ht="16.899999999999999" customHeight="1">
      <c r="A3535" s="29"/>
      <c r="B3535" s="30"/>
      <c r="C3535" s="210" t="s">
        <v>2156</v>
      </c>
      <c r="D3535" s="210" t="s">
        <v>3444</v>
      </c>
      <c r="E3535" s="17" t="s">
        <v>2156</v>
      </c>
      <c r="F3535" s="211">
        <v>18</v>
      </c>
      <c r="G3535" s="29"/>
      <c r="H3535" s="30"/>
    </row>
    <row r="3536" spans="1:8" s="1" customFormat="1" ht="16.899999999999999" customHeight="1">
      <c r="A3536" s="29"/>
      <c r="B3536" s="30"/>
      <c r="C3536" s="210" t="s">
        <v>2156</v>
      </c>
      <c r="D3536" s="210" t="s">
        <v>2634</v>
      </c>
      <c r="E3536" s="17" t="s">
        <v>2156</v>
      </c>
      <c r="F3536" s="211">
        <v>0</v>
      </c>
      <c r="G3536" s="29"/>
      <c r="H3536" s="30"/>
    </row>
    <row r="3537" spans="1:8" s="1" customFormat="1" ht="16.899999999999999" customHeight="1">
      <c r="A3537" s="29"/>
      <c r="B3537" s="30"/>
      <c r="C3537" s="210" t="s">
        <v>2156</v>
      </c>
      <c r="D3537" s="210" t="s">
        <v>3445</v>
      </c>
      <c r="E3537" s="17" t="s">
        <v>2156</v>
      </c>
      <c r="F3537" s="211">
        <v>119</v>
      </c>
      <c r="G3537" s="29"/>
      <c r="H3537" s="30"/>
    </row>
    <row r="3538" spans="1:8" s="1" customFormat="1" ht="16.899999999999999" customHeight="1">
      <c r="A3538" s="29"/>
      <c r="B3538" s="30"/>
      <c r="C3538" s="210" t="s">
        <v>2156</v>
      </c>
      <c r="D3538" s="210" t="s">
        <v>2639</v>
      </c>
      <c r="E3538" s="17" t="s">
        <v>2156</v>
      </c>
      <c r="F3538" s="211">
        <v>0</v>
      </c>
      <c r="G3538" s="29"/>
      <c r="H3538" s="30"/>
    </row>
    <row r="3539" spans="1:8" s="1" customFormat="1" ht="16.899999999999999" customHeight="1">
      <c r="A3539" s="29"/>
      <c r="B3539" s="30"/>
      <c r="C3539" s="210" t="s">
        <v>2156</v>
      </c>
      <c r="D3539" s="210" t="s">
        <v>3446</v>
      </c>
      <c r="E3539" s="17" t="s">
        <v>2156</v>
      </c>
      <c r="F3539" s="211">
        <v>48</v>
      </c>
      <c r="G3539" s="29"/>
      <c r="H3539" s="30"/>
    </row>
    <row r="3540" spans="1:8" s="1" customFormat="1" ht="16.899999999999999" customHeight="1">
      <c r="A3540" s="29"/>
      <c r="B3540" s="30"/>
      <c r="C3540" s="210" t="s">
        <v>2477</v>
      </c>
      <c r="D3540" s="210" t="s">
        <v>2638</v>
      </c>
      <c r="E3540" s="17" t="s">
        <v>2156</v>
      </c>
      <c r="F3540" s="211">
        <v>507</v>
      </c>
      <c r="G3540" s="29"/>
      <c r="H3540" s="30"/>
    </row>
    <row r="3541" spans="1:8" s="1" customFormat="1" ht="16.899999999999999" customHeight="1">
      <c r="A3541" s="29"/>
      <c r="B3541" s="30"/>
      <c r="C3541" s="212" t="s">
        <v>561</v>
      </c>
      <c r="D3541" s="29"/>
      <c r="E3541" s="29"/>
      <c r="F3541" s="29"/>
      <c r="G3541" s="29"/>
      <c r="H3541" s="30"/>
    </row>
    <row r="3542" spans="1:8" s="1" customFormat="1" ht="16.899999999999999" customHeight="1">
      <c r="A3542" s="29"/>
      <c r="B3542" s="30"/>
      <c r="C3542" s="210" t="s">
        <v>3436</v>
      </c>
      <c r="D3542" s="210" t="s">
        <v>3437</v>
      </c>
      <c r="E3542" s="17" t="s">
        <v>2345</v>
      </c>
      <c r="F3542" s="211">
        <v>810</v>
      </c>
      <c r="G3542" s="29"/>
      <c r="H3542" s="30"/>
    </row>
    <row r="3543" spans="1:8" s="1" customFormat="1" ht="16.899999999999999" customHeight="1">
      <c r="A3543" s="29"/>
      <c r="B3543" s="30"/>
      <c r="C3543" s="206" t="s">
        <v>2480</v>
      </c>
      <c r="D3543" s="207" t="s">
        <v>2481</v>
      </c>
      <c r="E3543" s="208" t="s">
        <v>2345</v>
      </c>
      <c r="F3543" s="209">
        <v>404</v>
      </c>
      <c r="G3543" s="29"/>
      <c r="H3543" s="30"/>
    </row>
    <row r="3544" spans="1:8" s="1" customFormat="1" ht="16.899999999999999" customHeight="1">
      <c r="A3544" s="29"/>
      <c r="B3544" s="30"/>
      <c r="C3544" s="210" t="s">
        <v>2156</v>
      </c>
      <c r="D3544" s="210" t="s">
        <v>2156</v>
      </c>
      <c r="E3544" s="17" t="s">
        <v>2156</v>
      </c>
      <c r="F3544" s="211">
        <v>0</v>
      </c>
      <c r="G3544" s="29"/>
      <c r="H3544" s="30"/>
    </row>
    <row r="3545" spans="1:8" s="1" customFormat="1" ht="16.899999999999999" customHeight="1">
      <c r="A3545" s="29"/>
      <c r="B3545" s="30"/>
      <c r="C3545" s="210" t="s">
        <v>2156</v>
      </c>
      <c r="D3545" s="210" t="s">
        <v>2687</v>
      </c>
      <c r="E3545" s="17" t="s">
        <v>2156</v>
      </c>
      <c r="F3545" s="211">
        <v>0</v>
      </c>
      <c r="G3545" s="29"/>
      <c r="H3545" s="30"/>
    </row>
    <row r="3546" spans="1:8" s="1" customFormat="1" ht="16.899999999999999" customHeight="1">
      <c r="A3546" s="29"/>
      <c r="B3546" s="30"/>
      <c r="C3546" s="210" t="s">
        <v>2156</v>
      </c>
      <c r="D3546" s="210" t="s">
        <v>2628</v>
      </c>
      <c r="E3546" s="17" t="s">
        <v>2156</v>
      </c>
      <c r="F3546" s="211">
        <v>0</v>
      </c>
      <c r="G3546" s="29"/>
      <c r="H3546" s="30"/>
    </row>
    <row r="3547" spans="1:8" s="1" customFormat="1" ht="16.899999999999999" customHeight="1">
      <c r="A3547" s="29"/>
      <c r="B3547" s="30"/>
      <c r="C3547" s="210" t="s">
        <v>2156</v>
      </c>
      <c r="D3547" s="210" t="s">
        <v>3447</v>
      </c>
      <c r="E3547" s="17" t="s">
        <v>2156</v>
      </c>
      <c r="F3547" s="211">
        <v>162</v>
      </c>
      <c r="G3547" s="29"/>
      <c r="H3547" s="30"/>
    </row>
    <row r="3548" spans="1:8" s="1" customFormat="1" ht="16.899999999999999" customHeight="1">
      <c r="A3548" s="29"/>
      <c r="B3548" s="30"/>
      <c r="C3548" s="210" t="s">
        <v>2156</v>
      </c>
      <c r="D3548" s="210" t="s">
        <v>2681</v>
      </c>
      <c r="E3548" s="17" t="s">
        <v>2156</v>
      </c>
      <c r="F3548" s="211">
        <v>0</v>
      </c>
      <c r="G3548" s="29"/>
      <c r="H3548" s="30"/>
    </row>
    <row r="3549" spans="1:8" s="1" customFormat="1" ht="16.899999999999999" customHeight="1">
      <c r="A3549" s="29"/>
      <c r="B3549" s="30"/>
      <c r="C3549" s="210" t="s">
        <v>2156</v>
      </c>
      <c r="D3549" s="210" t="s">
        <v>3448</v>
      </c>
      <c r="E3549" s="17" t="s">
        <v>2156</v>
      </c>
      <c r="F3549" s="211">
        <v>40</v>
      </c>
      <c r="G3549" s="29"/>
      <c r="H3549" s="30"/>
    </row>
    <row r="3550" spans="1:8" s="1" customFormat="1" ht="16.899999999999999" customHeight="1">
      <c r="A3550" s="29"/>
      <c r="B3550" s="30"/>
      <c r="C3550" s="210" t="s">
        <v>2156</v>
      </c>
      <c r="D3550" s="210" t="s">
        <v>2634</v>
      </c>
      <c r="E3550" s="17" t="s">
        <v>2156</v>
      </c>
      <c r="F3550" s="211">
        <v>0</v>
      </c>
      <c r="G3550" s="29"/>
      <c r="H3550" s="30"/>
    </row>
    <row r="3551" spans="1:8" s="1" customFormat="1" ht="16.899999999999999" customHeight="1">
      <c r="A3551" s="29"/>
      <c r="B3551" s="30"/>
      <c r="C3551" s="210" t="s">
        <v>2156</v>
      </c>
      <c r="D3551" s="210" t="s">
        <v>3449</v>
      </c>
      <c r="E3551" s="17" t="s">
        <v>2156</v>
      </c>
      <c r="F3551" s="211">
        <v>162</v>
      </c>
      <c r="G3551" s="29"/>
      <c r="H3551" s="30"/>
    </row>
    <row r="3552" spans="1:8" s="1" customFormat="1" ht="16.899999999999999" customHeight="1">
      <c r="A3552" s="29"/>
      <c r="B3552" s="30"/>
      <c r="C3552" s="210" t="s">
        <v>2156</v>
      </c>
      <c r="D3552" s="210" t="s">
        <v>2639</v>
      </c>
      <c r="E3552" s="17" t="s">
        <v>2156</v>
      </c>
      <c r="F3552" s="211">
        <v>0</v>
      </c>
      <c r="G3552" s="29"/>
      <c r="H3552" s="30"/>
    </row>
    <row r="3553" spans="1:8" s="1" customFormat="1" ht="16.899999999999999" customHeight="1">
      <c r="A3553" s="29"/>
      <c r="B3553" s="30"/>
      <c r="C3553" s="210" t="s">
        <v>2156</v>
      </c>
      <c r="D3553" s="210" t="s">
        <v>3450</v>
      </c>
      <c r="E3553" s="17" t="s">
        <v>2156</v>
      </c>
      <c r="F3553" s="211">
        <v>40</v>
      </c>
      <c r="G3553" s="29"/>
      <c r="H3553" s="30"/>
    </row>
    <row r="3554" spans="1:8" s="1" customFormat="1" ht="16.899999999999999" customHeight="1">
      <c r="A3554" s="29"/>
      <c r="B3554" s="30"/>
      <c r="C3554" s="210" t="s">
        <v>2480</v>
      </c>
      <c r="D3554" s="210" t="s">
        <v>2638</v>
      </c>
      <c r="E3554" s="17" t="s">
        <v>2156</v>
      </c>
      <c r="F3554" s="211">
        <v>404</v>
      </c>
      <c r="G3554" s="29"/>
      <c r="H3554" s="30"/>
    </row>
    <row r="3555" spans="1:8" s="1" customFormat="1" ht="16.899999999999999" customHeight="1">
      <c r="A3555" s="29"/>
      <c r="B3555" s="30"/>
      <c r="C3555" s="212" t="s">
        <v>561</v>
      </c>
      <c r="D3555" s="29"/>
      <c r="E3555" s="29"/>
      <c r="F3555" s="29"/>
      <c r="G3555" s="29"/>
      <c r="H3555" s="30"/>
    </row>
    <row r="3556" spans="1:8" s="1" customFormat="1" ht="16.899999999999999" customHeight="1">
      <c r="A3556" s="29"/>
      <c r="B3556" s="30"/>
      <c r="C3556" s="210" t="s">
        <v>3436</v>
      </c>
      <c r="D3556" s="210" t="s">
        <v>3437</v>
      </c>
      <c r="E3556" s="17" t="s">
        <v>2345</v>
      </c>
      <c r="F3556" s="211">
        <v>810</v>
      </c>
      <c r="G3556" s="29"/>
      <c r="H3556" s="30"/>
    </row>
    <row r="3557" spans="1:8" s="1" customFormat="1" ht="16.899999999999999" customHeight="1">
      <c r="A3557" s="29"/>
      <c r="B3557" s="30"/>
      <c r="C3557" s="210" t="s">
        <v>3425</v>
      </c>
      <c r="D3557" s="210" t="s">
        <v>3426</v>
      </c>
      <c r="E3557" s="17" t="s">
        <v>2345</v>
      </c>
      <c r="F3557" s="211">
        <v>1175.02</v>
      </c>
      <c r="G3557" s="29"/>
      <c r="H3557" s="30"/>
    </row>
    <row r="3558" spans="1:8" s="1" customFormat="1" ht="16.899999999999999" customHeight="1">
      <c r="A3558" s="29"/>
      <c r="B3558" s="30"/>
      <c r="C3558" s="206" t="s">
        <v>2483</v>
      </c>
      <c r="D3558" s="207" t="s">
        <v>2484</v>
      </c>
      <c r="E3558" s="208" t="s">
        <v>2485</v>
      </c>
      <c r="F3558" s="209">
        <v>81.653000000000006</v>
      </c>
      <c r="G3558" s="29"/>
      <c r="H3558" s="30"/>
    </row>
    <row r="3559" spans="1:8" s="1" customFormat="1" ht="16.899999999999999" customHeight="1">
      <c r="A3559" s="29"/>
      <c r="B3559" s="30"/>
      <c r="C3559" s="210" t="s">
        <v>2156</v>
      </c>
      <c r="D3559" s="210" t="s">
        <v>1003</v>
      </c>
      <c r="E3559" s="17" t="s">
        <v>2156</v>
      </c>
      <c r="F3559" s="211">
        <v>0</v>
      </c>
      <c r="G3559" s="29"/>
      <c r="H3559" s="30"/>
    </row>
    <row r="3560" spans="1:8" s="1" customFormat="1" ht="16.899999999999999" customHeight="1">
      <c r="A3560" s="29"/>
      <c r="B3560" s="30"/>
      <c r="C3560" s="210" t="s">
        <v>2156</v>
      </c>
      <c r="D3560" s="210" t="s">
        <v>1004</v>
      </c>
      <c r="E3560" s="17" t="s">
        <v>2156</v>
      </c>
      <c r="F3560" s="211">
        <v>0</v>
      </c>
      <c r="G3560" s="29"/>
      <c r="H3560" s="30"/>
    </row>
    <row r="3561" spans="1:8" s="1" customFormat="1" ht="16.899999999999999" customHeight="1">
      <c r="A3561" s="29"/>
      <c r="B3561" s="30"/>
      <c r="C3561" s="210" t="s">
        <v>2156</v>
      </c>
      <c r="D3561" s="210" t="s">
        <v>1005</v>
      </c>
      <c r="E3561" s="17" t="s">
        <v>2156</v>
      </c>
      <c r="F3561" s="211">
        <v>0</v>
      </c>
      <c r="G3561" s="29"/>
      <c r="H3561" s="30"/>
    </row>
    <row r="3562" spans="1:8" s="1" customFormat="1" ht="16.899999999999999" customHeight="1">
      <c r="A3562" s="29"/>
      <c r="B3562" s="30"/>
      <c r="C3562" s="210" t="s">
        <v>2156</v>
      </c>
      <c r="D3562" s="210" t="s">
        <v>1006</v>
      </c>
      <c r="E3562" s="17" t="s">
        <v>2156</v>
      </c>
      <c r="F3562" s="211">
        <v>42.93</v>
      </c>
      <c r="G3562" s="29"/>
      <c r="H3562" s="30"/>
    </row>
    <row r="3563" spans="1:8" s="1" customFormat="1" ht="16.899999999999999" customHeight="1">
      <c r="A3563" s="29"/>
      <c r="B3563" s="30"/>
      <c r="C3563" s="210" t="s">
        <v>2156</v>
      </c>
      <c r="D3563" s="210" t="s">
        <v>2799</v>
      </c>
      <c r="E3563" s="17" t="s">
        <v>2156</v>
      </c>
      <c r="F3563" s="211">
        <v>0</v>
      </c>
      <c r="G3563" s="29"/>
      <c r="H3563" s="30"/>
    </row>
    <row r="3564" spans="1:8" s="1" customFormat="1" ht="16.899999999999999" customHeight="1">
      <c r="A3564" s="29"/>
      <c r="B3564" s="30"/>
      <c r="C3564" s="210" t="s">
        <v>2156</v>
      </c>
      <c r="D3564" s="210" t="s">
        <v>1007</v>
      </c>
      <c r="E3564" s="17" t="s">
        <v>2156</v>
      </c>
      <c r="F3564" s="211">
        <v>23.018000000000001</v>
      </c>
      <c r="G3564" s="29"/>
      <c r="H3564" s="30"/>
    </row>
    <row r="3565" spans="1:8" s="1" customFormat="1" ht="16.899999999999999" customHeight="1">
      <c r="A3565" s="29"/>
      <c r="B3565" s="30"/>
      <c r="C3565" s="210" t="s">
        <v>2156</v>
      </c>
      <c r="D3565" s="210" t="s">
        <v>2625</v>
      </c>
      <c r="E3565" s="17" t="s">
        <v>2156</v>
      </c>
      <c r="F3565" s="211">
        <v>0</v>
      </c>
      <c r="G3565" s="29"/>
      <c r="H3565" s="30"/>
    </row>
    <row r="3566" spans="1:8" s="1" customFormat="1" ht="16.899999999999999" customHeight="1">
      <c r="A3566" s="29"/>
      <c r="B3566" s="30"/>
      <c r="C3566" s="210" t="s">
        <v>2156</v>
      </c>
      <c r="D3566" s="210" t="s">
        <v>1008</v>
      </c>
      <c r="E3566" s="17" t="s">
        <v>2156</v>
      </c>
      <c r="F3566" s="211">
        <v>5.94</v>
      </c>
      <c r="G3566" s="29"/>
      <c r="H3566" s="30"/>
    </row>
    <row r="3567" spans="1:8" s="1" customFormat="1" ht="16.899999999999999" customHeight="1">
      <c r="A3567" s="29"/>
      <c r="B3567" s="30"/>
      <c r="C3567" s="210" t="s">
        <v>2156</v>
      </c>
      <c r="D3567" s="210" t="s">
        <v>2804</v>
      </c>
      <c r="E3567" s="17" t="s">
        <v>2156</v>
      </c>
      <c r="F3567" s="211">
        <v>0</v>
      </c>
      <c r="G3567" s="29"/>
      <c r="H3567" s="30"/>
    </row>
    <row r="3568" spans="1:8" s="1" customFormat="1" ht="16.899999999999999" customHeight="1">
      <c r="A3568" s="29"/>
      <c r="B3568" s="30"/>
      <c r="C3568" s="210" t="s">
        <v>2156</v>
      </c>
      <c r="D3568" s="210" t="s">
        <v>1009</v>
      </c>
      <c r="E3568" s="17" t="s">
        <v>2156</v>
      </c>
      <c r="F3568" s="211">
        <v>9.7650000000000006</v>
      </c>
      <c r="G3568" s="29"/>
      <c r="H3568" s="30"/>
    </row>
    <row r="3569" spans="1:8" s="1" customFormat="1" ht="16.899999999999999" customHeight="1">
      <c r="A3569" s="29"/>
      <c r="B3569" s="30"/>
      <c r="C3569" s="210" t="s">
        <v>2483</v>
      </c>
      <c r="D3569" s="210" t="s">
        <v>2638</v>
      </c>
      <c r="E3569" s="17" t="s">
        <v>2156</v>
      </c>
      <c r="F3569" s="211">
        <v>81.653000000000006</v>
      </c>
      <c r="G3569" s="29"/>
      <c r="H3569" s="30"/>
    </row>
    <row r="3570" spans="1:8" s="1" customFormat="1" ht="16.899999999999999" customHeight="1">
      <c r="A3570" s="29"/>
      <c r="B3570" s="30"/>
      <c r="C3570" s="212" t="s">
        <v>561</v>
      </c>
      <c r="D3570" s="29"/>
      <c r="E3570" s="29"/>
      <c r="F3570" s="29"/>
      <c r="G3570" s="29"/>
      <c r="H3570" s="30"/>
    </row>
    <row r="3571" spans="1:8" s="1" customFormat="1" ht="16.899999999999999" customHeight="1">
      <c r="A3571" s="29"/>
      <c r="B3571" s="30"/>
      <c r="C3571" s="210" t="s">
        <v>1000</v>
      </c>
      <c r="D3571" s="210" t="s">
        <v>1001</v>
      </c>
      <c r="E3571" s="17" t="s">
        <v>2485</v>
      </c>
      <c r="F3571" s="211">
        <v>397.56</v>
      </c>
      <c r="G3571" s="29"/>
      <c r="H3571" s="30"/>
    </row>
    <row r="3572" spans="1:8" s="1" customFormat="1" ht="16.899999999999999" customHeight="1">
      <c r="A3572" s="29"/>
      <c r="B3572" s="30"/>
      <c r="C3572" s="210" t="s">
        <v>1015</v>
      </c>
      <c r="D3572" s="210" t="s">
        <v>1016</v>
      </c>
      <c r="E3572" s="17" t="s">
        <v>2485</v>
      </c>
      <c r="F3572" s="211">
        <v>2753.096</v>
      </c>
      <c r="G3572" s="29"/>
      <c r="H3572" s="30"/>
    </row>
    <row r="3573" spans="1:8" s="1" customFormat="1" ht="16.899999999999999" customHeight="1">
      <c r="A3573" s="29"/>
      <c r="B3573" s="30"/>
      <c r="C3573" s="206" t="s">
        <v>2487</v>
      </c>
      <c r="D3573" s="207" t="s">
        <v>2488</v>
      </c>
      <c r="E3573" s="208" t="s">
        <v>2485</v>
      </c>
      <c r="F3573" s="209">
        <v>48.679000000000002</v>
      </c>
      <c r="G3573" s="29"/>
      <c r="H3573" s="30"/>
    </row>
    <row r="3574" spans="1:8" s="1" customFormat="1" ht="16.899999999999999" customHeight="1">
      <c r="A3574" s="29"/>
      <c r="B3574" s="30"/>
      <c r="C3574" s="210" t="s">
        <v>2156</v>
      </c>
      <c r="D3574" s="210" t="s">
        <v>2912</v>
      </c>
      <c r="E3574" s="17" t="s">
        <v>2156</v>
      </c>
      <c r="F3574" s="211">
        <v>0</v>
      </c>
      <c r="G3574" s="29"/>
      <c r="H3574" s="30"/>
    </row>
    <row r="3575" spans="1:8" s="1" customFormat="1" ht="16.899999999999999" customHeight="1">
      <c r="A3575" s="29"/>
      <c r="B3575" s="30"/>
      <c r="C3575" s="210" t="s">
        <v>2156</v>
      </c>
      <c r="D3575" s="210" t="s">
        <v>1004</v>
      </c>
      <c r="E3575" s="17" t="s">
        <v>2156</v>
      </c>
      <c r="F3575" s="211">
        <v>0</v>
      </c>
      <c r="G3575" s="29"/>
      <c r="H3575" s="30"/>
    </row>
    <row r="3576" spans="1:8" s="1" customFormat="1" ht="16.899999999999999" customHeight="1">
      <c r="A3576" s="29"/>
      <c r="B3576" s="30"/>
      <c r="C3576" s="210" t="s">
        <v>2156</v>
      </c>
      <c r="D3576" s="210" t="s">
        <v>2483</v>
      </c>
      <c r="E3576" s="17" t="s">
        <v>2156</v>
      </c>
      <c r="F3576" s="211">
        <v>81.653000000000006</v>
      </c>
      <c r="G3576" s="29"/>
      <c r="H3576" s="30"/>
    </row>
    <row r="3577" spans="1:8" s="1" customFormat="1" ht="16.899999999999999" customHeight="1">
      <c r="A3577" s="29"/>
      <c r="B3577" s="30"/>
      <c r="C3577" s="210" t="s">
        <v>2156</v>
      </c>
      <c r="D3577" s="210" t="s">
        <v>1011</v>
      </c>
      <c r="E3577" s="17" t="s">
        <v>2156</v>
      </c>
      <c r="F3577" s="211">
        <v>-32.973999999999997</v>
      </c>
      <c r="G3577" s="29"/>
      <c r="H3577" s="30"/>
    </row>
    <row r="3578" spans="1:8" s="1" customFormat="1" ht="16.899999999999999" customHeight="1">
      <c r="A3578" s="29"/>
      <c r="B3578" s="30"/>
      <c r="C3578" s="210" t="s">
        <v>2487</v>
      </c>
      <c r="D3578" s="210" t="s">
        <v>2638</v>
      </c>
      <c r="E3578" s="17" t="s">
        <v>2156</v>
      </c>
      <c r="F3578" s="211">
        <v>48.679000000000002</v>
      </c>
      <c r="G3578" s="29"/>
      <c r="H3578" s="30"/>
    </row>
    <row r="3579" spans="1:8" s="1" customFormat="1" ht="16.899999999999999" customHeight="1">
      <c r="A3579" s="29"/>
      <c r="B3579" s="30"/>
      <c r="C3579" s="212" t="s">
        <v>561</v>
      </c>
      <c r="D3579" s="29"/>
      <c r="E3579" s="29"/>
      <c r="F3579" s="29"/>
      <c r="G3579" s="29"/>
      <c r="H3579" s="30"/>
    </row>
    <row r="3580" spans="1:8" s="1" customFormat="1" ht="16.899999999999999" customHeight="1">
      <c r="A3580" s="29"/>
      <c r="B3580" s="30"/>
      <c r="C3580" s="210" t="s">
        <v>1000</v>
      </c>
      <c r="D3580" s="210" t="s">
        <v>1001</v>
      </c>
      <c r="E3580" s="17" t="s">
        <v>2485</v>
      </c>
      <c r="F3580" s="211">
        <v>397.56</v>
      </c>
      <c r="G3580" s="29"/>
      <c r="H3580" s="30"/>
    </row>
    <row r="3581" spans="1:8" s="1" customFormat="1" ht="16.899999999999999" customHeight="1">
      <c r="A3581" s="29"/>
      <c r="B3581" s="30"/>
      <c r="C3581" s="210" t="s">
        <v>1015</v>
      </c>
      <c r="D3581" s="210" t="s">
        <v>1016</v>
      </c>
      <c r="E3581" s="17" t="s">
        <v>2485</v>
      </c>
      <c r="F3581" s="211">
        <v>2753.096</v>
      </c>
      <c r="G3581" s="29"/>
      <c r="H3581" s="30"/>
    </row>
    <row r="3582" spans="1:8" s="1" customFormat="1" ht="16.899999999999999" customHeight="1">
      <c r="A3582" s="29"/>
      <c r="B3582" s="30"/>
      <c r="C3582" s="210" t="s">
        <v>1038</v>
      </c>
      <c r="D3582" s="210" t="s">
        <v>1039</v>
      </c>
      <c r="E3582" s="17" t="s">
        <v>2485</v>
      </c>
      <c r="F3582" s="211">
        <v>151.346</v>
      </c>
      <c r="G3582" s="29"/>
      <c r="H3582" s="30"/>
    </row>
    <row r="3583" spans="1:8" s="1" customFormat="1" ht="16.899999999999999" customHeight="1">
      <c r="A3583" s="29"/>
      <c r="B3583" s="30"/>
      <c r="C3583" s="210" t="s">
        <v>1046</v>
      </c>
      <c r="D3583" s="210" t="s">
        <v>1047</v>
      </c>
      <c r="E3583" s="17" t="s">
        <v>2485</v>
      </c>
      <c r="F3583" s="211">
        <v>48.679000000000002</v>
      </c>
      <c r="G3583" s="29"/>
      <c r="H3583" s="30"/>
    </row>
    <row r="3584" spans="1:8" s="1" customFormat="1" ht="16.899999999999999" customHeight="1">
      <c r="A3584" s="29"/>
      <c r="B3584" s="30"/>
      <c r="C3584" s="206" t="s">
        <v>2490</v>
      </c>
      <c r="D3584" s="207" t="s">
        <v>2491</v>
      </c>
      <c r="E3584" s="208" t="s">
        <v>2485</v>
      </c>
      <c r="F3584" s="209">
        <v>245.76300000000001</v>
      </c>
      <c r="G3584" s="29"/>
      <c r="H3584" s="30"/>
    </row>
    <row r="3585" spans="1:8" s="1" customFormat="1" ht="16.899999999999999" customHeight="1">
      <c r="A3585" s="29"/>
      <c r="B3585" s="30"/>
      <c r="C3585" s="210" t="s">
        <v>2156</v>
      </c>
      <c r="D3585" s="210" t="s">
        <v>1012</v>
      </c>
      <c r="E3585" s="17" t="s">
        <v>2156</v>
      </c>
      <c r="F3585" s="211">
        <v>0</v>
      </c>
      <c r="G3585" s="29"/>
      <c r="H3585" s="30"/>
    </row>
    <row r="3586" spans="1:8" s="1" customFormat="1" ht="16.899999999999999" customHeight="1">
      <c r="A3586" s="29"/>
      <c r="B3586" s="30"/>
      <c r="C3586" s="210" t="s">
        <v>2156</v>
      </c>
      <c r="D3586" s="210" t="s">
        <v>1013</v>
      </c>
      <c r="E3586" s="17" t="s">
        <v>2156</v>
      </c>
      <c r="F3586" s="211">
        <v>0</v>
      </c>
      <c r="G3586" s="29"/>
      <c r="H3586" s="30"/>
    </row>
    <row r="3587" spans="1:8" s="1" customFormat="1" ht="16.899999999999999" customHeight="1">
      <c r="A3587" s="29"/>
      <c r="B3587" s="30"/>
      <c r="C3587" s="210" t="s">
        <v>2156</v>
      </c>
      <c r="D3587" s="210" t="s">
        <v>1014</v>
      </c>
      <c r="E3587" s="17" t="s">
        <v>2156</v>
      </c>
      <c r="F3587" s="211">
        <v>245.76300000000001</v>
      </c>
      <c r="G3587" s="29"/>
      <c r="H3587" s="30"/>
    </row>
    <row r="3588" spans="1:8" s="1" customFormat="1" ht="16.899999999999999" customHeight="1">
      <c r="A3588" s="29"/>
      <c r="B3588" s="30"/>
      <c r="C3588" s="210" t="s">
        <v>2490</v>
      </c>
      <c r="D3588" s="210" t="s">
        <v>2638</v>
      </c>
      <c r="E3588" s="17" t="s">
        <v>2156</v>
      </c>
      <c r="F3588" s="211">
        <v>245.76300000000001</v>
      </c>
      <c r="G3588" s="29"/>
      <c r="H3588" s="30"/>
    </row>
    <row r="3589" spans="1:8" s="1" customFormat="1" ht="16.899999999999999" customHeight="1">
      <c r="A3589" s="29"/>
      <c r="B3589" s="30"/>
      <c r="C3589" s="212" t="s">
        <v>561</v>
      </c>
      <c r="D3589" s="29"/>
      <c r="E3589" s="29"/>
      <c r="F3589" s="29"/>
      <c r="G3589" s="29"/>
      <c r="H3589" s="30"/>
    </row>
    <row r="3590" spans="1:8" s="1" customFormat="1" ht="16.899999999999999" customHeight="1">
      <c r="A3590" s="29"/>
      <c r="B3590" s="30"/>
      <c r="C3590" s="210" t="s">
        <v>1000</v>
      </c>
      <c r="D3590" s="210" t="s">
        <v>1001</v>
      </c>
      <c r="E3590" s="17" t="s">
        <v>2485</v>
      </c>
      <c r="F3590" s="211">
        <v>397.56</v>
      </c>
      <c r="G3590" s="29"/>
      <c r="H3590" s="30"/>
    </row>
    <row r="3591" spans="1:8" s="1" customFormat="1" ht="16.899999999999999" customHeight="1">
      <c r="A3591" s="29"/>
      <c r="B3591" s="30"/>
      <c r="C3591" s="210" t="s">
        <v>1042</v>
      </c>
      <c r="D3591" s="210" t="s">
        <v>1043</v>
      </c>
      <c r="E3591" s="17" t="s">
        <v>2485</v>
      </c>
      <c r="F3591" s="211">
        <v>245.76300000000001</v>
      </c>
      <c r="G3591" s="29"/>
      <c r="H3591" s="30"/>
    </row>
    <row r="3592" spans="1:8" s="1" customFormat="1" ht="16.899999999999999" customHeight="1">
      <c r="A3592" s="29"/>
      <c r="B3592" s="30"/>
      <c r="C3592" s="210" t="s">
        <v>1015</v>
      </c>
      <c r="D3592" s="210" t="s">
        <v>1016</v>
      </c>
      <c r="E3592" s="17" t="s">
        <v>2485</v>
      </c>
      <c r="F3592" s="211">
        <v>2753.096</v>
      </c>
      <c r="G3592" s="29"/>
      <c r="H3592" s="30"/>
    </row>
    <row r="3593" spans="1:8" s="1" customFormat="1" ht="16.899999999999999" customHeight="1">
      <c r="A3593" s="29"/>
      <c r="B3593" s="30"/>
      <c r="C3593" s="210" t="s">
        <v>1033</v>
      </c>
      <c r="D3593" s="210" t="s">
        <v>1034</v>
      </c>
      <c r="E3593" s="17" t="s">
        <v>2485</v>
      </c>
      <c r="F3593" s="211">
        <v>2314.5340000000001</v>
      </c>
      <c r="G3593" s="29"/>
      <c r="H3593" s="30"/>
    </row>
    <row r="3594" spans="1:8" s="1" customFormat="1" ht="16.899999999999999" customHeight="1">
      <c r="A3594" s="29"/>
      <c r="B3594" s="30"/>
      <c r="C3594" s="206" t="s">
        <v>2493</v>
      </c>
      <c r="D3594" s="207" t="s">
        <v>2494</v>
      </c>
      <c r="E3594" s="208" t="s">
        <v>2485</v>
      </c>
      <c r="F3594" s="209">
        <v>102.667</v>
      </c>
      <c r="G3594" s="29"/>
      <c r="H3594" s="30"/>
    </row>
    <row r="3595" spans="1:8" s="1" customFormat="1" ht="16.899999999999999" customHeight="1">
      <c r="A3595" s="29"/>
      <c r="B3595" s="30"/>
      <c r="C3595" s="210" t="s">
        <v>2156</v>
      </c>
      <c r="D3595" s="210" t="s">
        <v>1003</v>
      </c>
      <c r="E3595" s="17" t="s">
        <v>2156</v>
      </c>
      <c r="F3595" s="211">
        <v>0</v>
      </c>
      <c r="G3595" s="29"/>
      <c r="H3595" s="30"/>
    </row>
    <row r="3596" spans="1:8" s="1" customFormat="1" ht="16.899999999999999" customHeight="1">
      <c r="A3596" s="29"/>
      <c r="B3596" s="30"/>
      <c r="C3596" s="210" t="s">
        <v>2156</v>
      </c>
      <c r="D3596" s="210" t="s">
        <v>1025</v>
      </c>
      <c r="E3596" s="17" t="s">
        <v>2156</v>
      </c>
      <c r="F3596" s="211">
        <v>0</v>
      </c>
      <c r="G3596" s="29"/>
      <c r="H3596" s="30"/>
    </row>
    <row r="3597" spans="1:8" s="1" customFormat="1" ht="16.899999999999999" customHeight="1">
      <c r="A3597" s="29"/>
      <c r="B3597" s="30"/>
      <c r="C3597" s="210" t="s">
        <v>2156</v>
      </c>
      <c r="D3597" s="210" t="s">
        <v>3091</v>
      </c>
      <c r="E3597" s="17" t="s">
        <v>2156</v>
      </c>
      <c r="F3597" s="211">
        <v>0</v>
      </c>
      <c r="G3597" s="29"/>
      <c r="H3597" s="30"/>
    </row>
    <row r="3598" spans="1:8" s="1" customFormat="1" ht="16.899999999999999" customHeight="1">
      <c r="A3598" s="29"/>
      <c r="B3598" s="30"/>
      <c r="C3598" s="210" t="s">
        <v>2156</v>
      </c>
      <c r="D3598" s="210" t="s">
        <v>1026</v>
      </c>
      <c r="E3598" s="17" t="s">
        <v>2156</v>
      </c>
      <c r="F3598" s="211">
        <v>12.145</v>
      </c>
      <c r="G3598" s="29"/>
      <c r="H3598" s="30"/>
    </row>
    <row r="3599" spans="1:8" s="1" customFormat="1" ht="16.899999999999999" customHeight="1">
      <c r="A3599" s="29"/>
      <c r="B3599" s="30"/>
      <c r="C3599" s="210" t="s">
        <v>2156</v>
      </c>
      <c r="D3599" s="210" t="s">
        <v>1027</v>
      </c>
      <c r="E3599" s="17" t="s">
        <v>2156</v>
      </c>
      <c r="F3599" s="211">
        <v>3.8450000000000002</v>
      </c>
      <c r="G3599" s="29"/>
      <c r="H3599" s="30"/>
    </row>
    <row r="3600" spans="1:8" s="1" customFormat="1" ht="16.899999999999999" customHeight="1">
      <c r="A3600" s="29"/>
      <c r="B3600" s="30"/>
      <c r="C3600" s="210" t="s">
        <v>2156</v>
      </c>
      <c r="D3600" s="210" t="s">
        <v>2721</v>
      </c>
      <c r="E3600" s="17" t="s">
        <v>2156</v>
      </c>
      <c r="F3600" s="211">
        <v>0</v>
      </c>
      <c r="G3600" s="29"/>
      <c r="H3600" s="30"/>
    </row>
    <row r="3601" spans="1:8" s="1" customFormat="1" ht="16.899999999999999" customHeight="1">
      <c r="A3601" s="29"/>
      <c r="B3601" s="30"/>
      <c r="C3601" s="210" t="s">
        <v>2156</v>
      </c>
      <c r="D3601" s="210" t="s">
        <v>1028</v>
      </c>
      <c r="E3601" s="17" t="s">
        <v>2156</v>
      </c>
      <c r="F3601" s="211">
        <v>29.533000000000001</v>
      </c>
      <c r="G3601" s="29"/>
      <c r="H3601" s="30"/>
    </row>
    <row r="3602" spans="1:8" s="1" customFormat="1" ht="16.899999999999999" customHeight="1">
      <c r="A3602" s="29"/>
      <c r="B3602" s="30"/>
      <c r="C3602" s="210" t="s">
        <v>2156</v>
      </c>
      <c r="D3602" s="210" t="s">
        <v>1029</v>
      </c>
      <c r="E3602" s="17" t="s">
        <v>2156</v>
      </c>
      <c r="F3602" s="211">
        <v>8.8249999999999993</v>
      </c>
      <c r="G3602" s="29"/>
      <c r="H3602" s="30"/>
    </row>
    <row r="3603" spans="1:8" s="1" customFormat="1" ht="16.899999999999999" customHeight="1">
      <c r="A3603" s="29"/>
      <c r="B3603" s="30"/>
      <c r="C3603" s="210" t="s">
        <v>2156</v>
      </c>
      <c r="D3603" s="210" t="s">
        <v>2799</v>
      </c>
      <c r="E3603" s="17" t="s">
        <v>2156</v>
      </c>
      <c r="F3603" s="211">
        <v>0</v>
      </c>
      <c r="G3603" s="29"/>
      <c r="H3603" s="30"/>
    </row>
    <row r="3604" spans="1:8" s="1" customFormat="1" ht="16.899999999999999" customHeight="1">
      <c r="A3604" s="29"/>
      <c r="B3604" s="30"/>
      <c r="C3604" s="210" t="s">
        <v>2156</v>
      </c>
      <c r="D3604" s="210" t="s">
        <v>1030</v>
      </c>
      <c r="E3604" s="17" t="s">
        <v>2156</v>
      </c>
      <c r="F3604" s="211">
        <v>29.795000000000002</v>
      </c>
      <c r="G3604" s="29"/>
      <c r="H3604" s="30"/>
    </row>
    <row r="3605" spans="1:8" s="1" customFormat="1" ht="16.899999999999999" customHeight="1">
      <c r="A3605" s="29"/>
      <c r="B3605" s="30"/>
      <c r="C3605" s="210" t="s">
        <v>2156</v>
      </c>
      <c r="D3605" s="210" t="s">
        <v>1031</v>
      </c>
      <c r="E3605" s="17" t="s">
        <v>2156</v>
      </c>
      <c r="F3605" s="211">
        <v>18.524000000000001</v>
      </c>
      <c r="G3605" s="29"/>
      <c r="H3605" s="30"/>
    </row>
    <row r="3606" spans="1:8" s="1" customFormat="1" ht="16.899999999999999" customHeight="1">
      <c r="A3606" s="29"/>
      <c r="B3606" s="30"/>
      <c r="C3606" s="210" t="s">
        <v>2493</v>
      </c>
      <c r="D3606" s="210" t="s">
        <v>2638</v>
      </c>
      <c r="E3606" s="17" t="s">
        <v>2156</v>
      </c>
      <c r="F3606" s="211">
        <v>102.667</v>
      </c>
      <c r="G3606" s="29"/>
      <c r="H3606" s="30"/>
    </row>
    <row r="3607" spans="1:8" s="1" customFormat="1" ht="16.899999999999999" customHeight="1">
      <c r="A3607" s="29"/>
      <c r="B3607" s="30"/>
      <c r="C3607" s="212" t="s">
        <v>561</v>
      </c>
      <c r="D3607" s="29"/>
      <c r="E3607" s="29"/>
      <c r="F3607" s="29"/>
      <c r="G3607" s="29"/>
      <c r="H3607" s="30"/>
    </row>
    <row r="3608" spans="1:8" s="1" customFormat="1" ht="16.899999999999999" customHeight="1">
      <c r="A3608" s="29"/>
      <c r="B3608" s="30"/>
      <c r="C3608" s="210" t="s">
        <v>1022</v>
      </c>
      <c r="D3608" s="210" t="s">
        <v>1023</v>
      </c>
      <c r="E3608" s="17" t="s">
        <v>2485</v>
      </c>
      <c r="F3608" s="211">
        <v>205.334</v>
      </c>
      <c r="G3608" s="29"/>
      <c r="H3608" s="30"/>
    </row>
    <row r="3609" spans="1:8" s="1" customFormat="1" ht="16.899999999999999" customHeight="1">
      <c r="A3609" s="29"/>
      <c r="B3609" s="30"/>
      <c r="C3609" s="210" t="s">
        <v>1033</v>
      </c>
      <c r="D3609" s="210" t="s">
        <v>1034</v>
      </c>
      <c r="E3609" s="17" t="s">
        <v>2485</v>
      </c>
      <c r="F3609" s="211">
        <v>2314.5340000000001</v>
      </c>
      <c r="G3609" s="29"/>
      <c r="H3609" s="30"/>
    </row>
    <row r="3610" spans="1:8" s="1" customFormat="1" ht="16.899999999999999" customHeight="1">
      <c r="A3610" s="29"/>
      <c r="B3610" s="30"/>
      <c r="C3610" s="210" t="s">
        <v>1038</v>
      </c>
      <c r="D3610" s="210" t="s">
        <v>1039</v>
      </c>
      <c r="E3610" s="17" t="s">
        <v>2485</v>
      </c>
      <c r="F3610" s="211">
        <v>151.346</v>
      </c>
      <c r="G3610" s="29"/>
      <c r="H3610" s="30"/>
    </row>
    <row r="3611" spans="1:8" s="1" customFormat="1" ht="16.899999999999999" customHeight="1">
      <c r="A3611" s="29"/>
      <c r="B3611" s="30"/>
      <c r="C3611" s="210" t="s">
        <v>1050</v>
      </c>
      <c r="D3611" s="210" t="s">
        <v>1051</v>
      </c>
      <c r="E3611" s="17" t="s">
        <v>2485</v>
      </c>
      <c r="F3611" s="211">
        <v>102.667</v>
      </c>
      <c r="G3611" s="29"/>
      <c r="H3611" s="30"/>
    </row>
    <row r="3612" spans="1:8" s="1" customFormat="1" ht="16.899999999999999" customHeight="1">
      <c r="A3612" s="29"/>
      <c r="B3612" s="30"/>
      <c r="C3612" s="206" t="s">
        <v>2496</v>
      </c>
      <c r="D3612" s="207" t="s">
        <v>2497</v>
      </c>
      <c r="E3612" s="208" t="s">
        <v>2357</v>
      </c>
      <c r="F3612" s="209">
        <v>7</v>
      </c>
      <c r="G3612" s="29"/>
      <c r="H3612" s="30"/>
    </row>
    <row r="3613" spans="1:8" s="1" customFormat="1" ht="16.899999999999999" customHeight="1">
      <c r="A3613" s="29"/>
      <c r="B3613" s="30"/>
      <c r="C3613" s="210" t="s">
        <v>2156</v>
      </c>
      <c r="D3613" s="210" t="s">
        <v>2156</v>
      </c>
      <c r="E3613" s="17" t="s">
        <v>2156</v>
      </c>
      <c r="F3613" s="211">
        <v>0</v>
      </c>
      <c r="G3613" s="29"/>
      <c r="H3613" s="30"/>
    </row>
    <row r="3614" spans="1:8" s="1" customFormat="1" ht="16.899999999999999" customHeight="1">
      <c r="A3614" s="29"/>
      <c r="B3614" s="30"/>
      <c r="C3614" s="210" t="s">
        <v>2156</v>
      </c>
      <c r="D3614" s="210" t="s">
        <v>2628</v>
      </c>
      <c r="E3614" s="17" t="s">
        <v>2156</v>
      </c>
      <c r="F3614" s="211">
        <v>0</v>
      </c>
      <c r="G3614" s="29"/>
      <c r="H3614" s="30"/>
    </row>
    <row r="3615" spans="1:8" s="1" customFormat="1" ht="16.899999999999999" customHeight="1">
      <c r="A3615" s="29"/>
      <c r="B3615" s="30"/>
      <c r="C3615" s="210" t="s">
        <v>2156</v>
      </c>
      <c r="D3615" s="210" t="s">
        <v>2796</v>
      </c>
      <c r="E3615" s="17" t="s">
        <v>2156</v>
      </c>
      <c r="F3615" s="211">
        <v>0</v>
      </c>
      <c r="G3615" s="29"/>
      <c r="H3615" s="30"/>
    </row>
    <row r="3616" spans="1:8" s="1" customFormat="1" ht="16.899999999999999" customHeight="1">
      <c r="A3616" s="29"/>
      <c r="B3616" s="30"/>
      <c r="C3616" s="210" t="s">
        <v>2156</v>
      </c>
      <c r="D3616" s="210" t="s">
        <v>384</v>
      </c>
      <c r="E3616" s="17" t="s">
        <v>2156</v>
      </c>
      <c r="F3616" s="211">
        <v>5</v>
      </c>
      <c r="G3616" s="29"/>
      <c r="H3616" s="30"/>
    </row>
    <row r="3617" spans="1:8" s="1" customFormat="1" ht="16.899999999999999" customHeight="1">
      <c r="A3617" s="29"/>
      <c r="B3617" s="30"/>
      <c r="C3617" s="210" t="s">
        <v>2156</v>
      </c>
      <c r="D3617" s="210" t="s">
        <v>385</v>
      </c>
      <c r="E3617" s="17" t="s">
        <v>2156</v>
      </c>
      <c r="F3617" s="211">
        <v>2</v>
      </c>
      <c r="G3617" s="29"/>
      <c r="H3617" s="30"/>
    </row>
    <row r="3618" spans="1:8" s="1" customFormat="1" ht="16.899999999999999" customHeight="1">
      <c r="A3618" s="29"/>
      <c r="B3618" s="30"/>
      <c r="C3618" s="210" t="s">
        <v>2496</v>
      </c>
      <c r="D3618" s="210" t="s">
        <v>2638</v>
      </c>
      <c r="E3618" s="17" t="s">
        <v>2156</v>
      </c>
      <c r="F3618" s="211">
        <v>7</v>
      </c>
      <c r="G3618" s="29"/>
      <c r="H3618" s="30"/>
    </row>
    <row r="3619" spans="1:8" s="1" customFormat="1" ht="16.899999999999999" customHeight="1">
      <c r="A3619" s="29"/>
      <c r="B3619" s="30"/>
      <c r="C3619" s="212" t="s">
        <v>561</v>
      </c>
      <c r="D3619" s="29"/>
      <c r="E3619" s="29"/>
      <c r="F3619" s="29"/>
      <c r="G3619" s="29"/>
      <c r="H3619" s="30"/>
    </row>
    <row r="3620" spans="1:8" s="1" customFormat="1" ht="16.899999999999999" customHeight="1">
      <c r="A3620" s="29"/>
      <c r="B3620" s="30"/>
      <c r="C3620" s="210" t="s">
        <v>2776</v>
      </c>
      <c r="D3620" s="210" t="s">
        <v>2777</v>
      </c>
      <c r="E3620" s="17" t="s">
        <v>2248</v>
      </c>
      <c r="F3620" s="211">
        <v>287.63099999999997</v>
      </c>
      <c r="G3620" s="29"/>
      <c r="H3620" s="30"/>
    </row>
    <row r="3621" spans="1:8" s="1" customFormat="1" ht="16.899999999999999" customHeight="1">
      <c r="A3621" s="29"/>
      <c r="B3621" s="30"/>
      <c r="C3621" s="210" t="s">
        <v>2666</v>
      </c>
      <c r="D3621" s="210" t="s">
        <v>2667</v>
      </c>
      <c r="E3621" s="17" t="s">
        <v>2297</v>
      </c>
      <c r="F3621" s="211">
        <v>267.75</v>
      </c>
      <c r="G3621" s="29"/>
      <c r="H3621" s="30"/>
    </row>
    <row r="3622" spans="1:8" s="1" customFormat="1" ht="16.899999999999999" customHeight="1">
      <c r="A3622" s="29"/>
      <c r="B3622" s="30"/>
      <c r="C3622" s="210" t="s">
        <v>2704</v>
      </c>
      <c r="D3622" s="210" t="s">
        <v>2705</v>
      </c>
      <c r="E3622" s="17" t="s">
        <v>2297</v>
      </c>
      <c r="F3622" s="211">
        <v>119.25</v>
      </c>
      <c r="G3622" s="29"/>
      <c r="H3622" s="30"/>
    </row>
    <row r="3623" spans="1:8" s="1" customFormat="1" ht="16.899999999999999" customHeight="1">
      <c r="A3623" s="29"/>
      <c r="B3623" s="30"/>
      <c r="C3623" s="210" t="s">
        <v>2870</v>
      </c>
      <c r="D3623" s="210" t="s">
        <v>2871</v>
      </c>
      <c r="E3623" s="17" t="s">
        <v>2297</v>
      </c>
      <c r="F3623" s="211">
        <v>2654.8</v>
      </c>
      <c r="G3623" s="29"/>
      <c r="H3623" s="30"/>
    </row>
    <row r="3624" spans="1:8" s="1" customFormat="1" ht="16.899999999999999" customHeight="1">
      <c r="A3624" s="29"/>
      <c r="B3624" s="30"/>
      <c r="C3624" s="210" t="s">
        <v>2921</v>
      </c>
      <c r="D3624" s="210" t="s">
        <v>2922</v>
      </c>
      <c r="E3624" s="17" t="s">
        <v>2248</v>
      </c>
      <c r="F3624" s="211">
        <v>331.23</v>
      </c>
      <c r="G3624" s="29"/>
      <c r="H3624" s="30"/>
    </row>
    <row r="3625" spans="1:8" s="1" customFormat="1" ht="16.899999999999999" customHeight="1">
      <c r="A3625" s="29"/>
      <c r="B3625" s="30"/>
      <c r="C3625" s="210" t="s">
        <v>3050</v>
      </c>
      <c r="D3625" s="210" t="s">
        <v>3051</v>
      </c>
      <c r="E3625" s="17" t="s">
        <v>2248</v>
      </c>
      <c r="F3625" s="211">
        <v>86.45</v>
      </c>
      <c r="G3625" s="29"/>
      <c r="H3625" s="30"/>
    </row>
    <row r="3626" spans="1:8" s="1" customFormat="1" ht="16.899999999999999" customHeight="1">
      <c r="A3626" s="29"/>
      <c r="B3626" s="30"/>
      <c r="C3626" s="210" t="s">
        <v>3436</v>
      </c>
      <c r="D3626" s="210" t="s">
        <v>3437</v>
      </c>
      <c r="E3626" s="17" t="s">
        <v>2345</v>
      </c>
      <c r="F3626" s="211">
        <v>810</v>
      </c>
      <c r="G3626" s="29"/>
      <c r="H3626" s="30"/>
    </row>
    <row r="3627" spans="1:8" s="1" customFormat="1" ht="16.899999999999999" customHeight="1">
      <c r="A3627" s="29"/>
      <c r="B3627" s="30"/>
      <c r="C3627" s="210" t="s">
        <v>978</v>
      </c>
      <c r="D3627" s="210" t="s">
        <v>979</v>
      </c>
      <c r="E3627" s="17" t="s">
        <v>2345</v>
      </c>
      <c r="F3627" s="211">
        <v>363</v>
      </c>
      <c r="G3627" s="29"/>
      <c r="H3627" s="30"/>
    </row>
    <row r="3628" spans="1:8" s="1" customFormat="1" ht="16.899999999999999" customHeight="1">
      <c r="A3628" s="29"/>
      <c r="B3628" s="30"/>
      <c r="C3628" s="206" t="s">
        <v>2498</v>
      </c>
      <c r="D3628" s="207" t="s">
        <v>2499</v>
      </c>
      <c r="E3628" s="208" t="s">
        <v>2357</v>
      </c>
      <c r="F3628" s="209">
        <v>12</v>
      </c>
      <c r="G3628" s="29"/>
      <c r="H3628" s="30"/>
    </row>
    <row r="3629" spans="1:8" s="1" customFormat="1" ht="16.899999999999999" customHeight="1">
      <c r="A3629" s="29"/>
      <c r="B3629" s="30"/>
      <c r="C3629" s="210" t="s">
        <v>2156</v>
      </c>
      <c r="D3629" s="210" t="s">
        <v>2721</v>
      </c>
      <c r="E3629" s="17" t="s">
        <v>2156</v>
      </c>
      <c r="F3629" s="211">
        <v>0</v>
      </c>
      <c r="G3629" s="29"/>
      <c r="H3629" s="30"/>
    </row>
    <row r="3630" spans="1:8" s="1" customFormat="1" ht="16.899999999999999" customHeight="1">
      <c r="A3630" s="29"/>
      <c r="B3630" s="30"/>
      <c r="C3630" s="210" t="s">
        <v>2156</v>
      </c>
      <c r="D3630" s="210" t="s">
        <v>386</v>
      </c>
      <c r="E3630" s="17" t="s">
        <v>2156</v>
      </c>
      <c r="F3630" s="211">
        <v>1</v>
      </c>
      <c r="G3630" s="29"/>
      <c r="H3630" s="30"/>
    </row>
    <row r="3631" spans="1:8" s="1" customFormat="1" ht="16.899999999999999" customHeight="1">
      <c r="A3631" s="29"/>
      <c r="B3631" s="30"/>
      <c r="C3631" s="210" t="s">
        <v>2156</v>
      </c>
      <c r="D3631" s="210" t="s">
        <v>387</v>
      </c>
      <c r="E3631" s="17" t="s">
        <v>2156</v>
      </c>
      <c r="F3631" s="211">
        <v>4</v>
      </c>
      <c r="G3631" s="29"/>
      <c r="H3631" s="30"/>
    </row>
    <row r="3632" spans="1:8" s="1" customFormat="1" ht="16.899999999999999" customHeight="1">
      <c r="A3632" s="29"/>
      <c r="B3632" s="30"/>
      <c r="C3632" s="210" t="s">
        <v>2156</v>
      </c>
      <c r="D3632" s="210" t="s">
        <v>388</v>
      </c>
      <c r="E3632" s="17" t="s">
        <v>2156</v>
      </c>
      <c r="F3632" s="211">
        <v>5</v>
      </c>
      <c r="G3632" s="29"/>
      <c r="H3632" s="30"/>
    </row>
    <row r="3633" spans="1:8" s="1" customFormat="1" ht="16.899999999999999" customHeight="1">
      <c r="A3633" s="29"/>
      <c r="B3633" s="30"/>
      <c r="C3633" s="210" t="s">
        <v>2156</v>
      </c>
      <c r="D3633" s="210" t="s">
        <v>389</v>
      </c>
      <c r="E3633" s="17" t="s">
        <v>2156</v>
      </c>
      <c r="F3633" s="211">
        <v>2</v>
      </c>
      <c r="G3633" s="29"/>
      <c r="H3633" s="30"/>
    </row>
    <row r="3634" spans="1:8" s="1" customFormat="1" ht="16.899999999999999" customHeight="1">
      <c r="A3634" s="29"/>
      <c r="B3634" s="30"/>
      <c r="C3634" s="210" t="s">
        <v>2498</v>
      </c>
      <c r="D3634" s="210" t="s">
        <v>2638</v>
      </c>
      <c r="E3634" s="17" t="s">
        <v>2156</v>
      </c>
      <c r="F3634" s="211">
        <v>12</v>
      </c>
      <c r="G3634" s="29"/>
      <c r="H3634" s="30"/>
    </row>
    <row r="3635" spans="1:8" s="1" customFormat="1" ht="16.899999999999999" customHeight="1">
      <c r="A3635" s="29"/>
      <c r="B3635" s="30"/>
      <c r="C3635" s="212" t="s">
        <v>561</v>
      </c>
      <c r="D3635" s="29"/>
      <c r="E3635" s="29"/>
      <c r="F3635" s="29"/>
      <c r="G3635" s="29"/>
      <c r="H3635" s="30"/>
    </row>
    <row r="3636" spans="1:8" s="1" customFormat="1" ht="16.899999999999999" customHeight="1">
      <c r="A3636" s="29"/>
      <c r="B3636" s="30"/>
      <c r="C3636" s="210" t="s">
        <v>2776</v>
      </c>
      <c r="D3636" s="210" t="s">
        <v>2777</v>
      </c>
      <c r="E3636" s="17" t="s">
        <v>2248</v>
      </c>
      <c r="F3636" s="211">
        <v>287.63099999999997</v>
      </c>
      <c r="G3636" s="29"/>
      <c r="H3636" s="30"/>
    </row>
    <row r="3637" spans="1:8" s="1" customFormat="1" ht="16.899999999999999" customHeight="1">
      <c r="A3637" s="29"/>
      <c r="B3637" s="30"/>
      <c r="C3637" s="210" t="s">
        <v>2666</v>
      </c>
      <c r="D3637" s="210" t="s">
        <v>2667</v>
      </c>
      <c r="E3637" s="17" t="s">
        <v>2297</v>
      </c>
      <c r="F3637" s="211">
        <v>267.75</v>
      </c>
      <c r="G3637" s="29"/>
      <c r="H3637" s="30"/>
    </row>
    <row r="3638" spans="1:8" s="1" customFormat="1" ht="16.899999999999999" customHeight="1">
      <c r="A3638" s="29"/>
      <c r="B3638" s="30"/>
      <c r="C3638" s="210" t="s">
        <v>2704</v>
      </c>
      <c r="D3638" s="210" t="s">
        <v>2705</v>
      </c>
      <c r="E3638" s="17" t="s">
        <v>2297</v>
      </c>
      <c r="F3638" s="211">
        <v>119.25</v>
      </c>
      <c r="G3638" s="29"/>
      <c r="H3638" s="30"/>
    </row>
    <row r="3639" spans="1:8" s="1" customFormat="1" ht="16.899999999999999" customHeight="1">
      <c r="A3639" s="29"/>
      <c r="B3639" s="30"/>
      <c r="C3639" s="210" t="s">
        <v>2870</v>
      </c>
      <c r="D3639" s="210" t="s">
        <v>2871</v>
      </c>
      <c r="E3639" s="17" t="s">
        <v>2297</v>
      </c>
      <c r="F3639" s="211">
        <v>2654.8</v>
      </c>
      <c r="G3639" s="29"/>
      <c r="H3639" s="30"/>
    </row>
    <row r="3640" spans="1:8" s="1" customFormat="1" ht="16.899999999999999" customHeight="1">
      <c r="A3640" s="29"/>
      <c r="B3640" s="30"/>
      <c r="C3640" s="210" t="s">
        <v>2921</v>
      </c>
      <c r="D3640" s="210" t="s">
        <v>2922</v>
      </c>
      <c r="E3640" s="17" t="s">
        <v>2248</v>
      </c>
      <c r="F3640" s="211">
        <v>331.23</v>
      </c>
      <c r="G3640" s="29"/>
      <c r="H3640" s="30"/>
    </row>
    <row r="3641" spans="1:8" s="1" customFormat="1" ht="16.899999999999999" customHeight="1">
      <c r="A3641" s="29"/>
      <c r="B3641" s="30"/>
      <c r="C3641" s="210" t="s">
        <v>3050</v>
      </c>
      <c r="D3641" s="210" t="s">
        <v>3051</v>
      </c>
      <c r="E3641" s="17" t="s">
        <v>2248</v>
      </c>
      <c r="F3641" s="211">
        <v>86.45</v>
      </c>
      <c r="G3641" s="29"/>
      <c r="H3641" s="30"/>
    </row>
    <row r="3642" spans="1:8" s="1" customFormat="1" ht="16.899999999999999" customHeight="1">
      <c r="A3642" s="29"/>
      <c r="B3642" s="30"/>
      <c r="C3642" s="210" t="s">
        <v>3436</v>
      </c>
      <c r="D3642" s="210" t="s">
        <v>3437</v>
      </c>
      <c r="E3642" s="17" t="s">
        <v>2345</v>
      </c>
      <c r="F3642" s="211">
        <v>810</v>
      </c>
      <c r="G3642" s="29"/>
      <c r="H3642" s="30"/>
    </row>
    <row r="3643" spans="1:8" s="1" customFormat="1" ht="16.899999999999999" customHeight="1">
      <c r="A3643" s="29"/>
      <c r="B3643" s="30"/>
      <c r="C3643" s="210" t="s">
        <v>978</v>
      </c>
      <c r="D3643" s="210" t="s">
        <v>979</v>
      </c>
      <c r="E3643" s="17" t="s">
        <v>2345</v>
      </c>
      <c r="F3643" s="211">
        <v>363</v>
      </c>
      <c r="G3643" s="29"/>
      <c r="H3643" s="30"/>
    </row>
    <row r="3644" spans="1:8" s="1" customFormat="1" ht="16.899999999999999" customHeight="1">
      <c r="A3644" s="29"/>
      <c r="B3644" s="30"/>
      <c r="C3644" s="206" t="s">
        <v>2503</v>
      </c>
      <c r="D3644" s="207" t="s">
        <v>2504</v>
      </c>
      <c r="E3644" s="208" t="s">
        <v>2357</v>
      </c>
      <c r="F3644" s="209">
        <v>9</v>
      </c>
      <c r="G3644" s="29"/>
      <c r="H3644" s="30"/>
    </row>
    <row r="3645" spans="1:8" s="1" customFormat="1" ht="16.899999999999999" customHeight="1">
      <c r="A3645" s="29"/>
      <c r="B3645" s="30"/>
      <c r="C3645" s="210" t="s">
        <v>2156</v>
      </c>
      <c r="D3645" s="210" t="s">
        <v>2799</v>
      </c>
      <c r="E3645" s="17" t="s">
        <v>2156</v>
      </c>
      <c r="F3645" s="211">
        <v>0</v>
      </c>
      <c r="G3645" s="29"/>
      <c r="H3645" s="30"/>
    </row>
    <row r="3646" spans="1:8" s="1" customFormat="1" ht="16.899999999999999" customHeight="1">
      <c r="A3646" s="29"/>
      <c r="B3646" s="30"/>
      <c r="C3646" s="210" t="s">
        <v>2156</v>
      </c>
      <c r="D3646" s="210" t="s">
        <v>390</v>
      </c>
      <c r="E3646" s="17" t="s">
        <v>2156</v>
      </c>
      <c r="F3646" s="211">
        <v>3</v>
      </c>
      <c r="G3646" s="29"/>
      <c r="H3646" s="30"/>
    </row>
    <row r="3647" spans="1:8" s="1" customFormat="1" ht="16.899999999999999" customHeight="1">
      <c r="A3647" s="29"/>
      <c r="B3647" s="30"/>
      <c r="C3647" s="210" t="s">
        <v>2156</v>
      </c>
      <c r="D3647" s="210" t="s">
        <v>387</v>
      </c>
      <c r="E3647" s="17" t="s">
        <v>2156</v>
      </c>
      <c r="F3647" s="211">
        <v>4</v>
      </c>
      <c r="G3647" s="29"/>
      <c r="H3647" s="30"/>
    </row>
    <row r="3648" spans="1:8" s="1" customFormat="1" ht="16.899999999999999" customHeight="1">
      <c r="A3648" s="29"/>
      <c r="B3648" s="30"/>
      <c r="C3648" s="210" t="s">
        <v>2156</v>
      </c>
      <c r="D3648" s="210" t="s">
        <v>391</v>
      </c>
      <c r="E3648" s="17" t="s">
        <v>2156</v>
      </c>
      <c r="F3648" s="211">
        <v>2</v>
      </c>
      <c r="G3648" s="29"/>
      <c r="H3648" s="30"/>
    </row>
    <row r="3649" spans="1:8" s="1" customFormat="1" ht="16.899999999999999" customHeight="1">
      <c r="A3649" s="29"/>
      <c r="B3649" s="30"/>
      <c r="C3649" s="210" t="s">
        <v>2503</v>
      </c>
      <c r="D3649" s="210" t="s">
        <v>2638</v>
      </c>
      <c r="E3649" s="17" t="s">
        <v>2156</v>
      </c>
      <c r="F3649" s="211">
        <v>9</v>
      </c>
      <c r="G3649" s="29"/>
      <c r="H3649" s="30"/>
    </row>
    <row r="3650" spans="1:8" s="1" customFormat="1" ht="16.899999999999999" customHeight="1">
      <c r="A3650" s="29"/>
      <c r="B3650" s="30"/>
      <c r="C3650" s="212" t="s">
        <v>561</v>
      </c>
      <c r="D3650" s="29"/>
      <c r="E3650" s="29"/>
      <c r="F3650" s="29"/>
      <c r="G3650" s="29"/>
      <c r="H3650" s="30"/>
    </row>
    <row r="3651" spans="1:8" s="1" customFormat="1" ht="16.899999999999999" customHeight="1">
      <c r="A3651" s="29"/>
      <c r="B3651" s="30"/>
      <c r="C3651" s="210" t="s">
        <v>2776</v>
      </c>
      <c r="D3651" s="210" t="s">
        <v>2777</v>
      </c>
      <c r="E3651" s="17" t="s">
        <v>2248</v>
      </c>
      <c r="F3651" s="211">
        <v>287.63099999999997</v>
      </c>
      <c r="G3651" s="29"/>
      <c r="H3651" s="30"/>
    </row>
    <row r="3652" spans="1:8" s="1" customFormat="1" ht="16.899999999999999" customHeight="1">
      <c r="A3652" s="29"/>
      <c r="B3652" s="30"/>
      <c r="C3652" s="210" t="s">
        <v>2666</v>
      </c>
      <c r="D3652" s="210" t="s">
        <v>2667</v>
      </c>
      <c r="E3652" s="17" t="s">
        <v>2297</v>
      </c>
      <c r="F3652" s="211">
        <v>267.75</v>
      </c>
      <c r="G3652" s="29"/>
      <c r="H3652" s="30"/>
    </row>
    <row r="3653" spans="1:8" s="1" customFormat="1" ht="16.899999999999999" customHeight="1">
      <c r="A3653" s="29"/>
      <c r="B3653" s="30"/>
      <c r="C3653" s="210" t="s">
        <v>2695</v>
      </c>
      <c r="D3653" s="210" t="s">
        <v>2696</v>
      </c>
      <c r="E3653" s="17" t="s">
        <v>2297</v>
      </c>
      <c r="F3653" s="211">
        <v>85.25</v>
      </c>
      <c r="G3653" s="29"/>
      <c r="H3653" s="30"/>
    </row>
    <row r="3654" spans="1:8" s="1" customFormat="1" ht="16.899999999999999" customHeight="1">
      <c r="A3654" s="29"/>
      <c r="B3654" s="30"/>
      <c r="C3654" s="210" t="s">
        <v>2870</v>
      </c>
      <c r="D3654" s="210" t="s">
        <v>2871</v>
      </c>
      <c r="E3654" s="17" t="s">
        <v>2297</v>
      </c>
      <c r="F3654" s="211">
        <v>2654.8</v>
      </c>
      <c r="G3654" s="29"/>
      <c r="H3654" s="30"/>
    </row>
    <row r="3655" spans="1:8" s="1" customFormat="1" ht="16.899999999999999" customHeight="1">
      <c r="A3655" s="29"/>
      <c r="B3655" s="30"/>
      <c r="C3655" s="210" t="s">
        <v>2921</v>
      </c>
      <c r="D3655" s="210" t="s">
        <v>2922</v>
      </c>
      <c r="E3655" s="17" t="s">
        <v>2248</v>
      </c>
      <c r="F3655" s="211">
        <v>331.23</v>
      </c>
      <c r="G3655" s="29"/>
      <c r="H3655" s="30"/>
    </row>
    <row r="3656" spans="1:8" s="1" customFormat="1" ht="16.899999999999999" customHeight="1">
      <c r="A3656" s="29"/>
      <c r="B3656" s="30"/>
      <c r="C3656" s="210" t="s">
        <v>3050</v>
      </c>
      <c r="D3656" s="210" t="s">
        <v>3051</v>
      </c>
      <c r="E3656" s="17" t="s">
        <v>2248</v>
      </c>
      <c r="F3656" s="211">
        <v>86.45</v>
      </c>
      <c r="G3656" s="29"/>
      <c r="H3656" s="30"/>
    </row>
    <row r="3657" spans="1:8" s="1" customFormat="1" ht="16.899999999999999" customHeight="1">
      <c r="A3657" s="29"/>
      <c r="B3657" s="30"/>
      <c r="C3657" s="210" t="s">
        <v>3436</v>
      </c>
      <c r="D3657" s="210" t="s">
        <v>3437</v>
      </c>
      <c r="E3657" s="17" t="s">
        <v>2345</v>
      </c>
      <c r="F3657" s="211">
        <v>810</v>
      </c>
      <c r="G3657" s="29"/>
      <c r="H3657" s="30"/>
    </row>
    <row r="3658" spans="1:8" s="1" customFormat="1" ht="16.899999999999999" customHeight="1">
      <c r="A3658" s="29"/>
      <c r="B3658" s="30"/>
      <c r="C3658" s="210" t="s">
        <v>970</v>
      </c>
      <c r="D3658" s="210" t="s">
        <v>971</v>
      </c>
      <c r="E3658" s="17" t="s">
        <v>2345</v>
      </c>
      <c r="F3658" s="211">
        <v>232</v>
      </c>
      <c r="G3658" s="29"/>
      <c r="H3658" s="30"/>
    </row>
    <row r="3659" spans="1:8" s="1" customFormat="1" ht="16.899999999999999" customHeight="1">
      <c r="A3659" s="29"/>
      <c r="B3659" s="30"/>
      <c r="C3659" s="206" t="s">
        <v>2506</v>
      </c>
      <c r="D3659" s="207" t="s">
        <v>2507</v>
      </c>
      <c r="E3659" s="208" t="s">
        <v>2357</v>
      </c>
      <c r="F3659" s="209">
        <v>4</v>
      </c>
      <c r="G3659" s="29"/>
      <c r="H3659" s="30"/>
    </row>
    <row r="3660" spans="1:8" s="1" customFormat="1" ht="16.899999999999999" customHeight="1">
      <c r="A3660" s="29"/>
      <c r="B3660" s="30"/>
      <c r="C3660" s="210" t="s">
        <v>2156</v>
      </c>
      <c r="D3660" s="210" t="s">
        <v>2625</v>
      </c>
      <c r="E3660" s="17" t="s">
        <v>2156</v>
      </c>
      <c r="F3660" s="211">
        <v>0</v>
      </c>
      <c r="G3660" s="29"/>
      <c r="H3660" s="30"/>
    </row>
    <row r="3661" spans="1:8" s="1" customFormat="1" ht="16.899999999999999" customHeight="1">
      <c r="A3661" s="29"/>
      <c r="B3661" s="30"/>
      <c r="C3661" s="210" t="s">
        <v>2156</v>
      </c>
      <c r="D3661" s="210" t="s">
        <v>392</v>
      </c>
      <c r="E3661" s="17" t="s">
        <v>2156</v>
      </c>
      <c r="F3661" s="211">
        <v>4</v>
      </c>
      <c r="G3661" s="29"/>
      <c r="H3661" s="30"/>
    </row>
    <row r="3662" spans="1:8" s="1" customFormat="1" ht="16.899999999999999" customHeight="1">
      <c r="A3662" s="29"/>
      <c r="B3662" s="30"/>
      <c r="C3662" s="210" t="s">
        <v>2506</v>
      </c>
      <c r="D3662" s="210" t="s">
        <v>2638</v>
      </c>
      <c r="E3662" s="17" t="s">
        <v>2156</v>
      </c>
      <c r="F3662" s="211">
        <v>4</v>
      </c>
      <c r="G3662" s="29"/>
      <c r="H3662" s="30"/>
    </row>
    <row r="3663" spans="1:8" s="1" customFormat="1" ht="16.899999999999999" customHeight="1">
      <c r="A3663" s="29"/>
      <c r="B3663" s="30"/>
      <c r="C3663" s="212" t="s">
        <v>561</v>
      </c>
      <c r="D3663" s="29"/>
      <c r="E3663" s="29"/>
      <c r="F3663" s="29"/>
      <c r="G3663" s="29"/>
      <c r="H3663" s="30"/>
    </row>
    <row r="3664" spans="1:8" s="1" customFormat="1" ht="16.899999999999999" customHeight="1">
      <c r="A3664" s="29"/>
      <c r="B3664" s="30"/>
      <c r="C3664" s="210" t="s">
        <v>2776</v>
      </c>
      <c r="D3664" s="210" t="s">
        <v>2777</v>
      </c>
      <c r="E3664" s="17" t="s">
        <v>2248</v>
      </c>
      <c r="F3664" s="211">
        <v>287.63099999999997</v>
      </c>
      <c r="G3664" s="29"/>
      <c r="H3664" s="30"/>
    </row>
    <row r="3665" spans="1:8" s="1" customFormat="1" ht="16.899999999999999" customHeight="1">
      <c r="A3665" s="29"/>
      <c r="B3665" s="30"/>
      <c r="C3665" s="210" t="s">
        <v>2619</v>
      </c>
      <c r="D3665" s="210" t="s">
        <v>2620</v>
      </c>
      <c r="E3665" s="17" t="s">
        <v>2297</v>
      </c>
      <c r="F3665" s="211">
        <v>90</v>
      </c>
      <c r="G3665" s="29"/>
      <c r="H3665" s="30"/>
    </row>
    <row r="3666" spans="1:8" s="1" customFormat="1" ht="16.899999999999999" customHeight="1">
      <c r="A3666" s="29"/>
      <c r="B3666" s="30"/>
      <c r="C3666" s="210" t="s">
        <v>2645</v>
      </c>
      <c r="D3666" s="210" t="s">
        <v>2646</v>
      </c>
      <c r="E3666" s="17" t="s">
        <v>2297</v>
      </c>
      <c r="F3666" s="211">
        <v>206.5</v>
      </c>
      <c r="G3666" s="29"/>
      <c r="H3666" s="30"/>
    </row>
    <row r="3667" spans="1:8" s="1" customFormat="1" ht="16.899999999999999" customHeight="1">
      <c r="A3667" s="29"/>
      <c r="B3667" s="30"/>
      <c r="C3667" s="210" t="s">
        <v>2870</v>
      </c>
      <c r="D3667" s="210" t="s">
        <v>2871</v>
      </c>
      <c r="E3667" s="17" t="s">
        <v>2297</v>
      </c>
      <c r="F3667" s="211">
        <v>2654.8</v>
      </c>
      <c r="G3667" s="29"/>
      <c r="H3667" s="30"/>
    </row>
    <row r="3668" spans="1:8" s="1" customFormat="1" ht="16.899999999999999" customHeight="1">
      <c r="A3668" s="29"/>
      <c r="B3668" s="30"/>
      <c r="C3668" s="210" t="s">
        <v>2921</v>
      </c>
      <c r="D3668" s="210" t="s">
        <v>2922</v>
      </c>
      <c r="E3668" s="17" t="s">
        <v>2248</v>
      </c>
      <c r="F3668" s="211">
        <v>331.23</v>
      </c>
      <c r="G3668" s="29"/>
      <c r="H3668" s="30"/>
    </row>
    <row r="3669" spans="1:8" s="1" customFormat="1" ht="16.899999999999999" customHeight="1">
      <c r="A3669" s="29"/>
      <c r="B3669" s="30"/>
      <c r="C3669" s="210" t="s">
        <v>3050</v>
      </c>
      <c r="D3669" s="210" t="s">
        <v>3051</v>
      </c>
      <c r="E3669" s="17" t="s">
        <v>2248</v>
      </c>
      <c r="F3669" s="211">
        <v>86.45</v>
      </c>
      <c r="G3669" s="29"/>
      <c r="H3669" s="30"/>
    </row>
    <row r="3670" spans="1:8" s="1" customFormat="1" ht="16.899999999999999" customHeight="1">
      <c r="A3670" s="29"/>
      <c r="B3670" s="30"/>
      <c r="C3670" s="206" t="s">
        <v>2510</v>
      </c>
      <c r="D3670" s="207" t="s">
        <v>2511</v>
      </c>
      <c r="E3670" s="208" t="s">
        <v>2357</v>
      </c>
      <c r="F3670" s="209">
        <v>11</v>
      </c>
      <c r="G3670" s="29"/>
      <c r="H3670" s="30"/>
    </row>
    <row r="3671" spans="1:8" s="1" customFormat="1" ht="16.899999999999999" customHeight="1">
      <c r="A3671" s="29"/>
      <c r="B3671" s="30"/>
      <c r="C3671" s="210" t="s">
        <v>2156</v>
      </c>
      <c r="D3671" s="210" t="s">
        <v>2804</v>
      </c>
      <c r="E3671" s="17" t="s">
        <v>2156</v>
      </c>
      <c r="F3671" s="211">
        <v>0</v>
      </c>
      <c r="G3671" s="29"/>
      <c r="H3671" s="30"/>
    </row>
    <row r="3672" spans="1:8" s="1" customFormat="1" ht="16.899999999999999" customHeight="1">
      <c r="A3672" s="29"/>
      <c r="B3672" s="30"/>
      <c r="C3672" s="210" t="s">
        <v>2156</v>
      </c>
      <c r="D3672" s="210" t="s">
        <v>393</v>
      </c>
      <c r="E3672" s="17" t="s">
        <v>2156</v>
      </c>
      <c r="F3672" s="211">
        <v>2</v>
      </c>
      <c r="G3672" s="29"/>
      <c r="H3672" s="30"/>
    </row>
    <row r="3673" spans="1:8" s="1" customFormat="1" ht="16.899999999999999" customHeight="1">
      <c r="A3673" s="29"/>
      <c r="B3673" s="30"/>
      <c r="C3673" s="210" t="s">
        <v>2156</v>
      </c>
      <c r="D3673" s="210" t="s">
        <v>394</v>
      </c>
      <c r="E3673" s="17" t="s">
        <v>2156</v>
      </c>
      <c r="F3673" s="211">
        <v>5</v>
      </c>
      <c r="G3673" s="29"/>
      <c r="H3673" s="30"/>
    </row>
    <row r="3674" spans="1:8" s="1" customFormat="1" ht="16.899999999999999" customHeight="1">
      <c r="A3674" s="29"/>
      <c r="B3674" s="30"/>
      <c r="C3674" s="210" t="s">
        <v>2156</v>
      </c>
      <c r="D3674" s="210" t="s">
        <v>395</v>
      </c>
      <c r="E3674" s="17" t="s">
        <v>2156</v>
      </c>
      <c r="F3674" s="211">
        <v>2</v>
      </c>
      <c r="G3674" s="29"/>
      <c r="H3674" s="30"/>
    </row>
    <row r="3675" spans="1:8" s="1" customFormat="1" ht="16.899999999999999" customHeight="1">
      <c r="A3675" s="29"/>
      <c r="B3675" s="30"/>
      <c r="C3675" s="210" t="s">
        <v>2156</v>
      </c>
      <c r="D3675" s="210" t="s">
        <v>396</v>
      </c>
      <c r="E3675" s="17" t="s">
        <v>2156</v>
      </c>
      <c r="F3675" s="211">
        <v>2</v>
      </c>
      <c r="G3675" s="29"/>
      <c r="H3675" s="30"/>
    </row>
    <row r="3676" spans="1:8" s="1" customFormat="1" ht="16.899999999999999" customHeight="1">
      <c r="A3676" s="29"/>
      <c r="B3676" s="30"/>
      <c r="C3676" s="210" t="s">
        <v>2510</v>
      </c>
      <c r="D3676" s="210" t="s">
        <v>2638</v>
      </c>
      <c r="E3676" s="17" t="s">
        <v>2156</v>
      </c>
      <c r="F3676" s="211">
        <v>11</v>
      </c>
      <c r="G3676" s="29"/>
      <c r="H3676" s="30"/>
    </row>
    <row r="3677" spans="1:8" s="1" customFormat="1" ht="16.899999999999999" customHeight="1">
      <c r="A3677" s="29"/>
      <c r="B3677" s="30"/>
      <c r="C3677" s="212" t="s">
        <v>561</v>
      </c>
      <c r="D3677" s="29"/>
      <c r="E3677" s="29"/>
      <c r="F3677" s="29"/>
      <c r="G3677" s="29"/>
      <c r="H3677" s="30"/>
    </row>
    <row r="3678" spans="1:8" s="1" customFormat="1" ht="16.899999999999999" customHeight="1">
      <c r="A3678" s="29"/>
      <c r="B3678" s="30"/>
      <c r="C3678" s="210" t="s">
        <v>2776</v>
      </c>
      <c r="D3678" s="210" t="s">
        <v>2777</v>
      </c>
      <c r="E3678" s="17" t="s">
        <v>2248</v>
      </c>
      <c r="F3678" s="211">
        <v>287.63099999999997</v>
      </c>
      <c r="G3678" s="29"/>
      <c r="H3678" s="30"/>
    </row>
    <row r="3679" spans="1:8" s="1" customFormat="1" ht="16.899999999999999" customHeight="1">
      <c r="A3679" s="29"/>
      <c r="B3679" s="30"/>
      <c r="C3679" s="210" t="s">
        <v>2645</v>
      </c>
      <c r="D3679" s="210" t="s">
        <v>2646</v>
      </c>
      <c r="E3679" s="17" t="s">
        <v>2297</v>
      </c>
      <c r="F3679" s="211">
        <v>206.5</v>
      </c>
      <c r="G3679" s="29"/>
      <c r="H3679" s="30"/>
    </row>
    <row r="3680" spans="1:8" s="1" customFormat="1" ht="16.899999999999999" customHeight="1">
      <c r="A3680" s="29"/>
      <c r="B3680" s="30"/>
      <c r="C3680" s="210" t="s">
        <v>2870</v>
      </c>
      <c r="D3680" s="210" t="s">
        <v>2871</v>
      </c>
      <c r="E3680" s="17" t="s">
        <v>2297</v>
      </c>
      <c r="F3680" s="211">
        <v>2654.8</v>
      </c>
      <c r="G3680" s="29"/>
      <c r="H3680" s="30"/>
    </row>
    <row r="3681" spans="1:8" s="1" customFormat="1" ht="16.899999999999999" customHeight="1">
      <c r="A3681" s="29"/>
      <c r="B3681" s="30"/>
      <c r="C3681" s="210" t="s">
        <v>2921</v>
      </c>
      <c r="D3681" s="210" t="s">
        <v>2922</v>
      </c>
      <c r="E3681" s="17" t="s">
        <v>2248</v>
      </c>
      <c r="F3681" s="211">
        <v>331.23</v>
      </c>
      <c r="G3681" s="29"/>
      <c r="H3681" s="30"/>
    </row>
    <row r="3682" spans="1:8" s="1" customFormat="1" ht="16.899999999999999" customHeight="1">
      <c r="A3682" s="29"/>
      <c r="B3682" s="30"/>
      <c r="C3682" s="210" t="s">
        <v>3050</v>
      </c>
      <c r="D3682" s="210" t="s">
        <v>3051</v>
      </c>
      <c r="E3682" s="17" t="s">
        <v>2248</v>
      </c>
      <c r="F3682" s="211">
        <v>86.45</v>
      </c>
      <c r="G3682" s="29"/>
      <c r="H3682" s="30"/>
    </row>
    <row r="3683" spans="1:8" s="1" customFormat="1" ht="16.899999999999999" customHeight="1">
      <c r="A3683" s="29"/>
      <c r="B3683" s="30"/>
      <c r="C3683" s="206" t="s">
        <v>2514</v>
      </c>
      <c r="D3683" s="207" t="s">
        <v>2515</v>
      </c>
      <c r="E3683" s="208" t="s">
        <v>2357</v>
      </c>
      <c r="F3683" s="209">
        <v>19</v>
      </c>
      <c r="G3683" s="29"/>
      <c r="H3683" s="30"/>
    </row>
    <row r="3684" spans="1:8" s="1" customFormat="1" ht="16.899999999999999" customHeight="1">
      <c r="A3684" s="29"/>
      <c r="B3684" s="30"/>
      <c r="C3684" s="210" t="s">
        <v>2156</v>
      </c>
      <c r="D3684" s="210" t="s">
        <v>2808</v>
      </c>
      <c r="E3684" s="17" t="s">
        <v>2156</v>
      </c>
      <c r="F3684" s="211">
        <v>0</v>
      </c>
      <c r="G3684" s="29"/>
      <c r="H3684" s="30"/>
    </row>
    <row r="3685" spans="1:8" s="1" customFormat="1" ht="16.899999999999999" customHeight="1">
      <c r="A3685" s="29"/>
      <c r="B3685" s="30"/>
      <c r="C3685" s="210" t="s">
        <v>2156</v>
      </c>
      <c r="D3685" s="210" t="s">
        <v>397</v>
      </c>
      <c r="E3685" s="17" t="s">
        <v>2156</v>
      </c>
      <c r="F3685" s="211">
        <v>19</v>
      </c>
      <c r="G3685" s="29"/>
      <c r="H3685" s="30"/>
    </row>
    <row r="3686" spans="1:8" s="1" customFormat="1" ht="16.899999999999999" customHeight="1">
      <c r="A3686" s="29"/>
      <c r="B3686" s="30"/>
      <c r="C3686" s="210" t="s">
        <v>2514</v>
      </c>
      <c r="D3686" s="210" t="s">
        <v>2638</v>
      </c>
      <c r="E3686" s="17" t="s">
        <v>2156</v>
      </c>
      <c r="F3686" s="211">
        <v>19</v>
      </c>
      <c r="G3686" s="29"/>
      <c r="H3686" s="30"/>
    </row>
    <row r="3687" spans="1:8" s="1" customFormat="1" ht="16.899999999999999" customHeight="1">
      <c r="A3687" s="29"/>
      <c r="B3687" s="30"/>
      <c r="C3687" s="212" t="s">
        <v>561</v>
      </c>
      <c r="D3687" s="29"/>
      <c r="E3687" s="29"/>
      <c r="F3687" s="29"/>
      <c r="G3687" s="29"/>
      <c r="H3687" s="30"/>
    </row>
    <row r="3688" spans="1:8" s="1" customFormat="1" ht="16.899999999999999" customHeight="1">
      <c r="A3688" s="29"/>
      <c r="B3688" s="30"/>
      <c r="C3688" s="210" t="s">
        <v>2776</v>
      </c>
      <c r="D3688" s="210" t="s">
        <v>2777</v>
      </c>
      <c r="E3688" s="17" t="s">
        <v>2248</v>
      </c>
      <c r="F3688" s="211">
        <v>287.63099999999997</v>
      </c>
      <c r="G3688" s="29"/>
      <c r="H3688" s="30"/>
    </row>
    <row r="3689" spans="1:8" s="1" customFormat="1" ht="16.899999999999999" customHeight="1">
      <c r="A3689" s="29"/>
      <c r="B3689" s="30"/>
      <c r="C3689" s="210" t="s">
        <v>2870</v>
      </c>
      <c r="D3689" s="210" t="s">
        <v>2871</v>
      </c>
      <c r="E3689" s="17" t="s">
        <v>2297</v>
      </c>
      <c r="F3689" s="211">
        <v>2654.8</v>
      </c>
      <c r="G3689" s="29"/>
      <c r="H3689" s="30"/>
    </row>
    <row r="3690" spans="1:8" s="1" customFormat="1" ht="16.899999999999999" customHeight="1">
      <c r="A3690" s="29"/>
      <c r="B3690" s="30"/>
      <c r="C3690" s="210" t="s">
        <v>2921</v>
      </c>
      <c r="D3690" s="210" t="s">
        <v>2922</v>
      </c>
      <c r="E3690" s="17" t="s">
        <v>2248</v>
      </c>
      <c r="F3690" s="211">
        <v>331.23</v>
      </c>
      <c r="G3690" s="29"/>
      <c r="H3690" s="30"/>
    </row>
    <row r="3691" spans="1:8" s="1" customFormat="1" ht="16.899999999999999" customHeight="1">
      <c r="A3691" s="29"/>
      <c r="B3691" s="30"/>
      <c r="C3691" s="210" t="s">
        <v>3050</v>
      </c>
      <c r="D3691" s="210" t="s">
        <v>3051</v>
      </c>
      <c r="E3691" s="17" t="s">
        <v>2248</v>
      </c>
      <c r="F3691" s="211">
        <v>86.45</v>
      </c>
      <c r="G3691" s="29"/>
      <c r="H3691" s="30"/>
    </row>
    <row r="3692" spans="1:8" s="1" customFormat="1" ht="16.899999999999999" customHeight="1">
      <c r="A3692" s="29"/>
      <c r="B3692" s="30"/>
      <c r="C3692" s="206" t="s">
        <v>2517</v>
      </c>
      <c r="D3692" s="207" t="s">
        <v>2518</v>
      </c>
      <c r="E3692" s="208" t="s">
        <v>2357</v>
      </c>
      <c r="F3692" s="209">
        <v>8</v>
      </c>
      <c r="G3692" s="29"/>
      <c r="H3692" s="30"/>
    </row>
    <row r="3693" spans="1:8" s="1" customFormat="1" ht="16.899999999999999" customHeight="1">
      <c r="A3693" s="29"/>
      <c r="B3693" s="30"/>
      <c r="C3693" s="210" t="s">
        <v>2156</v>
      </c>
      <c r="D3693" s="210" t="s">
        <v>2810</v>
      </c>
      <c r="E3693" s="17" t="s">
        <v>2156</v>
      </c>
      <c r="F3693" s="211">
        <v>0</v>
      </c>
      <c r="G3693" s="29"/>
      <c r="H3693" s="30"/>
    </row>
    <row r="3694" spans="1:8" s="1" customFormat="1" ht="16.899999999999999" customHeight="1">
      <c r="A3694" s="29"/>
      <c r="B3694" s="30"/>
      <c r="C3694" s="210" t="s">
        <v>2156</v>
      </c>
      <c r="D3694" s="210" t="s">
        <v>398</v>
      </c>
      <c r="E3694" s="17" t="s">
        <v>2156</v>
      </c>
      <c r="F3694" s="211">
        <v>1</v>
      </c>
      <c r="G3694" s="29"/>
      <c r="H3694" s="30"/>
    </row>
    <row r="3695" spans="1:8" s="1" customFormat="1" ht="16.899999999999999" customHeight="1">
      <c r="A3695" s="29"/>
      <c r="B3695" s="30"/>
      <c r="C3695" s="210" t="s">
        <v>2156</v>
      </c>
      <c r="D3695" s="210" t="s">
        <v>399</v>
      </c>
      <c r="E3695" s="17" t="s">
        <v>2156</v>
      </c>
      <c r="F3695" s="211">
        <v>1</v>
      </c>
      <c r="G3695" s="29"/>
      <c r="H3695" s="30"/>
    </row>
    <row r="3696" spans="1:8" s="1" customFormat="1" ht="16.899999999999999" customHeight="1">
      <c r="A3696" s="29"/>
      <c r="B3696" s="30"/>
      <c r="C3696" s="210" t="s">
        <v>2156</v>
      </c>
      <c r="D3696" s="210" t="s">
        <v>400</v>
      </c>
      <c r="E3696" s="17" t="s">
        <v>2156</v>
      </c>
      <c r="F3696" s="211">
        <v>3</v>
      </c>
      <c r="G3696" s="29"/>
      <c r="H3696" s="30"/>
    </row>
    <row r="3697" spans="1:8" s="1" customFormat="1" ht="16.899999999999999" customHeight="1">
      <c r="A3697" s="29"/>
      <c r="B3697" s="30"/>
      <c r="C3697" s="210" t="s">
        <v>2156</v>
      </c>
      <c r="D3697" s="210" t="s">
        <v>401</v>
      </c>
      <c r="E3697" s="17" t="s">
        <v>2156</v>
      </c>
      <c r="F3697" s="211">
        <v>3</v>
      </c>
      <c r="G3697" s="29"/>
      <c r="H3697" s="30"/>
    </row>
    <row r="3698" spans="1:8" s="1" customFormat="1" ht="16.899999999999999" customHeight="1">
      <c r="A3698" s="29"/>
      <c r="B3698" s="30"/>
      <c r="C3698" s="210" t="s">
        <v>2517</v>
      </c>
      <c r="D3698" s="210" t="s">
        <v>2638</v>
      </c>
      <c r="E3698" s="17" t="s">
        <v>2156</v>
      </c>
      <c r="F3698" s="211">
        <v>8</v>
      </c>
      <c r="G3698" s="29"/>
      <c r="H3698" s="30"/>
    </row>
    <row r="3699" spans="1:8" s="1" customFormat="1" ht="16.899999999999999" customHeight="1">
      <c r="A3699" s="29"/>
      <c r="B3699" s="30"/>
      <c r="C3699" s="212" t="s">
        <v>561</v>
      </c>
      <c r="D3699" s="29"/>
      <c r="E3699" s="29"/>
      <c r="F3699" s="29"/>
      <c r="G3699" s="29"/>
      <c r="H3699" s="30"/>
    </row>
    <row r="3700" spans="1:8" s="1" customFormat="1" ht="16.899999999999999" customHeight="1">
      <c r="A3700" s="29"/>
      <c r="B3700" s="30"/>
      <c r="C3700" s="210" t="s">
        <v>2776</v>
      </c>
      <c r="D3700" s="210" t="s">
        <v>2777</v>
      </c>
      <c r="E3700" s="17" t="s">
        <v>2248</v>
      </c>
      <c r="F3700" s="211">
        <v>287.63099999999997</v>
      </c>
      <c r="G3700" s="29"/>
      <c r="H3700" s="30"/>
    </row>
    <row r="3701" spans="1:8" s="1" customFormat="1" ht="16.899999999999999" customHeight="1">
      <c r="A3701" s="29"/>
      <c r="B3701" s="30"/>
      <c r="C3701" s="210" t="s">
        <v>2744</v>
      </c>
      <c r="D3701" s="210" t="s">
        <v>2745</v>
      </c>
      <c r="E3701" s="17" t="s">
        <v>2297</v>
      </c>
      <c r="F3701" s="211">
        <v>50</v>
      </c>
      <c r="G3701" s="29"/>
      <c r="H3701" s="30"/>
    </row>
    <row r="3702" spans="1:8" s="1" customFormat="1" ht="16.899999999999999" customHeight="1">
      <c r="A3702" s="29"/>
      <c r="B3702" s="30"/>
      <c r="C3702" s="210" t="s">
        <v>2870</v>
      </c>
      <c r="D3702" s="210" t="s">
        <v>2871</v>
      </c>
      <c r="E3702" s="17" t="s">
        <v>2297</v>
      </c>
      <c r="F3702" s="211">
        <v>2654.8</v>
      </c>
      <c r="G3702" s="29"/>
      <c r="H3702" s="30"/>
    </row>
    <row r="3703" spans="1:8" s="1" customFormat="1" ht="16.899999999999999" customHeight="1">
      <c r="A3703" s="29"/>
      <c r="B3703" s="30"/>
      <c r="C3703" s="210" t="s">
        <v>2921</v>
      </c>
      <c r="D3703" s="210" t="s">
        <v>2922</v>
      </c>
      <c r="E3703" s="17" t="s">
        <v>2248</v>
      </c>
      <c r="F3703" s="211">
        <v>331.23</v>
      </c>
      <c r="G3703" s="29"/>
      <c r="H3703" s="30"/>
    </row>
    <row r="3704" spans="1:8" s="1" customFormat="1" ht="16.899999999999999" customHeight="1">
      <c r="A3704" s="29"/>
      <c r="B3704" s="30"/>
      <c r="C3704" s="210" t="s">
        <v>3050</v>
      </c>
      <c r="D3704" s="210" t="s">
        <v>3051</v>
      </c>
      <c r="E3704" s="17" t="s">
        <v>2248</v>
      </c>
      <c r="F3704" s="211">
        <v>86.45</v>
      </c>
      <c r="G3704" s="29"/>
      <c r="H3704" s="30"/>
    </row>
    <row r="3705" spans="1:8" s="1" customFormat="1" ht="16.899999999999999" customHeight="1">
      <c r="A3705" s="29"/>
      <c r="B3705" s="30"/>
      <c r="C3705" s="206" t="s">
        <v>2520</v>
      </c>
      <c r="D3705" s="207" t="s">
        <v>2521</v>
      </c>
      <c r="E3705" s="208" t="s">
        <v>2357</v>
      </c>
      <c r="F3705" s="209">
        <v>1</v>
      </c>
      <c r="G3705" s="29"/>
      <c r="H3705" s="30"/>
    </row>
    <row r="3706" spans="1:8" s="1" customFormat="1" ht="16.899999999999999" customHeight="1">
      <c r="A3706" s="29"/>
      <c r="B3706" s="30"/>
      <c r="C3706" s="210" t="s">
        <v>2156</v>
      </c>
      <c r="D3706" s="210" t="s">
        <v>2812</v>
      </c>
      <c r="E3706" s="17" t="s">
        <v>2156</v>
      </c>
      <c r="F3706" s="211">
        <v>0</v>
      </c>
      <c r="G3706" s="29"/>
      <c r="H3706" s="30"/>
    </row>
    <row r="3707" spans="1:8" s="1" customFormat="1" ht="16.899999999999999" customHeight="1">
      <c r="A3707" s="29"/>
      <c r="B3707" s="30"/>
      <c r="C3707" s="210" t="s">
        <v>2156</v>
      </c>
      <c r="D3707" s="210" t="s">
        <v>398</v>
      </c>
      <c r="E3707" s="17" t="s">
        <v>2156</v>
      </c>
      <c r="F3707" s="211">
        <v>1</v>
      </c>
      <c r="G3707" s="29"/>
      <c r="H3707" s="30"/>
    </row>
    <row r="3708" spans="1:8" s="1" customFormat="1" ht="16.899999999999999" customHeight="1">
      <c r="A3708" s="29"/>
      <c r="B3708" s="30"/>
      <c r="C3708" s="210" t="s">
        <v>2520</v>
      </c>
      <c r="D3708" s="210" t="s">
        <v>2638</v>
      </c>
      <c r="E3708" s="17" t="s">
        <v>2156</v>
      </c>
      <c r="F3708" s="211">
        <v>1</v>
      </c>
      <c r="G3708" s="29"/>
      <c r="H3708" s="30"/>
    </row>
    <row r="3709" spans="1:8" s="1" customFormat="1" ht="16.899999999999999" customHeight="1">
      <c r="A3709" s="29"/>
      <c r="B3709" s="30"/>
      <c r="C3709" s="212" t="s">
        <v>561</v>
      </c>
      <c r="D3709" s="29"/>
      <c r="E3709" s="29"/>
      <c r="F3709" s="29"/>
      <c r="G3709" s="29"/>
      <c r="H3709" s="30"/>
    </row>
    <row r="3710" spans="1:8" s="1" customFormat="1" ht="16.899999999999999" customHeight="1">
      <c r="A3710" s="29"/>
      <c r="B3710" s="30"/>
      <c r="C3710" s="210" t="s">
        <v>2776</v>
      </c>
      <c r="D3710" s="210" t="s">
        <v>2777</v>
      </c>
      <c r="E3710" s="17" t="s">
        <v>2248</v>
      </c>
      <c r="F3710" s="211">
        <v>287.63099999999997</v>
      </c>
      <c r="G3710" s="29"/>
      <c r="H3710" s="30"/>
    </row>
    <row r="3711" spans="1:8" s="1" customFormat="1" ht="16.899999999999999" customHeight="1">
      <c r="A3711" s="29"/>
      <c r="B3711" s="30"/>
      <c r="C3711" s="210" t="s">
        <v>2752</v>
      </c>
      <c r="D3711" s="210" t="s">
        <v>2753</v>
      </c>
      <c r="E3711" s="17" t="s">
        <v>2297</v>
      </c>
      <c r="F3711" s="211">
        <v>31.75</v>
      </c>
      <c r="G3711" s="29"/>
      <c r="H3711" s="30"/>
    </row>
    <row r="3712" spans="1:8" s="1" customFormat="1" ht="16.899999999999999" customHeight="1">
      <c r="A3712" s="29"/>
      <c r="B3712" s="30"/>
      <c r="C3712" s="210" t="s">
        <v>2870</v>
      </c>
      <c r="D3712" s="210" t="s">
        <v>2871</v>
      </c>
      <c r="E3712" s="17" t="s">
        <v>2297</v>
      </c>
      <c r="F3712" s="211">
        <v>2654.8</v>
      </c>
      <c r="G3712" s="29"/>
      <c r="H3712" s="30"/>
    </row>
    <row r="3713" spans="1:8" s="1" customFormat="1" ht="16.899999999999999" customHeight="1">
      <c r="A3713" s="29"/>
      <c r="B3713" s="30"/>
      <c r="C3713" s="210" t="s">
        <v>2921</v>
      </c>
      <c r="D3713" s="210" t="s">
        <v>2922</v>
      </c>
      <c r="E3713" s="17" t="s">
        <v>2248</v>
      </c>
      <c r="F3713" s="211">
        <v>331.23</v>
      </c>
      <c r="G3713" s="29"/>
      <c r="H3713" s="30"/>
    </row>
    <row r="3714" spans="1:8" s="1" customFormat="1" ht="16.899999999999999" customHeight="1">
      <c r="A3714" s="29"/>
      <c r="B3714" s="30"/>
      <c r="C3714" s="210" t="s">
        <v>3050</v>
      </c>
      <c r="D3714" s="210" t="s">
        <v>3051</v>
      </c>
      <c r="E3714" s="17" t="s">
        <v>2248</v>
      </c>
      <c r="F3714" s="211">
        <v>86.45</v>
      </c>
      <c r="G3714" s="29"/>
      <c r="H3714" s="30"/>
    </row>
    <row r="3715" spans="1:8" s="1" customFormat="1" ht="16.899999999999999" customHeight="1">
      <c r="A3715" s="29"/>
      <c r="B3715" s="30"/>
      <c r="C3715" s="206" t="s">
        <v>2523</v>
      </c>
      <c r="D3715" s="207" t="s">
        <v>2524</v>
      </c>
      <c r="E3715" s="208" t="s">
        <v>2357</v>
      </c>
      <c r="F3715" s="209">
        <v>1</v>
      </c>
      <c r="G3715" s="29"/>
      <c r="H3715" s="30"/>
    </row>
    <row r="3716" spans="1:8" s="1" customFormat="1" ht="16.899999999999999" customHeight="1">
      <c r="A3716" s="29"/>
      <c r="B3716" s="30"/>
      <c r="C3716" s="210" t="s">
        <v>2156</v>
      </c>
      <c r="D3716" s="210" t="s">
        <v>2156</v>
      </c>
      <c r="E3716" s="17" t="s">
        <v>2156</v>
      </c>
      <c r="F3716" s="211">
        <v>0</v>
      </c>
      <c r="G3716" s="29"/>
      <c r="H3716" s="30"/>
    </row>
    <row r="3717" spans="1:8" s="1" customFormat="1" ht="16.899999999999999" customHeight="1">
      <c r="A3717" s="29"/>
      <c r="B3717" s="30"/>
      <c r="C3717" s="210" t="s">
        <v>2156</v>
      </c>
      <c r="D3717" s="210" t="s">
        <v>2681</v>
      </c>
      <c r="E3717" s="17" t="s">
        <v>2156</v>
      </c>
      <c r="F3717" s="211">
        <v>0</v>
      </c>
      <c r="G3717" s="29"/>
      <c r="H3717" s="30"/>
    </row>
    <row r="3718" spans="1:8" s="1" customFormat="1" ht="16.899999999999999" customHeight="1">
      <c r="A3718" s="29"/>
      <c r="B3718" s="30"/>
      <c r="C3718" s="210" t="s">
        <v>2156</v>
      </c>
      <c r="D3718" s="210" t="s">
        <v>2721</v>
      </c>
      <c r="E3718" s="17" t="s">
        <v>2156</v>
      </c>
      <c r="F3718" s="211">
        <v>0</v>
      </c>
      <c r="G3718" s="29"/>
      <c r="H3718" s="30"/>
    </row>
    <row r="3719" spans="1:8" s="1" customFormat="1" ht="16.899999999999999" customHeight="1">
      <c r="A3719" s="29"/>
      <c r="B3719" s="30"/>
      <c r="C3719" s="210" t="s">
        <v>2156</v>
      </c>
      <c r="D3719" s="210" t="s">
        <v>398</v>
      </c>
      <c r="E3719" s="17" t="s">
        <v>2156</v>
      </c>
      <c r="F3719" s="211">
        <v>1</v>
      </c>
      <c r="G3719" s="29"/>
      <c r="H3719" s="30"/>
    </row>
    <row r="3720" spans="1:8" s="1" customFormat="1" ht="16.899999999999999" customHeight="1">
      <c r="A3720" s="29"/>
      <c r="B3720" s="30"/>
      <c r="C3720" s="210" t="s">
        <v>2523</v>
      </c>
      <c r="D3720" s="210" t="s">
        <v>2638</v>
      </c>
      <c r="E3720" s="17" t="s">
        <v>2156</v>
      </c>
      <c r="F3720" s="211">
        <v>1</v>
      </c>
      <c r="G3720" s="29"/>
      <c r="H3720" s="30"/>
    </row>
    <row r="3721" spans="1:8" s="1" customFormat="1" ht="16.899999999999999" customHeight="1">
      <c r="A3721" s="29"/>
      <c r="B3721" s="30"/>
      <c r="C3721" s="212" t="s">
        <v>561</v>
      </c>
      <c r="D3721" s="29"/>
      <c r="E3721" s="29"/>
      <c r="F3721" s="29"/>
      <c r="G3721" s="29"/>
      <c r="H3721" s="30"/>
    </row>
    <row r="3722" spans="1:8" s="1" customFormat="1" ht="16.899999999999999" customHeight="1">
      <c r="A3722" s="29"/>
      <c r="B3722" s="30"/>
      <c r="C3722" s="210" t="s">
        <v>2776</v>
      </c>
      <c r="D3722" s="210" t="s">
        <v>2777</v>
      </c>
      <c r="E3722" s="17" t="s">
        <v>2248</v>
      </c>
      <c r="F3722" s="211">
        <v>287.63099999999997</v>
      </c>
      <c r="G3722" s="29"/>
      <c r="H3722" s="30"/>
    </row>
    <row r="3723" spans="1:8" s="1" customFormat="1" ht="16.899999999999999" customHeight="1">
      <c r="A3723" s="29"/>
      <c r="B3723" s="30"/>
      <c r="C3723" s="210" t="s">
        <v>2666</v>
      </c>
      <c r="D3723" s="210" t="s">
        <v>2667</v>
      </c>
      <c r="E3723" s="17" t="s">
        <v>2297</v>
      </c>
      <c r="F3723" s="211">
        <v>267.75</v>
      </c>
      <c r="G3723" s="29"/>
      <c r="H3723" s="30"/>
    </row>
    <row r="3724" spans="1:8" s="1" customFormat="1" ht="16.899999999999999" customHeight="1">
      <c r="A3724" s="29"/>
      <c r="B3724" s="30"/>
      <c r="C3724" s="210" t="s">
        <v>2704</v>
      </c>
      <c r="D3724" s="210" t="s">
        <v>2705</v>
      </c>
      <c r="E3724" s="17" t="s">
        <v>2297</v>
      </c>
      <c r="F3724" s="211">
        <v>119.25</v>
      </c>
      <c r="G3724" s="29"/>
      <c r="H3724" s="30"/>
    </row>
    <row r="3725" spans="1:8" s="1" customFormat="1" ht="16.899999999999999" customHeight="1">
      <c r="A3725" s="29"/>
      <c r="B3725" s="30"/>
      <c r="C3725" s="210" t="s">
        <v>2870</v>
      </c>
      <c r="D3725" s="210" t="s">
        <v>2871</v>
      </c>
      <c r="E3725" s="17" t="s">
        <v>2297</v>
      </c>
      <c r="F3725" s="211">
        <v>2654.8</v>
      </c>
      <c r="G3725" s="29"/>
      <c r="H3725" s="30"/>
    </row>
    <row r="3726" spans="1:8" s="1" customFormat="1" ht="16.899999999999999" customHeight="1">
      <c r="A3726" s="29"/>
      <c r="B3726" s="30"/>
      <c r="C3726" s="210" t="s">
        <v>2921</v>
      </c>
      <c r="D3726" s="210" t="s">
        <v>2922</v>
      </c>
      <c r="E3726" s="17" t="s">
        <v>2248</v>
      </c>
      <c r="F3726" s="211">
        <v>331.23</v>
      </c>
      <c r="G3726" s="29"/>
      <c r="H3726" s="30"/>
    </row>
    <row r="3727" spans="1:8" s="1" customFormat="1" ht="16.899999999999999" customHeight="1">
      <c r="A3727" s="29"/>
      <c r="B3727" s="30"/>
      <c r="C3727" s="210" t="s">
        <v>3026</v>
      </c>
      <c r="D3727" s="210" t="s">
        <v>3027</v>
      </c>
      <c r="E3727" s="17" t="s">
        <v>2248</v>
      </c>
      <c r="F3727" s="211">
        <v>8.4</v>
      </c>
      <c r="G3727" s="29"/>
      <c r="H3727" s="30"/>
    </row>
    <row r="3728" spans="1:8" s="1" customFormat="1" ht="16.899999999999999" customHeight="1">
      <c r="A3728" s="29"/>
      <c r="B3728" s="30"/>
      <c r="C3728" s="210" t="s">
        <v>3050</v>
      </c>
      <c r="D3728" s="210" t="s">
        <v>3051</v>
      </c>
      <c r="E3728" s="17" t="s">
        <v>2248</v>
      </c>
      <c r="F3728" s="211">
        <v>86.45</v>
      </c>
      <c r="G3728" s="29"/>
      <c r="H3728" s="30"/>
    </row>
    <row r="3729" spans="1:8" s="1" customFormat="1" ht="16.899999999999999" customHeight="1">
      <c r="A3729" s="29"/>
      <c r="B3729" s="30"/>
      <c r="C3729" s="210" t="s">
        <v>3144</v>
      </c>
      <c r="D3729" s="210" t="s">
        <v>3145</v>
      </c>
      <c r="E3729" s="17" t="s">
        <v>2297</v>
      </c>
      <c r="F3729" s="211">
        <v>31.5</v>
      </c>
      <c r="G3729" s="29"/>
      <c r="H3729" s="30"/>
    </row>
    <row r="3730" spans="1:8" s="1" customFormat="1" ht="16.899999999999999" customHeight="1">
      <c r="A3730" s="29"/>
      <c r="B3730" s="30"/>
      <c r="C3730" s="210" t="s">
        <v>900</v>
      </c>
      <c r="D3730" s="210" t="s">
        <v>901</v>
      </c>
      <c r="E3730" s="17" t="s">
        <v>2345</v>
      </c>
      <c r="F3730" s="211">
        <v>587</v>
      </c>
      <c r="G3730" s="29"/>
      <c r="H3730" s="30"/>
    </row>
    <row r="3731" spans="1:8" s="1" customFormat="1" ht="16.899999999999999" customHeight="1">
      <c r="A3731" s="29"/>
      <c r="B3731" s="30"/>
      <c r="C3731" s="210" t="s">
        <v>3436</v>
      </c>
      <c r="D3731" s="210" t="s">
        <v>3437</v>
      </c>
      <c r="E3731" s="17" t="s">
        <v>2345</v>
      </c>
      <c r="F3731" s="211">
        <v>810</v>
      </c>
      <c r="G3731" s="29"/>
      <c r="H3731" s="30"/>
    </row>
    <row r="3732" spans="1:8" s="1" customFormat="1" ht="16.899999999999999" customHeight="1">
      <c r="A3732" s="29"/>
      <c r="B3732" s="30"/>
      <c r="C3732" s="210" t="s">
        <v>978</v>
      </c>
      <c r="D3732" s="210" t="s">
        <v>979</v>
      </c>
      <c r="E3732" s="17" t="s">
        <v>2345</v>
      </c>
      <c r="F3732" s="211">
        <v>363</v>
      </c>
      <c r="G3732" s="29"/>
      <c r="H3732" s="30"/>
    </row>
    <row r="3733" spans="1:8" s="1" customFormat="1" ht="16.899999999999999" customHeight="1">
      <c r="A3733" s="29"/>
      <c r="B3733" s="30"/>
      <c r="C3733" s="210" t="s">
        <v>2961</v>
      </c>
      <c r="D3733" s="210" t="s">
        <v>2962</v>
      </c>
      <c r="E3733" s="17" t="s">
        <v>2485</v>
      </c>
      <c r="F3733" s="211">
        <v>391.351</v>
      </c>
      <c r="G3733" s="29"/>
      <c r="H3733" s="30"/>
    </row>
    <row r="3734" spans="1:8" s="1" customFormat="1" ht="16.899999999999999" customHeight="1">
      <c r="A3734" s="29"/>
      <c r="B3734" s="30"/>
      <c r="C3734" s="206" t="s">
        <v>2526</v>
      </c>
      <c r="D3734" s="207" t="s">
        <v>2527</v>
      </c>
      <c r="E3734" s="208" t="s">
        <v>2357</v>
      </c>
      <c r="F3734" s="209">
        <v>2</v>
      </c>
      <c r="G3734" s="29"/>
      <c r="H3734" s="30"/>
    </row>
    <row r="3735" spans="1:8" s="1" customFormat="1" ht="16.899999999999999" customHeight="1">
      <c r="A3735" s="29"/>
      <c r="B3735" s="30"/>
      <c r="C3735" s="210" t="s">
        <v>2156</v>
      </c>
      <c r="D3735" s="210" t="s">
        <v>2799</v>
      </c>
      <c r="E3735" s="17" t="s">
        <v>2156</v>
      </c>
      <c r="F3735" s="211">
        <v>0</v>
      </c>
      <c r="G3735" s="29"/>
      <c r="H3735" s="30"/>
    </row>
    <row r="3736" spans="1:8" s="1" customFormat="1" ht="16.899999999999999" customHeight="1">
      <c r="A3736" s="29"/>
      <c r="B3736" s="30"/>
      <c r="C3736" s="210" t="s">
        <v>2156</v>
      </c>
      <c r="D3736" s="210" t="s">
        <v>398</v>
      </c>
      <c r="E3736" s="17" t="s">
        <v>2156</v>
      </c>
      <c r="F3736" s="211">
        <v>1</v>
      </c>
      <c r="G3736" s="29"/>
      <c r="H3736" s="30"/>
    </row>
    <row r="3737" spans="1:8" s="1" customFormat="1" ht="16.899999999999999" customHeight="1">
      <c r="A3737" s="29"/>
      <c r="B3737" s="30"/>
      <c r="C3737" s="210" t="s">
        <v>2156</v>
      </c>
      <c r="D3737" s="210" t="s">
        <v>402</v>
      </c>
      <c r="E3737" s="17" t="s">
        <v>2156</v>
      </c>
      <c r="F3737" s="211">
        <v>1</v>
      </c>
      <c r="G3737" s="29"/>
      <c r="H3737" s="30"/>
    </row>
    <row r="3738" spans="1:8" s="1" customFormat="1" ht="16.899999999999999" customHeight="1">
      <c r="A3738" s="29"/>
      <c r="B3738" s="30"/>
      <c r="C3738" s="210" t="s">
        <v>2526</v>
      </c>
      <c r="D3738" s="210" t="s">
        <v>2638</v>
      </c>
      <c r="E3738" s="17" t="s">
        <v>2156</v>
      </c>
      <c r="F3738" s="211">
        <v>2</v>
      </c>
      <c r="G3738" s="29"/>
      <c r="H3738" s="30"/>
    </row>
    <row r="3739" spans="1:8" s="1" customFormat="1" ht="16.899999999999999" customHeight="1">
      <c r="A3739" s="29"/>
      <c r="B3739" s="30"/>
      <c r="C3739" s="212" t="s">
        <v>561</v>
      </c>
      <c r="D3739" s="29"/>
      <c r="E3739" s="29"/>
      <c r="F3739" s="29"/>
      <c r="G3739" s="29"/>
      <c r="H3739" s="30"/>
    </row>
    <row r="3740" spans="1:8" s="1" customFormat="1" ht="16.899999999999999" customHeight="1">
      <c r="A3740" s="29"/>
      <c r="B3740" s="30"/>
      <c r="C3740" s="210" t="s">
        <v>2776</v>
      </c>
      <c r="D3740" s="210" t="s">
        <v>2777</v>
      </c>
      <c r="E3740" s="17" t="s">
        <v>2248</v>
      </c>
      <c r="F3740" s="211">
        <v>287.63099999999997</v>
      </c>
      <c r="G3740" s="29"/>
      <c r="H3740" s="30"/>
    </row>
    <row r="3741" spans="1:8" s="1" customFormat="1" ht="16.899999999999999" customHeight="1">
      <c r="A3741" s="29"/>
      <c r="B3741" s="30"/>
      <c r="C3741" s="210" t="s">
        <v>2666</v>
      </c>
      <c r="D3741" s="210" t="s">
        <v>2667</v>
      </c>
      <c r="E3741" s="17" t="s">
        <v>2297</v>
      </c>
      <c r="F3741" s="211">
        <v>267.75</v>
      </c>
      <c r="G3741" s="29"/>
      <c r="H3741" s="30"/>
    </row>
    <row r="3742" spans="1:8" s="1" customFormat="1" ht="16.899999999999999" customHeight="1">
      <c r="A3742" s="29"/>
      <c r="B3742" s="30"/>
      <c r="C3742" s="210" t="s">
        <v>2695</v>
      </c>
      <c r="D3742" s="210" t="s">
        <v>2696</v>
      </c>
      <c r="E3742" s="17" t="s">
        <v>2297</v>
      </c>
      <c r="F3742" s="211">
        <v>85.25</v>
      </c>
      <c r="G3742" s="29"/>
      <c r="H3742" s="30"/>
    </row>
    <row r="3743" spans="1:8" s="1" customFormat="1" ht="16.899999999999999" customHeight="1">
      <c r="A3743" s="29"/>
      <c r="B3743" s="30"/>
      <c r="C3743" s="210" t="s">
        <v>2870</v>
      </c>
      <c r="D3743" s="210" t="s">
        <v>2871</v>
      </c>
      <c r="E3743" s="17" t="s">
        <v>2297</v>
      </c>
      <c r="F3743" s="211">
        <v>2654.8</v>
      </c>
      <c r="G3743" s="29"/>
      <c r="H3743" s="30"/>
    </row>
    <row r="3744" spans="1:8" s="1" customFormat="1" ht="16.899999999999999" customHeight="1">
      <c r="A3744" s="29"/>
      <c r="B3744" s="30"/>
      <c r="C3744" s="210" t="s">
        <v>2921</v>
      </c>
      <c r="D3744" s="210" t="s">
        <v>2922</v>
      </c>
      <c r="E3744" s="17" t="s">
        <v>2248</v>
      </c>
      <c r="F3744" s="211">
        <v>331.23</v>
      </c>
      <c r="G3744" s="29"/>
      <c r="H3744" s="30"/>
    </row>
    <row r="3745" spans="1:8" s="1" customFormat="1" ht="16.899999999999999" customHeight="1">
      <c r="A3745" s="29"/>
      <c r="B3745" s="30"/>
      <c r="C3745" s="210" t="s">
        <v>3026</v>
      </c>
      <c r="D3745" s="210" t="s">
        <v>3027</v>
      </c>
      <c r="E3745" s="17" t="s">
        <v>2248</v>
      </c>
      <c r="F3745" s="211">
        <v>8.4</v>
      </c>
      <c r="G3745" s="29"/>
      <c r="H3745" s="30"/>
    </row>
    <row r="3746" spans="1:8" s="1" customFormat="1" ht="16.899999999999999" customHeight="1">
      <c r="A3746" s="29"/>
      <c r="B3746" s="30"/>
      <c r="C3746" s="210" t="s">
        <v>3050</v>
      </c>
      <c r="D3746" s="210" t="s">
        <v>3051</v>
      </c>
      <c r="E3746" s="17" t="s">
        <v>2248</v>
      </c>
      <c r="F3746" s="211">
        <v>86.45</v>
      </c>
      <c r="G3746" s="29"/>
      <c r="H3746" s="30"/>
    </row>
    <row r="3747" spans="1:8" s="1" customFormat="1" ht="16.899999999999999" customHeight="1">
      <c r="A3747" s="29"/>
      <c r="B3747" s="30"/>
      <c r="C3747" s="210" t="s">
        <v>3144</v>
      </c>
      <c r="D3747" s="210" t="s">
        <v>3145</v>
      </c>
      <c r="E3747" s="17" t="s">
        <v>2297</v>
      </c>
      <c r="F3747" s="211">
        <v>31.5</v>
      </c>
      <c r="G3747" s="29"/>
      <c r="H3747" s="30"/>
    </row>
    <row r="3748" spans="1:8" s="1" customFormat="1" ht="16.899999999999999" customHeight="1">
      <c r="A3748" s="29"/>
      <c r="B3748" s="30"/>
      <c r="C3748" s="210" t="s">
        <v>900</v>
      </c>
      <c r="D3748" s="210" t="s">
        <v>901</v>
      </c>
      <c r="E3748" s="17" t="s">
        <v>2345</v>
      </c>
      <c r="F3748" s="211">
        <v>587</v>
      </c>
      <c r="G3748" s="29"/>
      <c r="H3748" s="30"/>
    </row>
    <row r="3749" spans="1:8" s="1" customFormat="1" ht="16.899999999999999" customHeight="1">
      <c r="A3749" s="29"/>
      <c r="B3749" s="30"/>
      <c r="C3749" s="210" t="s">
        <v>3436</v>
      </c>
      <c r="D3749" s="210" t="s">
        <v>3437</v>
      </c>
      <c r="E3749" s="17" t="s">
        <v>2345</v>
      </c>
      <c r="F3749" s="211">
        <v>810</v>
      </c>
      <c r="G3749" s="29"/>
      <c r="H3749" s="30"/>
    </row>
    <row r="3750" spans="1:8" s="1" customFormat="1" ht="16.899999999999999" customHeight="1">
      <c r="A3750" s="29"/>
      <c r="B3750" s="30"/>
      <c r="C3750" s="210" t="s">
        <v>970</v>
      </c>
      <c r="D3750" s="210" t="s">
        <v>971</v>
      </c>
      <c r="E3750" s="17" t="s">
        <v>2345</v>
      </c>
      <c r="F3750" s="211">
        <v>232</v>
      </c>
      <c r="G3750" s="29"/>
      <c r="H3750" s="30"/>
    </row>
    <row r="3751" spans="1:8" s="1" customFormat="1" ht="16.899999999999999" customHeight="1">
      <c r="A3751" s="29"/>
      <c r="B3751" s="30"/>
      <c r="C3751" s="210" t="s">
        <v>2961</v>
      </c>
      <c r="D3751" s="210" t="s">
        <v>2962</v>
      </c>
      <c r="E3751" s="17" t="s">
        <v>2485</v>
      </c>
      <c r="F3751" s="211">
        <v>391.351</v>
      </c>
      <c r="G3751" s="29"/>
      <c r="H3751" s="30"/>
    </row>
    <row r="3752" spans="1:8" s="1" customFormat="1" ht="16.899999999999999" customHeight="1">
      <c r="A3752" s="29"/>
      <c r="B3752" s="30"/>
      <c r="C3752" s="206" t="s">
        <v>347</v>
      </c>
      <c r="D3752" s="207" t="s">
        <v>348</v>
      </c>
      <c r="E3752" s="208" t="s">
        <v>2357</v>
      </c>
      <c r="F3752" s="209">
        <v>1</v>
      </c>
      <c r="G3752" s="29"/>
      <c r="H3752" s="30"/>
    </row>
    <row r="3753" spans="1:8" s="1" customFormat="1" ht="16.899999999999999" customHeight="1">
      <c r="A3753" s="29"/>
      <c r="B3753" s="30"/>
      <c r="C3753" s="210" t="s">
        <v>2156</v>
      </c>
      <c r="D3753" s="210" t="s">
        <v>403</v>
      </c>
      <c r="E3753" s="17" t="s">
        <v>2156</v>
      </c>
      <c r="F3753" s="211">
        <v>0</v>
      </c>
      <c r="G3753" s="29"/>
      <c r="H3753" s="30"/>
    </row>
    <row r="3754" spans="1:8" s="1" customFormat="1" ht="16.899999999999999" customHeight="1">
      <c r="A3754" s="29"/>
      <c r="B3754" s="30"/>
      <c r="C3754" s="210" t="s">
        <v>2156</v>
      </c>
      <c r="D3754" s="210" t="s">
        <v>399</v>
      </c>
      <c r="E3754" s="17" t="s">
        <v>2156</v>
      </c>
      <c r="F3754" s="211">
        <v>1</v>
      </c>
      <c r="G3754" s="29"/>
      <c r="H3754" s="30"/>
    </row>
    <row r="3755" spans="1:8" s="1" customFormat="1" ht="16.899999999999999" customHeight="1">
      <c r="A3755" s="29"/>
      <c r="B3755" s="30"/>
      <c r="C3755" s="210" t="s">
        <v>347</v>
      </c>
      <c r="D3755" s="210" t="s">
        <v>2638</v>
      </c>
      <c r="E3755" s="17" t="s">
        <v>2156</v>
      </c>
      <c r="F3755" s="211">
        <v>1</v>
      </c>
      <c r="G3755" s="29"/>
      <c r="H3755" s="30"/>
    </row>
    <row r="3756" spans="1:8" s="1" customFormat="1" ht="16.899999999999999" customHeight="1">
      <c r="A3756" s="29"/>
      <c r="B3756" s="30"/>
      <c r="C3756" s="212" t="s">
        <v>561</v>
      </c>
      <c r="D3756" s="29"/>
      <c r="E3756" s="29"/>
      <c r="F3756" s="29"/>
      <c r="G3756" s="29"/>
      <c r="H3756" s="30"/>
    </row>
    <row r="3757" spans="1:8" s="1" customFormat="1" ht="16.899999999999999" customHeight="1">
      <c r="A3757" s="29"/>
      <c r="B3757" s="30"/>
      <c r="C3757" s="210" t="s">
        <v>2776</v>
      </c>
      <c r="D3757" s="210" t="s">
        <v>2777</v>
      </c>
      <c r="E3757" s="17" t="s">
        <v>2248</v>
      </c>
      <c r="F3757" s="211">
        <v>287.63099999999997</v>
      </c>
      <c r="G3757" s="29"/>
      <c r="H3757" s="30"/>
    </row>
    <row r="3758" spans="1:8" s="1" customFormat="1" ht="16.899999999999999" customHeight="1">
      <c r="A3758" s="29"/>
      <c r="B3758" s="30"/>
      <c r="C3758" s="210" t="s">
        <v>2619</v>
      </c>
      <c r="D3758" s="210" t="s">
        <v>2620</v>
      </c>
      <c r="E3758" s="17" t="s">
        <v>2297</v>
      </c>
      <c r="F3758" s="211">
        <v>90</v>
      </c>
      <c r="G3758" s="29"/>
      <c r="H3758" s="30"/>
    </row>
    <row r="3759" spans="1:8" s="1" customFormat="1" ht="16.899999999999999" customHeight="1">
      <c r="A3759" s="29"/>
      <c r="B3759" s="30"/>
      <c r="C3759" s="210" t="s">
        <v>2645</v>
      </c>
      <c r="D3759" s="210" t="s">
        <v>2646</v>
      </c>
      <c r="E3759" s="17" t="s">
        <v>2297</v>
      </c>
      <c r="F3759" s="211">
        <v>206.5</v>
      </c>
      <c r="G3759" s="29"/>
      <c r="H3759" s="30"/>
    </row>
    <row r="3760" spans="1:8" s="1" customFormat="1" ht="16.899999999999999" customHeight="1">
      <c r="A3760" s="29"/>
      <c r="B3760" s="30"/>
      <c r="C3760" s="210" t="s">
        <v>2870</v>
      </c>
      <c r="D3760" s="210" t="s">
        <v>2871</v>
      </c>
      <c r="E3760" s="17" t="s">
        <v>2297</v>
      </c>
      <c r="F3760" s="211">
        <v>2654.8</v>
      </c>
      <c r="G3760" s="29"/>
      <c r="H3760" s="30"/>
    </row>
    <row r="3761" spans="1:8" s="1" customFormat="1" ht="16.899999999999999" customHeight="1">
      <c r="A3761" s="29"/>
      <c r="B3761" s="30"/>
      <c r="C3761" s="210" t="s">
        <v>2921</v>
      </c>
      <c r="D3761" s="210" t="s">
        <v>2922</v>
      </c>
      <c r="E3761" s="17" t="s">
        <v>2248</v>
      </c>
      <c r="F3761" s="211">
        <v>331.23</v>
      </c>
      <c r="G3761" s="29"/>
      <c r="H3761" s="30"/>
    </row>
    <row r="3762" spans="1:8" s="1" customFormat="1" ht="16.899999999999999" customHeight="1">
      <c r="A3762" s="29"/>
      <c r="B3762" s="30"/>
      <c r="C3762" s="210" t="s">
        <v>3026</v>
      </c>
      <c r="D3762" s="210" t="s">
        <v>3027</v>
      </c>
      <c r="E3762" s="17" t="s">
        <v>2248</v>
      </c>
      <c r="F3762" s="211">
        <v>8.4</v>
      </c>
      <c r="G3762" s="29"/>
      <c r="H3762" s="30"/>
    </row>
    <row r="3763" spans="1:8" s="1" customFormat="1" ht="16.899999999999999" customHeight="1">
      <c r="A3763" s="29"/>
      <c r="B3763" s="30"/>
      <c r="C3763" s="210" t="s">
        <v>3050</v>
      </c>
      <c r="D3763" s="210" t="s">
        <v>3051</v>
      </c>
      <c r="E3763" s="17" t="s">
        <v>2248</v>
      </c>
      <c r="F3763" s="211">
        <v>86.45</v>
      </c>
      <c r="G3763" s="29"/>
      <c r="H3763" s="30"/>
    </row>
    <row r="3764" spans="1:8" s="1" customFormat="1" ht="16.899999999999999" customHeight="1">
      <c r="A3764" s="29"/>
      <c r="B3764" s="30"/>
      <c r="C3764" s="210" t="s">
        <v>3144</v>
      </c>
      <c r="D3764" s="210" t="s">
        <v>3145</v>
      </c>
      <c r="E3764" s="17" t="s">
        <v>2297</v>
      </c>
      <c r="F3764" s="211">
        <v>31.5</v>
      </c>
      <c r="G3764" s="29"/>
      <c r="H3764" s="30"/>
    </row>
    <row r="3765" spans="1:8" s="1" customFormat="1" ht="16.899999999999999" customHeight="1">
      <c r="A3765" s="29"/>
      <c r="B3765" s="30"/>
      <c r="C3765" s="210" t="s">
        <v>900</v>
      </c>
      <c r="D3765" s="210" t="s">
        <v>901</v>
      </c>
      <c r="E3765" s="17" t="s">
        <v>2345</v>
      </c>
      <c r="F3765" s="211">
        <v>587</v>
      </c>
      <c r="G3765" s="29"/>
      <c r="H3765" s="30"/>
    </row>
    <row r="3766" spans="1:8" s="1" customFormat="1" ht="16.899999999999999" customHeight="1">
      <c r="A3766" s="29"/>
      <c r="B3766" s="30"/>
      <c r="C3766" s="210" t="s">
        <v>2961</v>
      </c>
      <c r="D3766" s="210" t="s">
        <v>2962</v>
      </c>
      <c r="E3766" s="17" t="s">
        <v>2485</v>
      </c>
      <c r="F3766" s="211">
        <v>391.351</v>
      </c>
      <c r="G3766" s="29"/>
      <c r="H3766" s="30"/>
    </row>
    <row r="3767" spans="1:8" s="1" customFormat="1" ht="16.899999999999999" customHeight="1">
      <c r="A3767" s="29"/>
      <c r="B3767" s="30"/>
      <c r="C3767" s="206" t="s">
        <v>349</v>
      </c>
      <c r="D3767" s="207" t="s">
        <v>350</v>
      </c>
      <c r="E3767" s="208" t="s">
        <v>2357</v>
      </c>
      <c r="F3767" s="209">
        <v>1</v>
      </c>
      <c r="G3767" s="29"/>
      <c r="H3767" s="30"/>
    </row>
    <row r="3768" spans="1:8" s="1" customFormat="1" ht="16.899999999999999" customHeight="1">
      <c r="A3768" s="29"/>
      <c r="B3768" s="30"/>
      <c r="C3768" s="210" t="s">
        <v>2156</v>
      </c>
      <c r="D3768" s="210" t="s">
        <v>404</v>
      </c>
      <c r="E3768" s="17" t="s">
        <v>2156</v>
      </c>
      <c r="F3768" s="211">
        <v>0</v>
      </c>
      <c r="G3768" s="29"/>
      <c r="H3768" s="30"/>
    </row>
    <row r="3769" spans="1:8" s="1" customFormat="1" ht="16.899999999999999" customHeight="1">
      <c r="A3769" s="29"/>
      <c r="B3769" s="30"/>
      <c r="C3769" s="210" t="s">
        <v>2156</v>
      </c>
      <c r="D3769" s="210" t="s">
        <v>405</v>
      </c>
      <c r="E3769" s="17" t="s">
        <v>2156</v>
      </c>
      <c r="F3769" s="211">
        <v>1</v>
      </c>
      <c r="G3769" s="29"/>
      <c r="H3769" s="30"/>
    </row>
    <row r="3770" spans="1:8" s="1" customFormat="1" ht="16.899999999999999" customHeight="1">
      <c r="A3770" s="29"/>
      <c r="B3770" s="30"/>
      <c r="C3770" s="210" t="s">
        <v>349</v>
      </c>
      <c r="D3770" s="210" t="s">
        <v>2638</v>
      </c>
      <c r="E3770" s="17" t="s">
        <v>2156</v>
      </c>
      <c r="F3770" s="211">
        <v>1</v>
      </c>
      <c r="G3770" s="29"/>
      <c r="H3770" s="30"/>
    </row>
    <row r="3771" spans="1:8" s="1" customFormat="1" ht="16.899999999999999" customHeight="1">
      <c r="A3771" s="29"/>
      <c r="B3771" s="30"/>
      <c r="C3771" s="212" t="s">
        <v>561</v>
      </c>
      <c r="D3771" s="29"/>
      <c r="E3771" s="29"/>
      <c r="F3771" s="29"/>
      <c r="G3771" s="29"/>
      <c r="H3771" s="30"/>
    </row>
    <row r="3772" spans="1:8" s="1" customFormat="1" ht="16.899999999999999" customHeight="1">
      <c r="A3772" s="29"/>
      <c r="B3772" s="30"/>
      <c r="C3772" s="210" t="s">
        <v>2776</v>
      </c>
      <c r="D3772" s="210" t="s">
        <v>2777</v>
      </c>
      <c r="E3772" s="17" t="s">
        <v>2248</v>
      </c>
      <c r="F3772" s="211">
        <v>287.63099999999997</v>
      </c>
      <c r="G3772" s="29"/>
      <c r="H3772" s="30"/>
    </row>
    <row r="3773" spans="1:8" s="1" customFormat="1" ht="16.899999999999999" customHeight="1">
      <c r="A3773" s="29"/>
      <c r="B3773" s="30"/>
      <c r="C3773" s="210" t="s">
        <v>2870</v>
      </c>
      <c r="D3773" s="210" t="s">
        <v>2871</v>
      </c>
      <c r="E3773" s="17" t="s">
        <v>2297</v>
      </c>
      <c r="F3773" s="211">
        <v>2654.8</v>
      </c>
      <c r="G3773" s="29"/>
      <c r="H3773" s="30"/>
    </row>
    <row r="3774" spans="1:8" s="1" customFormat="1" ht="16.899999999999999" customHeight="1">
      <c r="A3774" s="29"/>
      <c r="B3774" s="30"/>
      <c r="C3774" s="210" t="s">
        <v>2921</v>
      </c>
      <c r="D3774" s="210" t="s">
        <v>2922</v>
      </c>
      <c r="E3774" s="17" t="s">
        <v>2248</v>
      </c>
      <c r="F3774" s="211">
        <v>331.23</v>
      </c>
      <c r="G3774" s="29"/>
      <c r="H3774" s="30"/>
    </row>
    <row r="3775" spans="1:8" s="1" customFormat="1" ht="16.899999999999999" customHeight="1">
      <c r="A3775" s="29"/>
      <c r="B3775" s="30"/>
      <c r="C3775" s="210" t="s">
        <v>3026</v>
      </c>
      <c r="D3775" s="210" t="s">
        <v>3027</v>
      </c>
      <c r="E3775" s="17" t="s">
        <v>2248</v>
      </c>
      <c r="F3775" s="211">
        <v>8.4</v>
      </c>
      <c r="G3775" s="29"/>
      <c r="H3775" s="30"/>
    </row>
    <row r="3776" spans="1:8" s="1" customFormat="1" ht="16.899999999999999" customHeight="1">
      <c r="A3776" s="29"/>
      <c r="B3776" s="30"/>
      <c r="C3776" s="210" t="s">
        <v>3050</v>
      </c>
      <c r="D3776" s="210" t="s">
        <v>3051</v>
      </c>
      <c r="E3776" s="17" t="s">
        <v>2248</v>
      </c>
      <c r="F3776" s="211">
        <v>86.45</v>
      </c>
      <c r="G3776" s="29"/>
      <c r="H3776" s="30"/>
    </row>
    <row r="3777" spans="1:8" s="1" customFormat="1" ht="16.899999999999999" customHeight="1">
      <c r="A3777" s="29"/>
      <c r="B3777" s="30"/>
      <c r="C3777" s="210" t="s">
        <v>3144</v>
      </c>
      <c r="D3777" s="210" t="s">
        <v>3145</v>
      </c>
      <c r="E3777" s="17" t="s">
        <v>2297</v>
      </c>
      <c r="F3777" s="211">
        <v>31.5</v>
      </c>
      <c r="G3777" s="29"/>
      <c r="H3777" s="30"/>
    </row>
    <row r="3778" spans="1:8" s="1" customFormat="1" ht="16.899999999999999" customHeight="1">
      <c r="A3778" s="29"/>
      <c r="B3778" s="30"/>
      <c r="C3778" s="210" t="s">
        <v>900</v>
      </c>
      <c r="D3778" s="210" t="s">
        <v>901</v>
      </c>
      <c r="E3778" s="17" t="s">
        <v>2345</v>
      </c>
      <c r="F3778" s="211">
        <v>587</v>
      </c>
      <c r="G3778" s="29"/>
      <c r="H3778" s="30"/>
    </row>
    <row r="3779" spans="1:8" s="1" customFormat="1" ht="16.899999999999999" customHeight="1">
      <c r="A3779" s="29"/>
      <c r="B3779" s="30"/>
      <c r="C3779" s="206" t="s">
        <v>2529</v>
      </c>
      <c r="D3779" s="207" t="s">
        <v>2530</v>
      </c>
      <c r="E3779" s="208" t="s">
        <v>2357</v>
      </c>
      <c r="F3779" s="209">
        <v>1</v>
      </c>
      <c r="G3779" s="29"/>
      <c r="H3779" s="30"/>
    </row>
    <row r="3780" spans="1:8" s="1" customFormat="1" ht="16.899999999999999" customHeight="1">
      <c r="A3780" s="29"/>
      <c r="B3780" s="30"/>
      <c r="C3780" s="210" t="s">
        <v>2156</v>
      </c>
      <c r="D3780" s="210" t="s">
        <v>2810</v>
      </c>
      <c r="E3780" s="17" t="s">
        <v>2156</v>
      </c>
      <c r="F3780" s="211">
        <v>0</v>
      </c>
      <c r="G3780" s="29"/>
      <c r="H3780" s="30"/>
    </row>
    <row r="3781" spans="1:8" s="1" customFormat="1" ht="16.899999999999999" customHeight="1">
      <c r="A3781" s="29"/>
      <c r="B3781" s="30"/>
      <c r="C3781" s="210" t="s">
        <v>2156</v>
      </c>
      <c r="D3781" s="210" t="s">
        <v>398</v>
      </c>
      <c r="E3781" s="17" t="s">
        <v>2156</v>
      </c>
      <c r="F3781" s="211">
        <v>1</v>
      </c>
      <c r="G3781" s="29"/>
      <c r="H3781" s="30"/>
    </row>
    <row r="3782" spans="1:8" s="1" customFormat="1" ht="16.899999999999999" customHeight="1">
      <c r="A3782" s="29"/>
      <c r="B3782" s="30"/>
      <c r="C3782" s="210" t="s">
        <v>2529</v>
      </c>
      <c r="D3782" s="210" t="s">
        <v>2638</v>
      </c>
      <c r="E3782" s="17" t="s">
        <v>2156</v>
      </c>
      <c r="F3782" s="211">
        <v>1</v>
      </c>
      <c r="G3782" s="29"/>
      <c r="H3782" s="30"/>
    </row>
    <row r="3783" spans="1:8" s="1" customFormat="1" ht="16.899999999999999" customHeight="1">
      <c r="A3783" s="29"/>
      <c r="B3783" s="30"/>
      <c r="C3783" s="212" t="s">
        <v>561</v>
      </c>
      <c r="D3783" s="29"/>
      <c r="E3783" s="29"/>
      <c r="F3783" s="29"/>
      <c r="G3783" s="29"/>
      <c r="H3783" s="30"/>
    </row>
    <row r="3784" spans="1:8" s="1" customFormat="1" ht="16.899999999999999" customHeight="1">
      <c r="A3784" s="29"/>
      <c r="B3784" s="30"/>
      <c r="C3784" s="210" t="s">
        <v>2776</v>
      </c>
      <c r="D3784" s="210" t="s">
        <v>2777</v>
      </c>
      <c r="E3784" s="17" t="s">
        <v>2248</v>
      </c>
      <c r="F3784" s="211">
        <v>287.63099999999997</v>
      </c>
      <c r="G3784" s="29"/>
      <c r="H3784" s="30"/>
    </row>
    <row r="3785" spans="1:8" s="1" customFormat="1" ht="16.899999999999999" customHeight="1">
      <c r="A3785" s="29"/>
      <c r="B3785" s="30"/>
      <c r="C3785" s="210" t="s">
        <v>2744</v>
      </c>
      <c r="D3785" s="210" t="s">
        <v>2745</v>
      </c>
      <c r="E3785" s="17" t="s">
        <v>2297</v>
      </c>
      <c r="F3785" s="211">
        <v>50</v>
      </c>
      <c r="G3785" s="29"/>
      <c r="H3785" s="30"/>
    </row>
    <row r="3786" spans="1:8" s="1" customFormat="1" ht="16.899999999999999" customHeight="1">
      <c r="A3786" s="29"/>
      <c r="B3786" s="30"/>
      <c r="C3786" s="210" t="s">
        <v>2870</v>
      </c>
      <c r="D3786" s="210" t="s">
        <v>2871</v>
      </c>
      <c r="E3786" s="17" t="s">
        <v>2297</v>
      </c>
      <c r="F3786" s="211">
        <v>2654.8</v>
      </c>
      <c r="G3786" s="29"/>
      <c r="H3786" s="30"/>
    </row>
    <row r="3787" spans="1:8" s="1" customFormat="1" ht="16.899999999999999" customHeight="1">
      <c r="A3787" s="29"/>
      <c r="B3787" s="30"/>
      <c r="C3787" s="210" t="s">
        <v>2921</v>
      </c>
      <c r="D3787" s="210" t="s">
        <v>2922</v>
      </c>
      <c r="E3787" s="17" t="s">
        <v>2248</v>
      </c>
      <c r="F3787" s="211">
        <v>331.23</v>
      </c>
      <c r="G3787" s="29"/>
      <c r="H3787" s="30"/>
    </row>
    <row r="3788" spans="1:8" s="1" customFormat="1" ht="16.899999999999999" customHeight="1">
      <c r="A3788" s="29"/>
      <c r="B3788" s="30"/>
      <c r="C3788" s="210" t="s">
        <v>3026</v>
      </c>
      <c r="D3788" s="210" t="s">
        <v>3027</v>
      </c>
      <c r="E3788" s="17" t="s">
        <v>2248</v>
      </c>
      <c r="F3788" s="211">
        <v>8.4</v>
      </c>
      <c r="G3788" s="29"/>
      <c r="H3788" s="30"/>
    </row>
    <row r="3789" spans="1:8" s="1" customFormat="1" ht="16.899999999999999" customHeight="1">
      <c r="A3789" s="29"/>
      <c r="B3789" s="30"/>
      <c r="C3789" s="210" t="s">
        <v>3050</v>
      </c>
      <c r="D3789" s="210" t="s">
        <v>3051</v>
      </c>
      <c r="E3789" s="17" t="s">
        <v>2248</v>
      </c>
      <c r="F3789" s="211">
        <v>86.45</v>
      </c>
      <c r="G3789" s="29"/>
      <c r="H3789" s="30"/>
    </row>
    <row r="3790" spans="1:8" s="1" customFormat="1" ht="16.899999999999999" customHeight="1">
      <c r="A3790" s="29"/>
      <c r="B3790" s="30"/>
      <c r="C3790" s="210" t="s">
        <v>3144</v>
      </c>
      <c r="D3790" s="210" t="s">
        <v>3145</v>
      </c>
      <c r="E3790" s="17" t="s">
        <v>2297</v>
      </c>
      <c r="F3790" s="211">
        <v>31.5</v>
      </c>
      <c r="G3790" s="29"/>
      <c r="H3790" s="30"/>
    </row>
    <row r="3791" spans="1:8" s="1" customFormat="1" ht="16.899999999999999" customHeight="1">
      <c r="A3791" s="29"/>
      <c r="B3791" s="30"/>
      <c r="C3791" s="210" t="s">
        <v>900</v>
      </c>
      <c r="D3791" s="210" t="s">
        <v>901</v>
      </c>
      <c r="E3791" s="17" t="s">
        <v>2345</v>
      </c>
      <c r="F3791" s="211">
        <v>587</v>
      </c>
      <c r="G3791" s="29"/>
      <c r="H3791" s="30"/>
    </row>
    <row r="3792" spans="1:8" s="1" customFormat="1" ht="16.899999999999999" customHeight="1">
      <c r="A3792" s="29"/>
      <c r="B3792" s="30"/>
      <c r="C3792" s="206" t="s">
        <v>2532</v>
      </c>
      <c r="D3792" s="207" t="s">
        <v>2533</v>
      </c>
      <c r="E3792" s="208" t="s">
        <v>2357</v>
      </c>
      <c r="F3792" s="209">
        <v>1</v>
      </c>
      <c r="G3792" s="29"/>
      <c r="H3792" s="30"/>
    </row>
    <row r="3793" spans="1:8" s="1" customFormat="1" ht="16.899999999999999" customHeight="1">
      <c r="A3793" s="29"/>
      <c r="B3793" s="30"/>
      <c r="C3793" s="210" t="s">
        <v>2156</v>
      </c>
      <c r="D3793" s="210" t="s">
        <v>2812</v>
      </c>
      <c r="E3793" s="17" t="s">
        <v>2156</v>
      </c>
      <c r="F3793" s="211">
        <v>0</v>
      </c>
      <c r="G3793" s="29"/>
      <c r="H3793" s="30"/>
    </row>
    <row r="3794" spans="1:8" s="1" customFormat="1" ht="16.899999999999999" customHeight="1">
      <c r="A3794" s="29"/>
      <c r="B3794" s="30"/>
      <c r="C3794" s="210" t="s">
        <v>2156</v>
      </c>
      <c r="D3794" s="210" t="s">
        <v>398</v>
      </c>
      <c r="E3794" s="17" t="s">
        <v>2156</v>
      </c>
      <c r="F3794" s="211">
        <v>1</v>
      </c>
      <c r="G3794" s="29"/>
      <c r="H3794" s="30"/>
    </row>
    <row r="3795" spans="1:8" s="1" customFormat="1" ht="16.899999999999999" customHeight="1">
      <c r="A3795" s="29"/>
      <c r="B3795" s="30"/>
      <c r="C3795" s="210" t="s">
        <v>2532</v>
      </c>
      <c r="D3795" s="210" t="s">
        <v>2638</v>
      </c>
      <c r="E3795" s="17" t="s">
        <v>2156</v>
      </c>
      <c r="F3795" s="211">
        <v>1</v>
      </c>
      <c r="G3795" s="29"/>
      <c r="H3795" s="30"/>
    </row>
    <row r="3796" spans="1:8" s="1" customFormat="1" ht="16.899999999999999" customHeight="1">
      <c r="A3796" s="29"/>
      <c r="B3796" s="30"/>
      <c r="C3796" s="212" t="s">
        <v>561</v>
      </c>
      <c r="D3796" s="29"/>
      <c r="E3796" s="29"/>
      <c r="F3796" s="29"/>
      <c r="G3796" s="29"/>
      <c r="H3796" s="30"/>
    </row>
    <row r="3797" spans="1:8" s="1" customFormat="1" ht="16.899999999999999" customHeight="1">
      <c r="A3797" s="29"/>
      <c r="B3797" s="30"/>
      <c r="C3797" s="210" t="s">
        <v>2776</v>
      </c>
      <c r="D3797" s="210" t="s">
        <v>2777</v>
      </c>
      <c r="E3797" s="17" t="s">
        <v>2248</v>
      </c>
      <c r="F3797" s="211">
        <v>287.63099999999997</v>
      </c>
      <c r="G3797" s="29"/>
      <c r="H3797" s="30"/>
    </row>
    <row r="3798" spans="1:8" s="1" customFormat="1" ht="16.899999999999999" customHeight="1">
      <c r="A3798" s="29"/>
      <c r="B3798" s="30"/>
      <c r="C3798" s="210" t="s">
        <v>2752</v>
      </c>
      <c r="D3798" s="210" t="s">
        <v>2753</v>
      </c>
      <c r="E3798" s="17" t="s">
        <v>2297</v>
      </c>
      <c r="F3798" s="211">
        <v>31.75</v>
      </c>
      <c r="G3798" s="29"/>
      <c r="H3798" s="30"/>
    </row>
    <row r="3799" spans="1:8" s="1" customFormat="1" ht="16.899999999999999" customHeight="1">
      <c r="A3799" s="29"/>
      <c r="B3799" s="30"/>
      <c r="C3799" s="210" t="s">
        <v>2870</v>
      </c>
      <c r="D3799" s="210" t="s">
        <v>2871</v>
      </c>
      <c r="E3799" s="17" t="s">
        <v>2297</v>
      </c>
      <c r="F3799" s="211">
        <v>2654.8</v>
      </c>
      <c r="G3799" s="29"/>
      <c r="H3799" s="30"/>
    </row>
    <row r="3800" spans="1:8" s="1" customFormat="1" ht="16.899999999999999" customHeight="1">
      <c r="A3800" s="29"/>
      <c r="B3800" s="30"/>
      <c r="C3800" s="210" t="s">
        <v>2921</v>
      </c>
      <c r="D3800" s="210" t="s">
        <v>2922</v>
      </c>
      <c r="E3800" s="17" t="s">
        <v>2248</v>
      </c>
      <c r="F3800" s="211">
        <v>331.23</v>
      </c>
      <c r="G3800" s="29"/>
      <c r="H3800" s="30"/>
    </row>
    <row r="3801" spans="1:8" s="1" customFormat="1" ht="16.899999999999999" customHeight="1">
      <c r="A3801" s="29"/>
      <c r="B3801" s="30"/>
      <c r="C3801" s="210" t="s">
        <v>3026</v>
      </c>
      <c r="D3801" s="210" t="s">
        <v>3027</v>
      </c>
      <c r="E3801" s="17" t="s">
        <v>2248</v>
      </c>
      <c r="F3801" s="211">
        <v>8.4</v>
      </c>
      <c r="G3801" s="29"/>
      <c r="H3801" s="30"/>
    </row>
    <row r="3802" spans="1:8" s="1" customFormat="1" ht="16.899999999999999" customHeight="1">
      <c r="A3802" s="29"/>
      <c r="B3802" s="30"/>
      <c r="C3802" s="210" t="s">
        <v>3050</v>
      </c>
      <c r="D3802" s="210" t="s">
        <v>3051</v>
      </c>
      <c r="E3802" s="17" t="s">
        <v>2248</v>
      </c>
      <c r="F3802" s="211">
        <v>86.45</v>
      </c>
      <c r="G3802" s="29"/>
      <c r="H3802" s="30"/>
    </row>
    <row r="3803" spans="1:8" s="1" customFormat="1" ht="16.899999999999999" customHeight="1">
      <c r="A3803" s="29"/>
      <c r="B3803" s="30"/>
      <c r="C3803" s="210" t="s">
        <v>3144</v>
      </c>
      <c r="D3803" s="210" t="s">
        <v>3145</v>
      </c>
      <c r="E3803" s="17" t="s">
        <v>2297</v>
      </c>
      <c r="F3803" s="211">
        <v>31.5</v>
      </c>
      <c r="G3803" s="29"/>
      <c r="H3803" s="30"/>
    </row>
    <row r="3804" spans="1:8" s="1" customFormat="1" ht="16.899999999999999" customHeight="1">
      <c r="A3804" s="29"/>
      <c r="B3804" s="30"/>
      <c r="C3804" s="210" t="s">
        <v>900</v>
      </c>
      <c r="D3804" s="210" t="s">
        <v>901</v>
      </c>
      <c r="E3804" s="17" t="s">
        <v>2345</v>
      </c>
      <c r="F3804" s="211">
        <v>587</v>
      </c>
      <c r="G3804" s="29"/>
      <c r="H3804" s="30"/>
    </row>
    <row r="3805" spans="1:8" s="1" customFormat="1" ht="16.899999999999999" customHeight="1">
      <c r="A3805" s="29"/>
      <c r="B3805" s="30"/>
      <c r="C3805" s="206" t="s">
        <v>2535</v>
      </c>
      <c r="D3805" s="207" t="s">
        <v>2536</v>
      </c>
      <c r="E3805" s="208" t="s">
        <v>2357</v>
      </c>
      <c r="F3805" s="209">
        <v>12</v>
      </c>
      <c r="G3805" s="29"/>
      <c r="H3805" s="30"/>
    </row>
    <row r="3806" spans="1:8" s="1" customFormat="1" ht="16.899999999999999" customHeight="1">
      <c r="A3806" s="29"/>
      <c r="B3806" s="30"/>
      <c r="C3806" s="210" t="s">
        <v>2156</v>
      </c>
      <c r="D3806" s="210" t="s">
        <v>3036</v>
      </c>
      <c r="E3806" s="17" t="s">
        <v>2156</v>
      </c>
      <c r="F3806" s="211">
        <v>0</v>
      </c>
      <c r="G3806" s="29"/>
      <c r="H3806" s="30"/>
    </row>
    <row r="3807" spans="1:8" s="1" customFormat="1" ht="16.899999999999999" customHeight="1">
      <c r="A3807" s="29"/>
      <c r="B3807" s="30"/>
      <c r="C3807" s="210" t="s">
        <v>2156</v>
      </c>
      <c r="D3807" s="210" t="s">
        <v>445</v>
      </c>
      <c r="E3807" s="17" t="s">
        <v>2156</v>
      </c>
      <c r="F3807" s="211">
        <v>1</v>
      </c>
      <c r="G3807" s="29"/>
      <c r="H3807" s="30"/>
    </row>
    <row r="3808" spans="1:8" s="1" customFormat="1" ht="16.899999999999999" customHeight="1">
      <c r="A3808" s="29"/>
      <c r="B3808" s="30"/>
      <c r="C3808" s="210" t="s">
        <v>2156</v>
      </c>
      <c r="D3808" s="210" t="s">
        <v>446</v>
      </c>
      <c r="E3808" s="17" t="s">
        <v>2156</v>
      </c>
      <c r="F3808" s="211">
        <v>3</v>
      </c>
      <c r="G3808" s="29"/>
      <c r="H3808" s="30"/>
    </row>
    <row r="3809" spans="1:8" s="1" customFormat="1" ht="16.899999999999999" customHeight="1">
      <c r="A3809" s="29"/>
      <c r="B3809" s="30"/>
      <c r="C3809" s="210" t="s">
        <v>2156</v>
      </c>
      <c r="D3809" s="210" t="s">
        <v>3039</v>
      </c>
      <c r="E3809" s="17" t="s">
        <v>2156</v>
      </c>
      <c r="F3809" s="211">
        <v>5</v>
      </c>
      <c r="G3809" s="29"/>
      <c r="H3809" s="30"/>
    </row>
    <row r="3810" spans="1:8" s="1" customFormat="1" ht="16.899999999999999" customHeight="1">
      <c r="A3810" s="29"/>
      <c r="B3810" s="30"/>
      <c r="C3810" s="210" t="s">
        <v>2156</v>
      </c>
      <c r="D3810" s="210" t="s">
        <v>3040</v>
      </c>
      <c r="E3810" s="17" t="s">
        <v>2156</v>
      </c>
      <c r="F3810" s="211">
        <v>0</v>
      </c>
      <c r="G3810" s="29"/>
      <c r="H3810" s="30"/>
    </row>
    <row r="3811" spans="1:8" s="1" customFormat="1" ht="16.899999999999999" customHeight="1">
      <c r="A3811" s="29"/>
      <c r="B3811" s="30"/>
      <c r="C3811" s="210" t="s">
        <v>2156</v>
      </c>
      <c r="D3811" s="210" t="s">
        <v>2329</v>
      </c>
      <c r="E3811" s="17" t="s">
        <v>2156</v>
      </c>
      <c r="F3811" s="211">
        <v>3</v>
      </c>
      <c r="G3811" s="29"/>
      <c r="H3811" s="30"/>
    </row>
    <row r="3812" spans="1:8" s="1" customFormat="1" ht="16.899999999999999" customHeight="1">
      <c r="A3812" s="29"/>
      <c r="B3812" s="30"/>
      <c r="C3812" s="210" t="s">
        <v>2535</v>
      </c>
      <c r="D3812" s="210" t="s">
        <v>2641</v>
      </c>
      <c r="E3812" s="17" t="s">
        <v>2156</v>
      </c>
      <c r="F3812" s="211">
        <v>12</v>
      </c>
      <c r="G3812" s="29"/>
      <c r="H3812" s="30"/>
    </row>
    <row r="3813" spans="1:8" s="1" customFormat="1" ht="16.899999999999999" customHeight="1">
      <c r="A3813" s="29"/>
      <c r="B3813" s="30"/>
      <c r="C3813" s="212" t="s">
        <v>561</v>
      </c>
      <c r="D3813" s="29"/>
      <c r="E3813" s="29"/>
      <c r="F3813" s="29"/>
      <c r="G3813" s="29"/>
      <c r="H3813" s="30"/>
    </row>
    <row r="3814" spans="1:8" s="1" customFormat="1" ht="16.899999999999999" customHeight="1">
      <c r="A3814" s="29"/>
      <c r="B3814" s="30"/>
      <c r="C3814" s="210" t="s">
        <v>3032</v>
      </c>
      <c r="D3814" s="210" t="s">
        <v>3033</v>
      </c>
      <c r="E3814" s="17" t="s">
        <v>3034</v>
      </c>
      <c r="F3814" s="211">
        <v>12</v>
      </c>
      <c r="G3814" s="29"/>
      <c r="H3814" s="30"/>
    </row>
    <row r="3815" spans="1:8" s="1" customFormat="1" ht="16.899999999999999" customHeight="1">
      <c r="A3815" s="29"/>
      <c r="B3815" s="30"/>
      <c r="C3815" s="210" t="s">
        <v>3341</v>
      </c>
      <c r="D3815" s="210" t="s">
        <v>3342</v>
      </c>
      <c r="E3815" s="17" t="s">
        <v>3034</v>
      </c>
      <c r="F3815" s="211">
        <v>12</v>
      </c>
      <c r="G3815" s="29"/>
      <c r="H3815" s="30"/>
    </row>
    <row r="3816" spans="1:8" s="1" customFormat="1" ht="16.899999999999999" customHeight="1">
      <c r="A3816" s="29"/>
      <c r="B3816" s="30"/>
      <c r="C3816" s="210" t="s">
        <v>3042</v>
      </c>
      <c r="D3816" s="210" t="s">
        <v>3043</v>
      </c>
      <c r="E3816" s="17" t="s">
        <v>3034</v>
      </c>
      <c r="F3816" s="211">
        <v>12</v>
      </c>
      <c r="G3816" s="29"/>
      <c r="H3816" s="30"/>
    </row>
    <row r="3817" spans="1:8" s="1" customFormat="1" ht="16.899999999999999" customHeight="1">
      <c r="A3817" s="29"/>
      <c r="B3817" s="30"/>
      <c r="C3817" s="210" t="s">
        <v>3345</v>
      </c>
      <c r="D3817" s="210" t="s">
        <v>3346</v>
      </c>
      <c r="E3817" s="17" t="s">
        <v>3034</v>
      </c>
      <c r="F3817" s="211">
        <v>12</v>
      </c>
      <c r="G3817" s="29"/>
      <c r="H3817" s="30"/>
    </row>
    <row r="3818" spans="1:8" s="1" customFormat="1" ht="16.899999999999999" customHeight="1">
      <c r="A3818" s="29"/>
      <c r="B3818" s="30"/>
      <c r="C3818" s="206" t="s">
        <v>2538</v>
      </c>
      <c r="D3818" s="207" t="s">
        <v>2539</v>
      </c>
      <c r="E3818" s="208" t="s">
        <v>2357</v>
      </c>
      <c r="F3818" s="209">
        <v>0</v>
      </c>
      <c r="G3818" s="29"/>
      <c r="H3818" s="30"/>
    </row>
    <row r="3819" spans="1:8" s="1" customFormat="1" ht="16.899999999999999" customHeight="1">
      <c r="A3819" s="29"/>
      <c r="B3819" s="30"/>
      <c r="C3819" s="210" t="s">
        <v>2156</v>
      </c>
      <c r="D3819" s="210" t="s">
        <v>2156</v>
      </c>
      <c r="E3819" s="17" t="s">
        <v>2156</v>
      </c>
      <c r="F3819" s="211">
        <v>0</v>
      </c>
      <c r="G3819" s="29"/>
      <c r="H3819" s="30"/>
    </row>
    <row r="3820" spans="1:8" s="1" customFormat="1" ht="16.899999999999999" customHeight="1">
      <c r="A3820" s="29"/>
      <c r="B3820" s="30"/>
      <c r="C3820" s="210" t="s">
        <v>2156</v>
      </c>
      <c r="D3820" s="210" t="s">
        <v>2639</v>
      </c>
      <c r="E3820" s="17" t="s">
        <v>2156</v>
      </c>
      <c r="F3820" s="211">
        <v>0</v>
      </c>
      <c r="G3820" s="29"/>
      <c r="H3820" s="30"/>
    </row>
    <row r="3821" spans="1:8" s="1" customFormat="1" ht="16.899999999999999" customHeight="1">
      <c r="A3821" s="29"/>
      <c r="B3821" s="30"/>
      <c r="C3821" s="210" t="s">
        <v>2156</v>
      </c>
      <c r="D3821" s="210" t="s">
        <v>2796</v>
      </c>
      <c r="E3821" s="17" t="s">
        <v>2156</v>
      </c>
      <c r="F3821" s="211">
        <v>0</v>
      </c>
      <c r="G3821" s="29"/>
      <c r="H3821" s="30"/>
    </row>
    <row r="3822" spans="1:8" s="1" customFormat="1" ht="16.899999999999999" customHeight="1">
      <c r="A3822" s="29"/>
      <c r="B3822" s="30"/>
      <c r="C3822" s="210" t="s">
        <v>2538</v>
      </c>
      <c r="D3822" s="210" t="s">
        <v>2638</v>
      </c>
      <c r="E3822" s="17" t="s">
        <v>2156</v>
      </c>
      <c r="F3822" s="211">
        <v>0</v>
      </c>
      <c r="G3822" s="29"/>
      <c r="H3822" s="30"/>
    </row>
    <row r="3823" spans="1:8" s="1" customFormat="1" ht="16.899999999999999" customHeight="1">
      <c r="A3823" s="29"/>
      <c r="B3823" s="30"/>
      <c r="C3823" s="212" t="s">
        <v>561</v>
      </c>
      <c r="D3823" s="29"/>
      <c r="E3823" s="29"/>
      <c r="F3823" s="29"/>
      <c r="G3823" s="29"/>
      <c r="H3823" s="30"/>
    </row>
    <row r="3824" spans="1:8" s="1" customFormat="1" ht="16.899999999999999" customHeight="1">
      <c r="A3824" s="29"/>
      <c r="B3824" s="30"/>
      <c r="C3824" s="210" t="s">
        <v>2776</v>
      </c>
      <c r="D3824" s="210" t="s">
        <v>2777</v>
      </c>
      <c r="E3824" s="17" t="s">
        <v>2248</v>
      </c>
      <c r="F3824" s="211">
        <v>287.63099999999997</v>
      </c>
      <c r="G3824" s="29"/>
      <c r="H3824" s="30"/>
    </row>
    <row r="3825" spans="1:8" s="1" customFormat="1" ht="16.899999999999999" customHeight="1">
      <c r="A3825" s="29"/>
      <c r="B3825" s="30"/>
      <c r="C3825" s="210" t="s">
        <v>2666</v>
      </c>
      <c r="D3825" s="210" t="s">
        <v>2667</v>
      </c>
      <c r="E3825" s="17" t="s">
        <v>2297</v>
      </c>
      <c r="F3825" s="211">
        <v>267.75</v>
      </c>
      <c r="G3825" s="29"/>
      <c r="H3825" s="30"/>
    </row>
    <row r="3826" spans="1:8" s="1" customFormat="1" ht="16.899999999999999" customHeight="1">
      <c r="A3826" s="29"/>
      <c r="B3826" s="30"/>
      <c r="C3826" s="210" t="s">
        <v>2704</v>
      </c>
      <c r="D3826" s="210" t="s">
        <v>2705</v>
      </c>
      <c r="E3826" s="17" t="s">
        <v>2297</v>
      </c>
      <c r="F3826" s="211">
        <v>119.25</v>
      </c>
      <c r="G3826" s="29"/>
      <c r="H3826" s="30"/>
    </row>
    <row r="3827" spans="1:8" s="1" customFormat="1" ht="16.899999999999999" customHeight="1">
      <c r="A3827" s="29"/>
      <c r="B3827" s="30"/>
      <c r="C3827" s="210" t="s">
        <v>2760</v>
      </c>
      <c r="D3827" s="210" t="s">
        <v>2761</v>
      </c>
      <c r="E3827" s="17" t="s">
        <v>2248</v>
      </c>
      <c r="F3827" s="211">
        <v>24.312999999999999</v>
      </c>
      <c r="G3827" s="29"/>
      <c r="H3827" s="30"/>
    </row>
    <row r="3828" spans="1:8" s="1" customFormat="1" ht="16.899999999999999" customHeight="1">
      <c r="A3828" s="29"/>
      <c r="B3828" s="30"/>
      <c r="C3828" s="210" t="s">
        <v>2870</v>
      </c>
      <c r="D3828" s="210" t="s">
        <v>2871</v>
      </c>
      <c r="E3828" s="17" t="s">
        <v>2297</v>
      </c>
      <c r="F3828" s="211">
        <v>2654.8</v>
      </c>
      <c r="G3828" s="29"/>
      <c r="H3828" s="30"/>
    </row>
    <row r="3829" spans="1:8" s="1" customFormat="1" ht="16.899999999999999" customHeight="1">
      <c r="A3829" s="29"/>
      <c r="B3829" s="30"/>
      <c r="C3829" s="210" t="s">
        <v>2921</v>
      </c>
      <c r="D3829" s="210" t="s">
        <v>2922</v>
      </c>
      <c r="E3829" s="17" t="s">
        <v>2248</v>
      </c>
      <c r="F3829" s="211">
        <v>331.23</v>
      </c>
      <c r="G3829" s="29"/>
      <c r="H3829" s="30"/>
    </row>
    <row r="3830" spans="1:8" s="1" customFormat="1" ht="16.899999999999999" customHeight="1">
      <c r="A3830" s="29"/>
      <c r="B3830" s="30"/>
      <c r="C3830" s="210" t="s">
        <v>3050</v>
      </c>
      <c r="D3830" s="210" t="s">
        <v>3051</v>
      </c>
      <c r="E3830" s="17" t="s">
        <v>2248</v>
      </c>
      <c r="F3830" s="211">
        <v>86.45</v>
      </c>
      <c r="G3830" s="29"/>
      <c r="H3830" s="30"/>
    </row>
    <row r="3831" spans="1:8" s="1" customFormat="1" ht="16.899999999999999" customHeight="1">
      <c r="A3831" s="29"/>
      <c r="B3831" s="30"/>
      <c r="C3831" s="210" t="s">
        <v>3436</v>
      </c>
      <c r="D3831" s="210" t="s">
        <v>3437</v>
      </c>
      <c r="E3831" s="17" t="s">
        <v>2345</v>
      </c>
      <c r="F3831" s="211">
        <v>810</v>
      </c>
      <c r="G3831" s="29"/>
      <c r="H3831" s="30"/>
    </row>
    <row r="3832" spans="1:8" s="1" customFormat="1" ht="16.899999999999999" customHeight="1">
      <c r="A3832" s="29"/>
      <c r="B3832" s="30"/>
      <c r="C3832" s="210" t="s">
        <v>978</v>
      </c>
      <c r="D3832" s="210" t="s">
        <v>979</v>
      </c>
      <c r="E3832" s="17" t="s">
        <v>2345</v>
      </c>
      <c r="F3832" s="211">
        <v>363</v>
      </c>
      <c r="G3832" s="29"/>
      <c r="H3832" s="30"/>
    </row>
    <row r="3833" spans="1:8" s="1" customFormat="1" ht="16.899999999999999" customHeight="1">
      <c r="A3833" s="29"/>
      <c r="B3833" s="30"/>
      <c r="C3833" s="210" t="s">
        <v>2961</v>
      </c>
      <c r="D3833" s="210" t="s">
        <v>2962</v>
      </c>
      <c r="E3833" s="17" t="s">
        <v>2485</v>
      </c>
      <c r="F3833" s="211">
        <v>391.351</v>
      </c>
      <c r="G3833" s="29"/>
      <c r="H3833" s="30"/>
    </row>
    <row r="3834" spans="1:8" s="1" customFormat="1" ht="16.899999999999999" customHeight="1">
      <c r="A3834" s="29"/>
      <c r="B3834" s="30"/>
      <c r="C3834" s="206" t="s">
        <v>2541</v>
      </c>
      <c r="D3834" s="207" t="s">
        <v>2542</v>
      </c>
      <c r="E3834" s="208" t="s">
        <v>2357</v>
      </c>
      <c r="F3834" s="209">
        <v>8</v>
      </c>
      <c r="G3834" s="29"/>
      <c r="H3834" s="30"/>
    </row>
    <row r="3835" spans="1:8" s="1" customFormat="1" ht="16.899999999999999" customHeight="1">
      <c r="A3835" s="29"/>
      <c r="B3835" s="30"/>
      <c r="C3835" s="210" t="s">
        <v>2156</v>
      </c>
      <c r="D3835" s="210" t="s">
        <v>2721</v>
      </c>
      <c r="E3835" s="17" t="s">
        <v>2156</v>
      </c>
      <c r="F3835" s="211">
        <v>0</v>
      </c>
      <c r="G3835" s="29"/>
      <c r="H3835" s="30"/>
    </row>
    <row r="3836" spans="1:8" s="1" customFormat="1" ht="16.899999999999999" customHeight="1">
      <c r="A3836" s="29"/>
      <c r="B3836" s="30"/>
      <c r="C3836" s="210" t="s">
        <v>2156</v>
      </c>
      <c r="D3836" s="210" t="s">
        <v>2342</v>
      </c>
      <c r="E3836" s="17" t="s">
        <v>2156</v>
      </c>
      <c r="F3836" s="211">
        <v>8</v>
      </c>
      <c r="G3836" s="29"/>
      <c r="H3836" s="30"/>
    </row>
    <row r="3837" spans="1:8" s="1" customFormat="1" ht="16.899999999999999" customHeight="1">
      <c r="A3837" s="29"/>
      <c r="B3837" s="30"/>
      <c r="C3837" s="210" t="s">
        <v>2541</v>
      </c>
      <c r="D3837" s="210" t="s">
        <v>2638</v>
      </c>
      <c r="E3837" s="17" t="s">
        <v>2156</v>
      </c>
      <c r="F3837" s="211">
        <v>8</v>
      </c>
      <c r="G3837" s="29"/>
      <c r="H3837" s="30"/>
    </row>
    <row r="3838" spans="1:8" s="1" customFormat="1" ht="16.899999999999999" customHeight="1">
      <c r="A3838" s="29"/>
      <c r="B3838" s="30"/>
      <c r="C3838" s="212" t="s">
        <v>561</v>
      </c>
      <c r="D3838" s="29"/>
      <c r="E3838" s="29"/>
      <c r="F3838" s="29"/>
      <c r="G3838" s="29"/>
      <c r="H3838" s="30"/>
    </row>
    <row r="3839" spans="1:8" s="1" customFormat="1" ht="16.899999999999999" customHeight="1">
      <c r="A3839" s="29"/>
      <c r="B3839" s="30"/>
      <c r="C3839" s="210" t="s">
        <v>2776</v>
      </c>
      <c r="D3839" s="210" t="s">
        <v>2777</v>
      </c>
      <c r="E3839" s="17" t="s">
        <v>2248</v>
      </c>
      <c r="F3839" s="211">
        <v>287.63099999999997</v>
      </c>
      <c r="G3839" s="29"/>
      <c r="H3839" s="30"/>
    </row>
    <row r="3840" spans="1:8" s="1" customFormat="1" ht="16.899999999999999" customHeight="1">
      <c r="A3840" s="29"/>
      <c r="B3840" s="30"/>
      <c r="C3840" s="210" t="s">
        <v>2666</v>
      </c>
      <c r="D3840" s="210" t="s">
        <v>2667</v>
      </c>
      <c r="E3840" s="17" t="s">
        <v>2297</v>
      </c>
      <c r="F3840" s="211">
        <v>267.75</v>
      </c>
      <c r="G3840" s="29"/>
      <c r="H3840" s="30"/>
    </row>
    <row r="3841" spans="1:8" s="1" customFormat="1" ht="16.899999999999999" customHeight="1">
      <c r="A3841" s="29"/>
      <c r="B3841" s="30"/>
      <c r="C3841" s="210" t="s">
        <v>2704</v>
      </c>
      <c r="D3841" s="210" t="s">
        <v>2705</v>
      </c>
      <c r="E3841" s="17" t="s">
        <v>2297</v>
      </c>
      <c r="F3841" s="211">
        <v>119.25</v>
      </c>
      <c r="G3841" s="29"/>
      <c r="H3841" s="30"/>
    </row>
    <row r="3842" spans="1:8" s="1" customFormat="1" ht="16.899999999999999" customHeight="1">
      <c r="A3842" s="29"/>
      <c r="B3842" s="30"/>
      <c r="C3842" s="210" t="s">
        <v>2760</v>
      </c>
      <c r="D3842" s="210" t="s">
        <v>2761</v>
      </c>
      <c r="E3842" s="17" t="s">
        <v>2248</v>
      </c>
      <c r="F3842" s="211">
        <v>24.312999999999999</v>
      </c>
      <c r="G3842" s="29"/>
      <c r="H3842" s="30"/>
    </row>
    <row r="3843" spans="1:8" s="1" customFormat="1" ht="16.899999999999999" customHeight="1">
      <c r="A3843" s="29"/>
      <c r="B3843" s="30"/>
      <c r="C3843" s="210" t="s">
        <v>2870</v>
      </c>
      <c r="D3843" s="210" t="s">
        <v>2871</v>
      </c>
      <c r="E3843" s="17" t="s">
        <v>2297</v>
      </c>
      <c r="F3843" s="211">
        <v>2654.8</v>
      </c>
      <c r="G3843" s="29"/>
      <c r="H3843" s="30"/>
    </row>
    <row r="3844" spans="1:8" s="1" customFormat="1" ht="16.899999999999999" customHeight="1">
      <c r="A3844" s="29"/>
      <c r="B3844" s="30"/>
      <c r="C3844" s="210" t="s">
        <v>2921</v>
      </c>
      <c r="D3844" s="210" t="s">
        <v>2922</v>
      </c>
      <c r="E3844" s="17" t="s">
        <v>2248</v>
      </c>
      <c r="F3844" s="211">
        <v>331.23</v>
      </c>
      <c r="G3844" s="29"/>
      <c r="H3844" s="30"/>
    </row>
    <row r="3845" spans="1:8" s="1" customFormat="1" ht="16.899999999999999" customHeight="1">
      <c r="A3845" s="29"/>
      <c r="B3845" s="30"/>
      <c r="C3845" s="210" t="s">
        <v>3050</v>
      </c>
      <c r="D3845" s="210" t="s">
        <v>3051</v>
      </c>
      <c r="E3845" s="17" t="s">
        <v>2248</v>
      </c>
      <c r="F3845" s="211">
        <v>86.45</v>
      </c>
      <c r="G3845" s="29"/>
      <c r="H3845" s="30"/>
    </row>
    <row r="3846" spans="1:8" s="1" customFormat="1" ht="16.899999999999999" customHeight="1">
      <c r="A3846" s="29"/>
      <c r="B3846" s="30"/>
      <c r="C3846" s="210" t="s">
        <v>3436</v>
      </c>
      <c r="D3846" s="210" t="s">
        <v>3437</v>
      </c>
      <c r="E3846" s="17" t="s">
        <v>2345</v>
      </c>
      <c r="F3846" s="211">
        <v>810</v>
      </c>
      <c r="G3846" s="29"/>
      <c r="H3846" s="30"/>
    </row>
    <row r="3847" spans="1:8" s="1" customFormat="1" ht="16.899999999999999" customHeight="1">
      <c r="A3847" s="29"/>
      <c r="B3847" s="30"/>
      <c r="C3847" s="210" t="s">
        <v>978</v>
      </c>
      <c r="D3847" s="210" t="s">
        <v>979</v>
      </c>
      <c r="E3847" s="17" t="s">
        <v>2345</v>
      </c>
      <c r="F3847" s="211">
        <v>363</v>
      </c>
      <c r="G3847" s="29"/>
      <c r="H3847" s="30"/>
    </row>
    <row r="3848" spans="1:8" s="1" customFormat="1" ht="16.899999999999999" customHeight="1">
      <c r="A3848" s="29"/>
      <c r="B3848" s="30"/>
      <c r="C3848" s="210" t="s">
        <v>2961</v>
      </c>
      <c r="D3848" s="210" t="s">
        <v>2962</v>
      </c>
      <c r="E3848" s="17" t="s">
        <v>2485</v>
      </c>
      <c r="F3848" s="211">
        <v>391.351</v>
      </c>
      <c r="G3848" s="29"/>
      <c r="H3848" s="30"/>
    </row>
    <row r="3849" spans="1:8" s="1" customFormat="1" ht="16.899999999999999" customHeight="1">
      <c r="A3849" s="29"/>
      <c r="B3849" s="30"/>
      <c r="C3849" s="206" t="s">
        <v>2544</v>
      </c>
      <c r="D3849" s="207" t="s">
        <v>2545</v>
      </c>
      <c r="E3849" s="208" t="s">
        <v>2357</v>
      </c>
      <c r="F3849" s="209">
        <v>5</v>
      </c>
      <c r="G3849" s="29"/>
      <c r="H3849" s="30"/>
    </row>
    <row r="3850" spans="1:8" s="1" customFormat="1" ht="16.899999999999999" customHeight="1">
      <c r="A3850" s="29"/>
      <c r="B3850" s="30"/>
      <c r="C3850" s="210" t="s">
        <v>2156</v>
      </c>
      <c r="D3850" s="210" t="s">
        <v>2799</v>
      </c>
      <c r="E3850" s="17" t="s">
        <v>2156</v>
      </c>
      <c r="F3850" s="211">
        <v>0</v>
      </c>
      <c r="G3850" s="29"/>
      <c r="H3850" s="30"/>
    </row>
    <row r="3851" spans="1:8" s="1" customFormat="1" ht="16.899999999999999" customHeight="1">
      <c r="A3851" s="29"/>
      <c r="B3851" s="30"/>
      <c r="C3851" s="210" t="s">
        <v>2156</v>
      </c>
      <c r="D3851" s="210" t="s">
        <v>2386</v>
      </c>
      <c r="E3851" s="17" t="s">
        <v>2156</v>
      </c>
      <c r="F3851" s="211">
        <v>5</v>
      </c>
      <c r="G3851" s="29"/>
      <c r="H3851" s="30"/>
    </row>
    <row r="3852" spans="1:8" s="1" customFormat="1" ht="16.899999999999999" customHeight="1">
      <c r="A3852" s="29"/>
      <c r="B3852" s="30"/>
      <c r="C3852" s="210" t="s">
        <v>2544</v>
      </c>
      <c r="D3852" s="210" t="s">
        <v>2638</v>
      </c>
      <c r="E3852" s="17" t="s">
        <v>2156</v>
      </c>
      <c r="F3852" s="211">
        <v>5</v>
      </c>
      <c r="G3852" s="29"/>
      <c r="H3852" s="30"/>
    </row>
    <row r="3853" spans="1:8" s="1" customFormat="1" ht="16.899999999999999" customHeight="1">
      <c r="A3853" s="29"/>
      <c r="B3853" s="30"/>
      <c r="C3853" s="212" t="s">
        <v>561</v>
      </c>
      <c r="D3853" s="29"/>
      <c r="E3853" s="29"/>
      <c r="F3853" s="29"/>
      <c r="G3853" s="29"/>
      <c r="H3853" s="30"/>
    </row>
    <row r="3854" spans="1:8" s="1" customFormat="1" ht="16.899999999999999" customHeight="1">
      <c r="A3854" s="29"/>
      <c r="B3854" s="30"/>
      <c r="C3854" s="210" t="s">
        <v>2776</v>
      </c>
      <c r="D3854" s="210" t="s">
        <v>2777</v>
      </c>
      <c r="E3854" s="17" t="s">
        <v>2248</v>
      </c>
      <c r="F3854" s="211">
        <v>287.63099999999997</v>
      </c>
      <c r="G3854" s="29"/>
      <c r="H3854" s="30"/>
    </row>
    <row r="3855" spans="1:8" s="1" customFormat="1" ht="16.899999999999999" customHeight="1">
      <c r="A3855" s="29"/>
      <c r="B3855" s="30"/>
      <c r="C3855" s="210" t="s">
        <v>2666</v>
      </c>
      <c r="D3855" s="210" t="s">
        <v>2667</v>
      </c>
      <c r="E3855" s="17" t="s">
        <v>2297</v>
      </c>
      <c r="F3855" s="211">
        <v>267.75</v>
      </c>
      <c r="G3855" s="29"/>
      <c r="H3855" s="30"/>
    </row>
    <row r="3856" spans="1:8" s="1" customFormat="1" ht="16.899999999999999" customHeight="1">
      <c r="A3856" s="29"/>
      <c r="B3856" s="30"/>
      <c r="C3856" s="210" t="s">
        <v>2695</v>
      </c>
      <c r="D3856" s="210" t="s">
        <v>2696</v>
      </c>
      <c r="E3856" s="17" t="s">
        <v>2297</v>
      </c>
      <c r="F3856" s="211">
        <v>85.25</v>
      </c>
      <c r="G3856" s="29"/>
      <c r="H3856" s="30"/>
    </row>
    <row r="3857" spans="1:8" s="1" customFormat="1" ht="16.899999999999999" customHeight="1">
      <c r="A3857" s="29"/>
      <c r="B3857" s="30"/>
      <c r="C3857" s="210" t="s">
        <v>2760</v>
      </c>
      <c r="D3857" s="210" t="s">
        <v>2761</v>
      </c>
      <c r="E3857" s="17" t="s">
        <v>2248</v>
      </c>
      <c r="F3857" s="211">
        <v>24.312999999999999</v>
      </c>
      <c r="G3857" s="29"/>
      <c r="H3857" s="30"/>
    </row>
    <row r="3858" spans="1:8" s="1" customFormat="1" ht="16.899999999999999" customHeight="1">
      <c r="A3858" s="29"/>
      <c r="B3858" s="30"/>
      <c r="C3858" s="210" t="s">
        <v>2870</v>
      </c>
      <c r="D3858" s="210" t="s">
        <v>2871</v>
      </c>
      <c r="E3858" s="17" t="s">
        <v>2297</v>
      </c>
      <c r="F3858" s="211">
        <v>2654.8</v>
      </c>
      <c r="G3858" s="29"/>
      <c r="H3858" s="30"/>
    </row>
    <row r="3859" spans="1:8" s="1" customFormat="1" ht="16.899999999999999" customHeight="1">
      <c r="A3859" s="29"/>
      <c r="B3859" s="30"/>
      <c r="C3859" s="210" t="s">
        <v>2921</v>
      </c>
      <c r="D3859" s="210" t="s">
        <v>2922</v>
      </c>
      <c r="E3859" s="17" t="s">
        <v>2248</v>
      </c>
      <c r="F3859" s="211">
        <v>331.23</v>
      </c>
      <c r="G3859" s="29"/>
      <c r="H3859" s="30"/>
    </row>
    <row r="3860" spans="1:8" s="1" customFormat="1" ht="16.899999999999999" customHeight="1">
      <c r="A3860" s="29"/>
      <c r="B3860" s="30"/>
      <c r="C3860" s="210" t="s">
        <v>3050</v>
      </c>
      <c r="D3860" s="210" t="s">
        <v>3051</v>
      </c>
      <c r="E3860" s="17" t="s">
        <v>2248</v>
      </c>
      <c r="F3860" s="211">
        <v>86.45</v>
      </c>
      <c r="G3860" s="29"/>
      <c r="H3860" s="30"/>
    </row>
    <row r="3861" spans="1:8" s="1" customFormat="1" ht="16.899999999999999" customHeight="1">
      <c r="A3861" s="29"/>
      <c r="B3861" s="30"/>
      <c r="C3861" s="210" t="s">
        <v>3436</v>
      </c>
      <c r="D3861" s="210" t="s">
        <v>3437</v>
      </c>
      <c r="E3861" s="17" t="s">
        <v>2345</v>
      </c>
      <c r="F3861" s="211">
        <v>810</v>
      </c>
      <c r="G3861" s="29"/>
      <c r="H3861" s="30"/>
    </row>
    <row r="3862" spans="1:8" s="1" customFormat="1" ht="16.899999999999999" customHeight="1">
      <c r="A3862" s="29"/>
      <c r="B3862" s="30"/>
      <c r="C3862" s="210" t="s">
        <v>970</v>
      </c>
      <c r="D3862" s="210" t="s">
        <v>971</v>
      </c>
      <c r="E3862" s="17" t="s">
        <v>2345</v>
      </c>
      <c r="F3862" s="211">
        <v>232</v>
      </c>
      <c r="G3862" s="29"/>
      <c r="H3862" s="30"/>
    </row>
    <row r="3863" spans="1:8" s="1" customFormat="1" ht="16.899999999999999" customHeight="1">
      <c r="A3863" s="29"/>
      <c r="B3863" s="30"/>
      <c r="C3863" s="210" t="s">
        <v>2961</v>
      </c>
      <c r="D3863" s="210" t="s">
        <v>2962</v>
      </c>
      <c r="E3863" s="17" t="s">
        <v>2485</v>
      </c>
      <c r="F3863" s="211">
        <v>391.351</v>
      </c>
      <c r="G3863" s="29"/>
      <c r="H3863" s="30"/>
    </row>
    <row r="3864" spans="1:8" s="1" customFormat="1" ht="16.899999999999999" customHeight="1">
      <c r="A3864" s="29"/>
      <c r="B3864" s="30"/>
      <c r="C3864" s="206" t="s">
        <v>2547</v>
      </c>
      <c r="D3864" s="207" t="s">
        <v>2548</v>
      </c>
      <c r="E3864" s="208" t="s">
        <v>2357</v>
      </c>
      <c r="F3864" s="209">
        <v>2</v>
      </c>
      <c r="G3864" s="29"/>
      <c r="H3864" s="30"/>
    </row>
    <row r="3865" spans="1:8" s="1" customFormat="1" ht="16.899999999999999" customHeight="1">
      <c r="A3865" s="29"/>
      <c r="B3865" s="30"/>
      <c r="C3865" s="210" t="s">
        <v>2156</v>
      </c>
      <c r="D3865" s="210" t="s">
        <v>2625</v>
      </c>
      <c r="E3865" s="17" t="s">
        <v>2156</v>
      </c>
      <c r="F3865" s="211">
        <v>0</v>
      </c>
      <c r="G3865" s="29"/>
      <c r="H3865" s="30"/>
    </row>
    <row r="3866" spans="1:8" s="1" customFormat="1" ht="16.899999999999999" customHeight="1">
      <c r="A3866" s="29"/>
      <c r="B3866" s="30"/>
      <c r="C3866" s="210" t="s">
        <v>2156</v>
      </c>
      <c r="D3866" s="210" t="s">
        <v>2217</v>
      </c>
      <c r="E3866" s="17" t="s">
        <v>2156</v>
      </c>
      <c r="F3866" s="211">
        <v>2</v>
      </c>
      <c r="G3866" s="29"/>
      <c r="H3866" s="30"/>
    </row>
    <row r="3867" spans="1:8" s="1" customFormat="1" ht="16.899999999999999" customHeight="1">
      <c r="A3867" s="29"/>
      <c r="B3867" s="30"/>
      <c r="C3867" s="210" t="s">
        <v>2547</v>
      </c>
      <c r="D3867" s="210" t="s">
        <v>2638</v>
      </c>
      <c r="E3867" s="17" t="s">
        <v>2156</v>
      </c>
      <c r="F3867" s="211">
        <v>2</v>
      </c>
      <c r="G3867" s="29"/>
      <c r="H3867" s="30"/>
    </row>
    <row r="3868" spans="1:8" s="1" customFormat="1" ht="16.899999999999999" customHeight="1">
      <c r="A3868" s="29"/>
      <c r="B3868" s="30"/>
      <c r="C3868" s="212" t="s">
        <v>561</v>
      </c>
      <c r="D3868" s="29"/>
      <c r="E3868" s="29"/>
      <c r="F3868" s="29"/>
      <c r="G3868" s="29"/>
      <c r="H3868" s="30"/>
    </row>
    <row r="3869" spans="1:8" s="1" customFormat="1" ht="16.899999999999999" customHeight="1">
      <c r="A3869" s="29"/>
      <c r="B3869" s="30"/>
      <c r="C3869" s="210" t="s">
        <v>2776</v>
      </c>
      <c r="D3869" s="210" t="s">
        <v>2777</v>
      </c>
      <c r="E3869" s="17" t="s">
        <v>2248</v>
      </c>
      <c r="F3869" s="211">
        <v>287.63099999999997</v>
      </c>
      <c r="G3869" s="29"/>
      <c r="H3869" s="30"/>
    </row>
    <row r="3870" spans="1:8" s="1" customFormat="1" ht="16.899999999999999" customHeight="1">
      <c r="A3870" s="29"/>
      <c r="B3870" s="30"/>
      <c r="C3870" s="210" t="s">
        <v>2619</v>
      </c>
      <c r="D3870" s="210" t="s">
        <v>2620</v>
      </c>
      <c r="E3870" s="17" t="s">
        <v>2297</v>
      </c>
      <c r="F3870" s="211">
        <v>90</v>
      </c>
      <c r="G3870" s="29"/>
      <c r="H3870" s="30"/>
    </row>
    <row r="3871" spans="1:8" s="1" customFormat="1" ht="16.899999999999999" customHeight="1">
      <c r="A3871" s="29"/>
      <c r="B3871" s="30"/>
      <c r="C3871" s="210" t="s">
        <v>2645</v>
      </c>
      <c r="D3871" s="210" t="s">
        <v>2646</v>
      </c>
      <c r="E3871" s="17" t="s">
        <v>2297</v>
      </c>
      <c r="F3871" s="211">
        <v>206.5</v>
      </c>
      <c r="G3871" s="29"/>
      <c r="H3871" s="30"/>
    </row>
    <row r="3872" spans="1:8" s="1" customFormat="1" ht="16.899999999999999" customHeight="1">
      <c r="A3872" s="29"/>
      <c r="B3872" s="30"/>
      <c r="C3872" s="210" t="s">
        <v>2760</v>
      </c>
      <c r="D3872" s="210" t="s">
        <v>2761</v>
      </c>
      <c r="E3872" s="17" t="s">
        <v>2248</v>
      </c>
      <c r="F3872" s="211">
        <v>24.312999999999999</v>
      </c>
      <c r="G3872" s="29"/>
      <c r="H3872" s="30"/>
    </row>
    <row r="3873" spans="1:8" s="1" customFormat="1" ht="16.899999999999999" customHeight="1">
      <c r="A3873" s="29"/>
      <c r="B3873" s="30"/>
      <c r="C3873" s="210" t="s">
        <v>2870</v>
      </c>
      <c r="D3873" s="210" t="s">
        <v>2871</v>
      </c>
      <c r="E3873" s="17" t="s">
        <v>2297</v>
      </c>
      <c r="F3873" s="211">
        <v>2654.8</v>
      </c>
      <c r="G3873" s="29"/>
      <c r="H3873" s="30"/>
    </row>
    <row r="3874" spans="1:8" s="1" customFormat="1" ht="16.899999999999999" customHeight="1">
      <c r="A3874" s="29"/>
      <c r="B3874" s="30"/>
      <c r="C3874" s="210" t="s">
        <v>2921</v>
      </c>
      <c r="D3874" s="210" t="s">
        <v>2922</v>
      </c>
      <c r="E3874" s="17" t="s">
        <v>2248</v>
      </c>
      <c r="F3874" s="211">
        <v>331.23</v>
      </c>
      <c r="G3874" s="29"/>
      <c r="H3874" s="30"/>
    </row>
    <row r="3875" spans="1:8" s="1" customFormat="1" ht="16.899999999999999" customHeight="1">
      <c r="A3875" s="29"/>
      <c r="B3875" s="30"/>
      <c r="C3875" s="210" t="s">
        <v>3050</v>
      </c>
      <c r="D3875" s="210" t="s">
        <v>3051</v>
      </c>
      <c r="E3875" s="17" t="s">
        <v>2248</v>
      </c>
      <c r="F3875" s="211">
        <v>86.45</v>
      </c>
      <c r="G3875" s="29"/>
      <c r="H3875" s="30"/>
    </row>
    <row r="3876" spans="1:8" s="1" customFormat="1" ht="16.899999999999999" customHeight="1">
      <c r="A3876" s="29"/>
      <c r="B3876" s="30"/>
      <c r="C3876" s="210" t="s">
        <v>2961</v>
      </c>
      <c r="D3876" s="210" t="s">
        <v>2962</v>
      </c>
      <c r="E3876" s="17" t="s">
        <v>2485</v>
      </c>
      <c r="F3876" s="211">
        <v>391.351</v>
      </c>
      <c r="G3876" s="29"/>
      <c r="H3876" s="30"/>
    </row>
    <row r="3877" spans="1:8" s="1" customFormat="1" ht="16.899999999999999" customHeight="1">
      <c r="A3877" s="29"/>
      <c r="B3877" s="30"/>
      <c r="C3877" s="206" t="s">
        <v>2550</v>
      </c>
      <c r="D3877" s="207" t="s">
        <v>2551</v>
      </c>
      <c r="E3877" s="208" t="s">
        <v>2357</v>
      </c>
      <c r="F3877" s="209">
        <v>8</v>
      </c>
      <c r="G3877" s="29"/>
      <c r="H3877" s="30"/>
    </row>
    <row r="3878" spans="1:8" s="1" customFormat="1" ht="16.899999999999999" customHeight="1">
      <c r="A3878" s="29"/>
      <c r="B3878" s="30"/>
      <c r="C3878" s="210" t="s">
        <v>2156</v>
      </c>
      <c r="D3878" s="210" t="s">
        <v>2804</v>
      </c>
      <c r="E3878" s="17" t="s">
        <v>2156</v>
      </c>
      <c r="F3878" s="211">
        <v>0</v>
      </c>
      <c r="G3878" s="29"/>
      <c r="H3878" s="30"/>
    </row>
    <row r="3879" spans="1:8" s="1" customFormat="1" ht="16.899999999999999" customHeight="1">
      <c r="A3879" s="29"/>
      <c r="B3879" s="30"/>
      <c r="C3879" s="210" t="s">
        <v>2156</v>
      </c>
      <c r="D3879" s="210" t="s">
        <v>2342</v>
      </c>
      <c r="E3879" s="17" t="s">
        <v>2156</v>
      </c>
      <c r="F3879" s="211">
        <v>8</v>
      </c>
      <c r="G3879" s="29"/>
      <c r="H3879" s="30"/>
    </row>
    <row r="3880" spans="1:8" s="1" customFormat="1" ht="16.899999999999999" customHeight="1">
      <c r="A3880" s="29"/>
      <c r="B3880" s="30"/>
      <c r="C3880" s="210" t="s">
        <v>2550</v>
      </c>
      <c r="D3880" s="210" t="s">
        <v>2638</v>
      </c>
      <c r="E3880" s="17" t="s">
        <v>2156</v>
      </c>
      <c r="F3880" s="211">
        <v>8</v>
      </c>
      <c r="G3880" s="29"/>
      <c r="H3880" s="30"/>
    </row>
    <row r="3881" spans="1:8" s="1" customFormat="1" ht="16.899999999999999" customHeight="1">
      <c r="A3881" s="29"/>
      <c r="B3881" s="30"/>
      <c r="C3881" s="212" t="s">
        <v>561</v>
      </c>
      <c r="D3881" s="29"/>
      <c r="E3881" s="29"/>
      <c r="F3881" s="29"/>
      <c r="G3881" s="29"/>
      <c r="H3881" s="30"/>
    </row>
    <row r="3882" spans="1:8" s="1" customFormat="1" ht="16.899999999999999" customHeight="1">
      <c r="A3882" s="29"/>
      <c r="B3882" s="30"/>
      <c r="C3882" s="210" t="s">
        <v>2776</v>
      </c>
      <c r="D3882" s="210" t="s">
        <v>2777</v>
      </c>
      <c r="E3882" s="17" t="s">
        <v>2248</v>
      </c>
      <c r="F3882" s="211">
        <v>287.63099999999997</v>
      </c>
      <c r="G3882" s="29"/>
      <c r="H3882" s="30"/>
    </row>
    <row r="3883" spans="1:8" s="1" customFormat="1" ht="16.899999999999999" customHeight="1">
      <c r="A3883" s="29"/>
      <c r="B3883" s="30"/>
      <c r="C3883" s="210" t="s">
        <v>2645</v>
      </c>
      <c r="D3883" s="210" t="s">
        <v>2646</v>
      </c>
      <c r="E3883" s="17" t="s">
        <v>2297</v>
      </c>
      <c r="F3883" s="211">
        <v>206.5</v>
      </c>
      <c r="G3883" s="29"/>
      <c r="H3883" s="30"/>
    </row>
    <row r="3884" spans="1:8" s="1" customFormat="1" ht="16.899999999999999" customHeight="1">
      <c r="A3884" s="29"/>
      <c r="B3884" s="30"/>
      <c r="C3884" s="210" t="s">
        <v>2760</v>
      </c>
      <c r="D3884" s="210" t="s">
        <v>2761</v>
      </c>
      <c r="E3884" s="17" t="s">
        <v>2248</v>
      </c>
      <c r="F3884" s="211">
        <v>24.312999999999999</v>
      </c>
      <c r="G3884" s="29"/>
      <c r="H3884" s="30"/>
    </row>
    <row r="3885" spans="1:8" s="1" customFormat="1" ht="16.899999999999999" customHeight="1">
      <c r="A3885" s="29"/>
      <c r="B3885" s="30"/>
      <c r="C3885" s="210" t="s">
        <v>2870</v>
      </c>
      <c r="D3885" s="210" t="s">
        <v>2871</v>
      </c>
      <c r="E3885" s="17" t="s">
        <v>2297</v>
      </c>
      <c r="F3885" s="211">
        <v>2654.8</v>
      </c>
      <c r="G3885" s="29"/>
      <c r="H3885" s="30"/>
    </row>
    <row r="3886" spans="1:8" s="1" customFormat="1" ht="16.899999999999999" customHeight="1">
      <c r="A3886" s="29"/>
      <c r="B3886" s="30"/>
      <c r="C3886" s="210" t="s">
        <v>2921</v>
      </c>
      <c r="D3886" s="210" t="s">
        <v>2922</v>
      </c>
      <c r="E3886" s="17" t="s">
        <v>2248</v>
      </c>
      <c r="F3886" s="211">
        <v>331.23</v>
      </c>
      <c r="G3886" s="29"/>
      <c r="H3886" s="30"/>
    </row>
    <row r="3887" spans="1:8" s="1" customFormat="1" ht="16.899999999999999" customHeight="1">
      <c r="A3887" s="29"/>
      <c r="B3887" s="30"/>
      <c r="C3887" s="210" t="s">
        <v>3050</v>
      </c>
      <c r="D3887" s="210" t="s">
        <v>3051</v>
      </c>
      <c r="E3887" s="17" t="s">
        <v>2248</v>
      </c>
      <c r="F3887" s="211">
        <v>86.45</v>
      </c>
      <c r="G3887" s="29"/>
      <c r="H3887" s="30"/>
    </row>
    <row r="3888" spans="1:8" s="1" customFormat="1" ht="16.899999999999999" customHeight="1">
      <c r="A3888" s="29"/>
      <c r="B3888" s="30"/>
      <c r="C3888" s="210" t="s">
        <v>2961</v>
      </c>
      <c r="D3888" s="210" t="s">
        <v>2962</v>
      </c>
      <c r="E3888" s="17" t="s">
        <v>2485</v>
      </c>
      <c r="F3888" s="211">
        <v>391.351</v>
      </c>
      <c r="G3888" s="29"/>
      <c r="H3888" s="30"/>
    </row>
    <row r="3889" spans="1:8" s="1" customFormat="1" ht="16.899999999999999" customHeight="1">
      <c r="A3889" s="29"/>
      <c r="B3889" s="30"/>
      <c r="C3889" s="206" t="s">
        <v>2552</v>
      </c>
      <c r="D3889" s="207" t="s">
        <v>2553</v>
      </c>
      <c r="E3889" s="208" t="s">
        <v>2357</v>
      </c>
      <c r="F3889" s="209">
        <v>3</v>
      </c>
      <c r="G3889" s="29"/>
      <c r="H3889" s="30"/>
    </row>
    <row r="3890" spans="1:8" s="1" customFormat="1" ht="16.899999999999999" customHeight="1">
      <c r="A3890" s="29"/>
      <c r="B3890" s="30"/>
      <c r="C3890" s="210" t="s">
        <v>2156</v>
      </c>
      <c r="D3890" s="210" t="s">
        <v>2808</v>
      </c>
      <c r="E3890" s="17" t="s">
        <v>2156</v>
      </c>
      <c r="F3890" s="211">
        <v>0</v>
      </c>
      <c r="G3890" s="29"/>
      <c r="H3890" s="30"/>
    </row>
    <row r="3891" spans="1:8" s="1" customFormat="1" ht="16.899999999999999" customHeight="1">
      <c r="A3891" s="29"/>
      <c r="B3891" s="30"/>
      <c r="C3891" s="210" t="s">
        <v>2156</v>
      </c>
      <c r="D3891" s="210" t="s">
        <v>2329</v>
      </c>
      <c r="E3891" s="17" t="s">
        <v>2156</v>
      </c>
      <c r="F3891" s="211">
        <v>3</v>
      </c>
      <c r="G3891" s="29"/>
      <c r="H3891" s="30"/>
    </row>
    <row r="3892" spans="1:8" s="1" customFormat="1" ht="16.899999999999999" customHeight="1">
      <c r="A3892" s="29"/>
      <c r="B3892" s="30"/>
      <c r="C3892" s="210" t="s">
        <v>2552</v>
      </c>
      <c r="D3892" s="210" t="s">
        <v>2638</v>
      </c>
      <c r="E3892" s="17" t="s">
        <v>2156</v>
      </c>
      <c r="F3892" s="211">
        <v>3</v>
      </c>
      <c r="G3892" s="29"/>
      <c r="H3892" s="30"/>
    </row>
    <row r="3893" spans="1:8" s="1" customFormat="1" ht="16.899999999999999" customHeight="1">
      <c r="A3893" s="29"/>
      <c r="B3893" s="30"/>
      <c r="C3893" s="212" t="s">
        <v>561</v>
      </c>
      <c r="D3893" s="29"/>
      <c r="E3893" s="29"/>
      <c r="F3893" s="29"/>
      <c r="G3893" s="29"/>
      <c r="H3893" s="30"/>
    </row>
    <row r="3894" spans="1:8" s="1" customFormat="1" ht="16.899999999999999" customHeight="1">
      <c r="A3894" s="29"/>
      <c r="B3894" s="30"/>
      <c r="C3894" s="210" t="s">
        <v>2776</v>
      </c>
      <c r="D3894" s="210" t="s">
        <v>2777</v>
      </c>
      <c r="E3894" s="17" t="s">
        <v>2248</v>
      </c>
      <c r="F3894" s="211">
        <v>287.63099999999997</v>
      </c>
      <c r="G3894" s="29"/>
      <c r="H3894" s="30"/>
    </row>
    <row r="3895" spans="1:8" s="1" customFormat="1" ht="16.899999999999999" customHeight="1">
      <c r="A3895" s="29"/>
      <c r="B3895" s="30"/>
      <c r="C3895" s="210" t="s">
        <v>2760</v>
      </c>
      <c r="D3895" s="210" t="s">
        <v>2761</v>
      </c>
      <c r="E3895" s="17" t="s">
        <v>2248</v>
      </c>
      <c r="F3895" s="211">
        <v>24.312999999999999</v>
      </c>
      <c r="G3895" s="29"/>
      <c r="H3895" s="30"/>
    </row>
    <row r="3896" spans="1:8" s="1" customFormat="1" ht="16.899999999999999" customHeight="1">
      <c r="A3896" s="29"/>
      <c r="B3896" s="30"/>
      <c r="C3896" s="210" t="s">
        <v>2870</v>
      </c>
      <c r="D3896" s="210" t="s">
        <v>2871</v>
      </c>
      <c r="E3896" s="17" t="s">
        <v>2297</v>
      </c>
      <c r="F3896" s="211">
        <v>2654.8</v>
      </c>
      <c r="G3896" s="29"/>
      <c r="H3896" s="30"/>
    </row>
    <row r="3897" spans="1:8" s="1" customFormat="1" ht="16.899999999999999" customHeight="1">
      <c r="A3897" s="29"/>
      <c r="B3897" s="30"/>
      <c r="C3897" s="210" t="s">
        <v>2921</v>
      </c>
      <c r="D3897" s="210" t="s">
        <v>2922</v>
      </c>
      <c r="E3897" s="17" t="s">
        <v>2248</v>
      </c>
      <c r="F3897" s="211">
        <v>331.23</v>
      </c>
      <c r="G3897" s="29"/>
      <c r="H3897" s="30"/>
    </row>
    <row r="3898" spans="1:8" s="1" customFormat="1" ht="16.899999999999999" customHeight="1">
      <c r="A3898" s="29"/>
      <c r="B3898" s="30"/>
      <c r="C3898" s="210" t="s">
        <v>3050</v>
      </c>
      <c r="D3898" s="210" t="s">
        <v>3051</v>
      </c>
      <c r="E3898" s="17" t="s">
        <v>2248</v>
      </c>
      <c r="F3898" s="211">
        <v>86.45</v>
      </c>
      <c r="G3898" s="29"/>
      <c r="H3898" s="30"/>
    </row>
    <row r="3899" spans="1:8" s="1" customFormat="1" ht="16.899999999999999" customHeight="1">
      <c r="A3899" s="29"/>
      <c r="B3899" s="30"/>
      <c r="C3899" s="206" t="s">
        <v>2554</v>
      </c>
      <c r="D3899" s="207" t="s">
        <v>2555</v>
      </c>
      <c r="E3899" s="208" t="s">
        <v>2357</v>
      </c>
      <c r="F3899" s="209">
        <v>3</v>
      </c>
      <c r="G3899" s="29"/>
      <c r="H3899" s="30"/>
    </row>
    <row r="3900" spans="1:8" s="1" customFormat="1" ht="16.899999999999999" customHeight="1">
      <c r="A3900" s="29"/>
      <c r="B3900" s="30"/>
      <c r="C3900" s="210" t="s">
        <v>2156</v>
      </c>
      <c r="D3900" s="210" t="s">
        <v>2810</v>
      </c>
      <c r="E3900" s="17" t="s">
        <v>2156</v>
      </c>
      <c r="F3900" s="211">
        <v>0</v>
      </c>
      <c r="G3900" s="29"/>
      <c r="H3900" s="30"/>
    </row>
    <row r="3901" spans="1:8" s="1" customFormat="1" ht="16.899999999999999" customHeight="1">
      <c r="A3901" s="29"/>
      <c r="B3901" s="30"/>
      <c r="C3901" s="210" t="s">
        <v>2156</v>
      </c>
      <c r="D3901" s="210" t="s">
        <v>2329</v>
      </c>
      <c r="E3901" s="17" t="s">
        <v>2156</v>
      </c>
      <c r="F3901" s="211">
        <v>3</v>
      </c>
      <c r="G3901" s="29"/>
      <c r="H3901" s="30"/>
    </row>
    <row r="3902" spans="1:8" s="1" customFormat="1" ht="16.899999999999999" customHeight="1">
      <c r="A3902" s="29"/>
      <c r="B3902" s="30"/>
      <c r="C3902" s="210" t="s">
        <v>2554</v>
      </c>
      <c r="D3902" s="210" t="s">
        <v>2638</v>
      </c>
      <c r="E3902" s="17" t="s">
        <v>2156</v>
      </c>
      <c r="F3902" s="211">
        <v>3</v>
      </c>
      <c r="G3902" s="29"/>
      <c r="H3902" s="30"/>
    </row>
    <row r="3903" spans="1:8" s="1" customFormat="1" ht="16.899999999999999" customHeight="1">
      <c r="A3903" s="29"/>
      <c r="B3903" s="30"/>
      <c r="C3903" s="212" t="s">
        <v>561</v>
      </c>
      <c r="D3903" s="29"/>
      <c r="E3903" s="29"/>
      <c r="F3903" s="29"/>
      <c r="G3903" s="29"/>
      <c r="H3903" s="30"/>
    </row>
    <row r="3904" spans="1:8" s="1" customFormat="1" ht="16.899999999999999" customHeight="1">
      <c r="A3904" s="29"/>
      <c r="B3904" s="30"/>
      <c r="C3904" s="210" t="s">
        <v>2776</v>
      </c>
      <c r="D3904" s="210" t="s">
        <v>2777</v>
      </c>
      <c r="E3904" s="17" t="s">
        <v>2248</v>
      </c>
      <c r="F3904" s="211">
        <v>287.63099999999997</v>
      </c>
      <c r="G3904" s="29"/>
      <c r="H3904" s="30"/>
    </row>
    <row r="3905" spans="1:8" s="1" customFormat="1" ht="16.899999999999999" customHeight="1">
      <c r="A3905" s="29"/>
      <c r="B3905" s="30"/>
      <c r="C3905" s="210" t="s">
        <v>2744</v>
      </c>
      <c r="D3905" s="210" t="s">
        <v>2745</v>
      </c>
      <c r="E3905" s="17" t="s">
        <v>2297</v>
      </c>
      <c r="F3905" s="211">
        <v>50</v>
      </c>
      <c r="G3905" s="29"/>
      <c r="H3905" s="30"/>
    </row>
    <row r="3906" spans="1:8" s="1" customFormat="1" ht="16.899999999999999" customHeight="1">
      <c r="A3906" s="29"/>
      <c r="B3906" s="30"/>
      <c r="C3906" s="210" t="s">
        <v>2760</v>
      </c>
      <c r="D3906" s="210" t="s">
        <v>2761</v>
      </c>
      <c r="E3906" s="17" t="s">
        <v>2248</v>
      </c>
      <c r="F3906" s="211">
        <v>24.312999999999999</v>
      </c>
      <c r="G3906" s="29"/>
      <c r="H3906" s="30"/>
    </row>
    <row r="3907" spans="1:8" s="1" customFormat="1" ht="16.899999999999999" customHeight="1">
      <c r="A3907" s="29"/>
      <c r="B3907" s="30"/>
      <c r="C3907" s="210" t="s">
        <v>2870</v>
      </c>
      <c r="D3907" s="210" t="s">
        <v>2871</v>
      </c>
      <c r="E3907" s="17" t="s">
        <v>2297</v>
      </c>
      <c r="F3907" s="211">
        <v>2654.8</v>
      </c>
      <c r="G3907" s="29"/>
      <c r="H3907" s="30"/>
    </row>
    <row r="3908" spans="1:8" s="1" customFormat="1" ht="16.899999999999999" customHeight="1">
      <c r="A3908" s="29"/>
      <c r="B3908" s="30"/>
      <c r="C3908" s="210" t="s">
        <v>2921</v>
      </c>
      <c r="D3908" s="210" t="s">
        <v>2922</v>
      </c>
      <c r="E3908" s="17" t="s">
        <v>2248</v>
      </c>
      <c r="F3908" s="211">
        <v>331.23</v>
      </c>
      <c r="G3908" s="29"/>
      <c r="H3908" s="30"/>
    </row>
    <row r="3909" spans="1:8" s="1" customFormat="1" ht="16.899999999999999" customHeight="1">
      <c r="A3909" s="29"/>
      <c r="B3909" s="30"/>
      <c r="C3909" s="210" t="s">
        <v>3050</v>
      </c>
      <c r="D3909" s="210" t="s">
        <v>3051</v>
      </c>
      <c r="E3909" s="17" t="s">
        <v>2248</v>
      </c>
      <c r="F3909" s="211">
        <v>86.45</v>
      </c>
      <c r="G3909" s="29"/>
      <c r="H3909" s="30"/>
    </row>
    <row r="3910" spans="1:8" s="1" customFormat="1" ht="16.899999999999999" customHeight="1">
      <c r="A3910" s="29"/>
      <c r="B3910" s="30"/>
      <c r="C3910" s="206" t="s">
        <v>2556</v>
      </c>
      <c r="D3910" s="207" t="s">
        <v>2557</v>
      </c>
      <c r="E3910" s="208" t="s">
        <v>2357</v>
      </c>
      <c r="F3910" s="209">
        <v>11</v>
      </c>
      <c r="G3910" s="29"/>
      <c r="H3910" s="30"/>
    </row>
    <row r="3911" spans="1:8" s="1" customFormat="1" ht="16.899999999999999" customHeight="1">
      <c r="A3911" s="29"/>
      <c r="B3911" s="30"/>
      <c r="C3911" s="210" t="s">
        <v>2156</v>
      </c>
      <c r="D3911" s="210" t="s">
        <v>2812</v>
      </c>
      <c r="E3911" s="17" t="s">
        <v>2156</v>
      </c>
      <c r="F3911" s="211">
        <v>0</v>
      </c>
      <c r="G3911" s="29"/>
      <c r="H3911" s="30"/>
    </row>
    <row r="3912" spans="1:8" s="1" customFormat="1" ht="16.899999999999999" customHeight="1">
      <c r="A3912" s="29"/>
      <c r="B3912" s="30"/>
      <c r="C3912" s="210" t="s">
        <v>2156</v>
      </c>
      <c r="D3912" s="210" t="s">
        <v>2425</v>
      </c>
      <c r="E3912" s="17" t="s">
        <v>2156</v>
      </c>
      <c r="F3912" s="211">
        <v>11</v>
      </c>
      <c r="G3912" s="29"/>
      <c r="H3912" s="30"/>
    </row>
    <row r="3913" spans="1:8" s="1" customFormat="1" ht="16.899999999999999" customHeight="1">
      <c r="A3913" s="29"/>
      <c r="B3913" s="30"/>
      <c r="C3913" s="210" t="s">
        <v>2556</v>
      </c>
      <c r="D3913" s="210" t="s">
        <v>2638</v>
      </c>
      <c r="E3913" s="17" t="s">
        <v>2156</v>
      </c>
      <c r="F3913" s="211">
        <v>11</v>
      </c>
      <c r="G3913" s="29"/>
      <c r="H3913" s="30"/>
    </row>
    <row r="3914" spans="1:8" s="1" customFormat="1" ht="16.899999999999999" customHeight="1">
      <c r="A3914" s="29"/>
      <c r="B3914" s="30"/>
      <c r="C3914" s="212" t="s">
        <v>561</v>
      </c>
      <c r="D3914" s="29"/>
      <c r="E3914" s="29"/>
      <c r="F3914" s="29"/>
      <c r="G3914" s="29"/>
      <c r="H3914" s="30"/>
    </row>
    <row r="3915" spans="1:8" s="1" customFormat="1" ht="16.899999999999999" customHeight="1">
      <c r="A3915" s="29"/>
      <c r="B3915" s="30"/>
      <c r="C3915" s="210" t="s">
        <v>2776</v>
      </c>
      <c r="D3915" s="210" t="s">
        <v>2777</v>
      </c>
      <c r="E3915" s="17" t="s">
        <v>2248</v>
      </c>
      <c r="F3915" s="211">
        <v>287.63099999999997</v>
      </c>
      <c r="G3915" s="29"/>
      <c r="H3915" s="30"/>
    </row>
    <row r="3916" spans="1:8" s="1" customFormat="1" ht="16.899999999999999" customHeight="1">
      <c r="A3916" s="29"/>
      <c r="B3916" s="30"/>
      <c r="C3916" s="210" t="s">
        <v>2752</v>
      </c>
      <c r="D3916" s="210" t="s">
        <v>2753</v>
      </c>
      <c r="E3916" s="17" t="s">
        <v>2297</v>
      </c>
      <c r="F3916" s="211">
        <v>31.75</v>
      </c>
      <c r="G3916" s="29"/>
      <c r="H3916" s="30"/>
    </row>
    <row r="3917" spans="1:8" s="1" customFormat="1" ht="16.899999999999999" customHeight="1">
      <c r="A3917" s="29"/>
      <c r="B3917" s="30"/>
      <c r="C3917" s="210" t="s">
        <v>2760</v>
      </c>
      <c r="D3917" s="210" t="s">
        <v>2761</v>
      </c>
      <c r="E3917" s="17" t="s">
        <v>2248</v>
      </c>
      <c r="F3917" s="211">
        <v>24.312999999999999</v>
      </c>
      <c r="G3917" s="29"/>
      <c r="H3917" s="30"/>
    </row>
    <row r="3918" spans="1:8" s="1" customFormat="1" ht="16.899999999999999" customHeight="1">
      <c r="A3918" s="29"/>
      <c r="B3918" s="30"/>
      <c r="C3918" s="210" t="s">
        <v>2921</v>
      </c>
      <c r="D3918" s="210" t="s">
        <v>2922</v>
      </c>
      <c r="E3918" s="17" t="s">
        <v>2248</v>
      </c>
      <c r="F3918" s="211">
        <v>331.23</v>
      </c>
      <c r="G3918" s="29"/>
      <c r="H3918" s="30"/>
    </row>
    <row r="3919" spans="1:8" s="1" customFormat="1" ht="16.899999999999999" customHeight="1">
      <c r="A3919" s="29"/>
      <c r="B3919" s="30"/>
      <c r="C3919" s="210" t="s">
        <v>3050</v>
      </c>
      <c r="D3919" s="210" t="s">
        <v>3051</v>
      </c>
      <c r="E3919" s="17" t="s">
        <v>2248</v>
      </c>
      <c r="F3919" s="211">
        <v>86.45</v>
      </c>
      <c r="G3919" s="29"/>
      <c r="H3919" s="30"/>
    </row>
    <row r="3920" spans="1:8" s="1" customFormat="1" ht="16.899999999999999" customHeight="1">
      <c r="A3920" s="29"/>
      <c r="B3920" s="30"/>
      <c r="C3920" s="206" t="s">
        <v>2558</v>
      </c>
      <c r="D3920" s="207" t="s">
        <v>2559</v>
      </c>
      <c r="E3920" s="208" t="s">
        <v>2345</v>
      </c>
      <c r="F3920" s="209">
        <v>2.75</v>
      </c>
      <c r="G3920" s="29"/>
      <c r="H3920" s="30"/>
    </row>
    <row r="3921" spans="1:8" s="1" customFormat="1" ht="16.899999999999999" customHeight="1">
      <c r="A3921" s="29"/>
      <c r="B3921" s="30"/>
      <c r="C3921" s="210" t="s">
        <v>2558</v>
      </c>
      <c r="D3921" s="210" t="s">
        <v>2794</v>
      </c>
      <c r="E3921" s="17" t="s">
        <v>2156</v>
      </c>
      <c r="F3921" s="211">
        <v>2.75</v>
      </c>
      <c r="G3921" s="29"/>
      <c r="H3921" s="30"/>
    </row>
    <row r="3922" spans="1:8" s="1" customFormat="1" ht="16.899999999999999" customHeight="1">
      <c r="A3922" s="29"/>
      <c r="B3922" s="30"/>
      <c r="C3922" s="212" t="s">
        <v>561</v>
      </c>
      <c r="D3922" s="29"/>
      <c r="E3922" s="29"/>
      <c r="F3922" s="29"/>
      <c r="G3922" s="29"/>
      <c r="H3922" s="30"/>
    </row>
    <row r="3923" spans="1:8" s="1" customFormat="1" ht="16.899999999999999" customHeight="1">
      <c r="A3923" s="29"/>
      <c r="B3923" s="30"/>
      <c r="C3923" s="210" t="s">
        <v>2776</v>
      </c>
      <c r="D3923" s="210" t="s">
        <v>2777</v>
      </c>
      <c r="E3923" s="17" t="s">
        <v>2248</v>
      </c>
      <c r="F3923" s="211">
        <v>287.63099999999997</v>
      </c>
      <c r="G3923" s="29"/>
      <c r="H3923" s="30"/>
    </row>
    <row r="3924" spans="1:8" s="1" customFormat="1" ht="16.899999999999999" customHeight="1">
      <c r="A3924" s="29"/>
      <c r="B3924" s="30"/>
      <c r="C3924" s="210" t="s">
        <v>2717</v>
      </c>
      <c r="D3924" s="210" t="s">
        <v>2718</v>
      </c>
      <c r="E3924" s="17" t="s">
        <v>2297</v>
      </c>
      <c r="F3924" s="211">
        <v>2109.556</v>
      </c>
      <c r="G3924" s="29"/>
      <c r="H3924" s="30"/>
    </row>
    <row r="3925" spans="1:8" s="1" customFormat="1" ht="16.899999999999999" customHeight="1">
      <c r="A3925" s="29"/>
      <c r="B3925" s="30"/>
      <c r="C3925" s="210" t="s">
        <v>3425</v>
      </c>
      <c r="D3925" s="210" t="s">
        <v>3426</v>
      </c>
      <c r="E3925" s="17" t="s">
        <v>2345</v>
      </c>
      <c r="F3925" s="211">
        <v>1175.02</v>
      </c>
      <c r="G3925" s="29"/>
      <c r="H3925" s="30"/>
    </row>
    <row r="3926" spans="1:8" s="1" customFormat="1" ht="16.899999999999999" customHeight="1">
      <c r="A3926" s="29"/>
      <c r="B3926" s="30"/>
      <c r="C3926" s="206" t="s">
        <v>2561</v>
      </c>
      <c r="D3926" s="207" t="s">
        <v>2562</v>
      </c>
      <c r="E3926" s="208" t="s">
        <v>2357</v>
      </c>
      <c r="F3926" s="209">
        <v>52</v>
      </c>
      <c r="G3926" s="29"/>
      <c r="H3926" s="30"/>
    </row>
    <row r="3927" spans="1:8" s="1" customFormat="1" ht="16.899999999999999" customHeight="1">
      <c r="A3927" s="29"/>
      <c r="B3927" s="30"/>
      <c r="C3927" s="210" t="s">
        <v>2156</v>
      </c>
      <c r="D3927" s="210" t="s">
        <v>458</v>
      </c>
      <c r="E3927" s="17" t="s">
        <v>2156</v>
      </c>
      <c r="F3927" s="211">
        <v>0</v>
      </c>
      <c r="G3927" s="29"/>
      <c r="H3927" s="30"/>
    </row>
    <row r="3928" spans="1:8" s="1" customFormat="1" ht="16.899999999999999" customHeight="1">
      <c r="A3928" s="29"/>
      <c r="B3928" s="30"/>
      <c r="C3928" s="210" t="s">
        <v>2156</v>
      </c>
      <c r="D3928" s="210" t="s">
        <v>479</v>
      </c>
      <c r="E3928" s="17" t="s">
        <v>2156</v>
      </c>
      <c r="F3928" s="211">
        <v>10</v>
      </c>
      <c r="G3928" s="29"/>
      <c r="H3928" s="30"/>
    </row>
    <row r="3929" spans="1:8" s="1" customFormat="1" ht="16.899999999999999" customHeight="1">
      <c r="A3929" s="29"/>
      <c r="B3929" s="30"/>
      <c r="C3929" s="210" t="s">
        <v>2156</v>
      </c>
      <c r="D3929" s="210" t="s">
        <v>480</v>
      </c>
      <c r="E3929" s="17" t="s">
        <v>2156</v>
      </c>
      <c r="F3929" s="211">
        <v>3</v>
      </c>
      <c r="G3929" s="29"/>
      <c r="H3929" s="30"/>
    </row>
    <row r="3930" spans="1:8" s="1" customFormat="1" ht="16.899999999999999" customHeight="1">
      <c r="A3930" s="29"/>
      <c r="B3930" s="30"/>
      <c r="C3930" s="210" t="s">
        <v>2156</v>
      </c>
      <c r="D3930" s="210" t="s">
        <v>457</v>
      </c>
      <c r="E3930" s="17" t="s">
        <v>2156</v>
      </c>
      <c r="F3930" s="211">
        <v>8</v>
      </c>
      <c r="G3930" s="29"/>
      <c r="H3930" s="30"/>
    </row>
    <row r="3931" spans="1:8" s="1" customFormat="1" ht="16.899999999999999" customHeight="1">
      <c r="A3931" s="29"/>
      <c r="B3931" s="30"/>
      <c r="C3931" s="210" t="s">
        <v>2156</v>
      </c>
      <c r="D3931" s="210" t="s">
        <v>3264</v>
      </c>
      <c r="E3931" s="17" t="s">
        <v>2156</v>
      </c>
      <c r="F3931" s="211">
        <v>8</v>
      </c>
      <c r="G3931" s="29"/>
      <c r="H3931" s="30"/>
    </row>
    <row r="3932" spans="1:8" s="1" customFormat="1" ht="16.899999999999999" customHeight="1">
      <c r="A3932" s="29"/>
      <c r="B3932" s="30"/>
      <c r="C3932" s="210" t="s">
        <v>2156</v>
      </c>
      <c r="D3932" s="210" t="s">
        <v>3265</v>
      </c>
      <c r="E3932" s="17" t="s">
        <v>2156</v>
      </c>
      <c r="F3932" s="211">
        <v>14</v>
      </c>
      <c r="G3932" s="29"/>
      <c r="H3932" s="30"/>
    </row>
    <row r="3933" spans="1:8" s="1" customFormat="1" ht="16.899999999999999" customHeight="1">
      <c r="A3933" s="29"/>
      <c r="B3933" s="30"/>
      <c r="C3933" s="210" t="s">
        <v>2156</v>
      </c>
      <c r="D3933" s="210" t="s">
        <v>3266</v>
      </c>
      <c r="E3933" s="17" t="s">
        <v>2156</v>
      </c>
      <c r="F3933" s="211">
        <v>4</v>
      </c>
      <c r="G3933" s="29"/>
      <c r="H3933" s="30"/>
    </row>
    <row r="3934" spans="1:8" s="1" customFormat="1" ht="16.899999999999999" customHeight="1">
      <c r="A3934" s="29"/>
      <c r="B3934" s="30"/>
      <c r="C3934" s="210" t="s">
        <v>2156</v>
      </c>
      <c r="D3934" s="210" t="s">
        <v>3039</v>
      </c>
      <c r="E3934" s="17" t="s">
        <v>2156</v>
      </c>
      <c r="F3934" s="211">
        <v>5</v>
      </c>
      <c r="G3934" s="29"/>
      <c r="H3934" s="30"/>
    </row>
    <row r="3935" spans="1:8" s="1" customFormat="1" ht="16.899999999999999" customHeight="1">
      <c r="A3935" s="29"/>
      <c r="B3935" s="30"/>
      <c r="C3935" s="210" t="s">
        <v>2561</v>
      </c>
      <c r="D3935" s="210" t="s">
        <v>2641</v>
      </c>
      <c r="E3935" s="17" t="s">
        <v>2156</v>
      </c>
      <c r="F3935" s="211">
        <v>52</v>
      </c>
      <c r="G3935" s="29"/>
      <c r="H3935" s="30"/>
    </row>
    <row r="3936" spans="1:8" s="1" customFormat="1" ht="16.899999999999999" customHeight="1">
      <c r="A3936" s="29"/>
      <c r="B3936" s="30"/>
      <c r="C3936" s="212" t="s">
        <v>561</v>
      </c>
      <c r="D3936" s="29"/>
      <c r="E3936" s="29"/>
      <c r="F3936" s="29"/>
      <c r="G3936" s="29"/>
      <c r="H3936" s="30"/>
    </row>
    <row r="3937" spans="1:8" s="1" customFormat="1" ht="16.899999999999999" customHeight="1">
      <c r="A3937" s="29"/>
      <c r="B3937" s="30"/>
      <c r="C3937" s="210" t="s">
        <v>3293</v>
      </c>
      <c r="D3937" s="210" t="s">
        <v>3294</v>
      </c>
      <c r="E3937" s="17" t="s">
        <v>3034</v>
      </c>
      <c r="F3937" s="211">
        <v>52</v>
      </c>
      <c r="G3937" s="29"/>
      <c r="H3937" s="30"/>
    </row>
    <row r="3938" spans="1:8" s="1" customFormat="1" ht="16.899999999999999" customHeight="1">
      <c r="A3938" s="29"/>
      <c r="B3938" s="30"/>
      <c r="C3938" s="210" t="s">
        <v>3349</v>
      </c>
      <c r="D3938" s="210" t="s">
        <v>3350</v>
      </c>
      <c r="E3938" s="17" t="s">
        <v>3034</v>
      </c>
      <c r="F3938" s="211">
        <v>52</v>
      </c>
      <c r="G3938" s="29"/>
      <c r="H3938" s="30"/>
    </row>
    <row r="3939" spans="1:8" s="1" customFormat="1" ht="16.899999999999999" customHeight="1">
      <c r="A3939" s="29"/>
      <c r="B3939" s="30"/>
      <c r="C3939" s="210" t="s">
        <v>3389</v>
      </c>
      <c r="D3939" s="210" t="s">
        <v>3390</v>
      </c>
      <c r="E3939" s="17" t="s">
        <v>3034</v>
      </c>
      <c r="F3939" s="211">
        <v>60</v>
      </c>
      <c r="G3939" s="29"/>
      <c r="H3939" s="30"/>
    </row>
    <row r="3940" spans="1:8" s="1" customFormat="1" ht="16.899999999999999" customHeight="1">
      <c r="A3940" s="29"/>
      <c r="B3940" s="30"/>
      <c r="C3940" s="210" t="s">
        <v>893</v>
      </c>
      <c r="D3940" s="210" t="s">
        <v>894</v>
      </c>
      <c r="E3940" s="17" t="s">
        <v>2345</v>
      </c>
      <c r="F3940" s="211">
        <v>3498.74</v>
      </c>
      <c r="G3940" s="29"/>
      <c r="H3940" s="30"/>
    </row>
    <row r="3941" spans="1:8" s="1" customFormat="1" ht="16.899999999999999" customHeight="1">
      <c r="A3941" s="29"/>
      <c r="B3941" s="30"/>
      <c r="C3941" s="210" t="s">
        <v>3304</v>
      </c>
      <c r="D3941" s="210" t="s">
        <v>3305</v>
      </c>
      <c r="E3941" s="17" t="s">
        <v>3034</v>
      </c>
      <c r="F3941" s="211">
        <v>52</v>
      </c>
      <c r="G3941" s="29"/>
      <c r="H3941" s="30"/>
    </row>
    <row r="3942" spans="1:8" s="1" customFormat="1" ht="16.899999999999999" customHeight="1">
      <c r="A3942" s="29"/>
      <c r="B3942" s="30"/>
      <c r="C3942" s="210" t="s">
        <v>3312</v>
      </c>
      <c r="D3942" s="210" t="s">
        <v>3313</v>
      </c>
      <c r="E3942" s="17" t="s">
        <v>3034</v>
      </c>
      <c r="F3942" s="211">
        <v>52</v>
      </c>
      <c r="G3942" s="29"/>
      <c r="H3942" s="30"/>
    </row>
    <row r="3943" spans="1:8" s="1" customFormat="1" ht="16.899999999999999" customHeight="1">
      <c r="A3943" s="29"/>
      <c r="B3943" s="30"/>
      <c r="C3943" s="206" t="s">
        <v>2567</v>
      </c>
      <c r="D3943" s="207" t="s">
        <v>2568</v>
      </c>
      <c r="E3943" s="208" t="s">
        <v>2297</v>
      </c>
      <c r="F3943" s="209">
        <v>34.75</v>
      </c>
      <c r="G3943" s="29"/>
      <c r="H3943" s="30"/>
    </row>
    <row r="3944" spans="1:8" s="1" customFormat="1" ht="16.899999999999999" customHeight="1">
      <c r="A3944" s="29"/>
      <c r="B3944" s="30"/>
      <c r="C3944" s="210" t="s">
        <v>2156</v>
      </c>
      <c r="D3944" s="210" t="s">
        <v>2660</v>
      </c>
      <c r="E3944" s="17" t="s">
        <v>2156</v>
      </c>
      <c r="F3944" s="211">
        <v>0</v>
      </c>
      <c r="G3944" s="29"/>
      <c r="H3944" s="30"/>
    </row>
    <row r="3945" spans="1:8" s="1" customFormat="1" ht="16.899999999999999" customHeight="1">
      <c r="A3945" s="29"/>
      <c r="B3945" s="30"/>
      <c r="C3945" s="210" t="s">
        <v>2156</v>
      </c>
      <c r="D3945" s="210" t="s">
        <v>2661</v>
      </c>
      <c r="E3945" s="17" t="s">
        <v>2156</v>
      </c>
      <c r="F3945" s="211">
        <v>0</v>
      </c>
      <c r="G3945" s="29"/>
      <c r="H3945" s="30"/>
    </row>
    <row r="3946" spans="1:8" s="1" customFormat="1" ht="16.899999999999999" customHeight="1">
      <c r="A3946" s="29"/>
      <c r="B3946" s="30"/>
      <c r="C3946" s="210" t="s">
        <v>2156</v>
      </c>
      <c r="D3946" s="210" t="s">
        <v>2298</v>
      </c>
      <c r="E3946" s="17" t="s">
        <v>2156</v>
      </c>
      <c r="F3946" s="211">
        <v>34.75</v>
      </c>
      <c r="G3946" s="29"/>
      <c r="H3946" s="30"/>
    </row>
    <row r="3947" spans="1:8" s="1" customFormat="1" ht="16.899999999999999" customHeight="1">
      <c r="A3947" s="29"/>
      <c r="B3947" s="30"/>
      <c r="C3947" s="210" t="s">
        <v>2156</v>
      </c>
      <c r="D3947" s="210" t="s">
        <v>2662</v>
      </c>
      <c r="E3947" s="17" t="s">
        <v>2156</v>
      </c>
      <c r="F3947" s="211">
        <v>0</v>
      </c>
      <c r="G3947" s="29"/>
      <c r="H3947" s="30"/>
    </row>
    <row r="3948" spans="1:8" s="1" customFormat="1" ht="16.899999999999999" customHeight="1">
      <c r="A3948" s="29"/>
      <c r="B3948" s="30"/>
      <c r="C3948" s="210" t="s">
        <v>2156</v>
      </c>
      <c r="D3948" s="210" t="s">
        <v>2300</v>
      </c>
      <c r="E3948" s="17" t="s">
        <v>2156</v>
      </c>
      <c r="F3948" s="211">
        <v>0</v>
      </c>
      <c r="G3948" s="29"/>
      <c r="H3948" s="30"/>
    </row>
    <row r="3949" spans="1:8" s="1" customFormat="1" ht="16.899999999999999" customHeight="1">
      <c r="A3949" s="29"/>
      <c r="B3949" s="30"/>
      <c r="C3949" s="210" t="s">
        <v>2567</v>
      </c>
      <c r="D3949" s="210" t="s">
        <v>2638</v>
      </c>
      <c r="E3949" s="17" t="s">
        <v>2156</v>
      </c>
      <c r="F3949" s="211">
        <v>34.75</v>
      </c>
      <c r="G3949" s="29"/>
      <c r="H3949" s="30"/>
    </row>
    <row r="3950" spans="1:8" s="1" customFormat="1" ht="16.899999999999999" customHeight="1">
      <c r="A3950" s="29"/>
      <c r="B3950" s="30"/>
      <c r="C3950" s="212" t="s">
        <v>561</v>
      </c>
      <c r="D3950" s="29"/>
      <c r="E3950" s="29"/>
      <c r="F3950" s="29"/>
      <c r="G3950" s="29"/>
      <c r="H3950" s="30"/>
    </row>
    <row r="3951" spans="1:8" s="1" customFormat="1" ht="16.899999999999999" customHeight="1">
      <c r="A3951" s="29"/>
      <c r="B3951" s="30"/>
      <c r="C3951" s="210" t="s">
        <v>2657</v>
      </c>
      <c r="D3951" s="210" t="s">
        <v>2658</v>
      </c>
      <c r="E3951" s="17" t="s">
        <v>2297</v>
      </c>
      <c r="F3951" s="211">
        <v>204.5</v>
      </c>
      <c r="G3951" s="29"/>
      <c r="H3951" s="30"/>
    </row>
    <row r="3952" spans="1:8" s="1" customFormat="1" ht="16.899999999999999" customHeight="1">
      <c r="A3952" s="29"/>
      <c r="B3952" s="30"/>
      <c r="C3952" s="210" t="s">
        <v>2944</v>
      </c>
      <c r="D3952" s="210" t="s">
        <v>2945</v>
      </c>
      <c r="E3952" s="17" t="s">
        <v>2248</v>
      </c>
      <c r="F3952" s="211">
        <v>721.22</v>
      </c>
      <c r="G3952" s="29"/>
      <c r="H3952" s="30"/>
    </row>
    <row r="3953" spans="1:8" s="1" customFormat="1" ht="16.899999999999999" customHeight="1">
      <c r="A3953" s="29"/>
      <c r="B3953" s="30"/>
      <c r="C3953" s="210" t="s">
        <v>3018</v>
      </c>
      <c r="D3953" s="210" t="s">
        <v>3019</v>
      </c>
      <c r="E3953" s="17" t="s">
        <v>2297</v>
      </c>
      <c r="F3953" s="211">
        <v>291.75</v>
      </c>
      <c r="G3953" s="29"/>
      <c r="H3953" s="30"/>
    </row>
    <row r="3954" spans="1:8" s="1" customFormat="1" ht="16.899999999999999" customHeight="1">
      <c r="A3954" s="29"/>
      <c r="B3954" s="30"/>
      <c r="C3954" s="210" t="s">
        <v>3105</v>
      </c>
      <c r="D3954" s="210" t="s">
        <v>3106</v>
      </c>
      <c r="E3954" s="17" t="s">
        <v>2297</v>
      </c>
      <c r="F3954" s="211">
        <v>119.25</v>
      </c>
      <c r="G3954" s="29"/>
      <c r="H3954" s="30"/>
    </row>
    <row r="3955" spans="1:8" s="1" customFormat="1" ht="16.899999999999999" customHeight="1">
      <c r="A3955" s="29"/>
      <c r="B3955" s="30"/>
      <c r="C3955" s="210" t="s">
        <v>3109</v>
      </c>
      <c r="D3955" s="210" t="s">
        <v>3110</v>
      </c>
      <c r="E3955" s="17" t="s">
        <v>2297</v>
      </c>
      <c r="F3955" s="211">
        <v>204.5</v>
      </c>
      <c r="G3955" s="29"/>
      <c r="H3955" s="30"/>
    </row>
    <row r="3956" spans="1:8" s="1" customFormat="1" ht="16.899999999999999" customHeight="1">
      <c r="A3956" s="29"/>
      <c r="B3956" s="30"/>
      <c r="C3956" s="210" t="s">
        <v>1000</v>
      </c>
      <c r="D3956" s="210" t="s">
        <v>1001</v>
      </c>
      <c r="E3956" s="17" t="s">
        <v>2485</v>
      </c>
      <c r="F3956" s="211">
        <v>397.56</v>
      </c>
      <c r="G3956" s="29"/>
      <c r="H3956" s="30"/>
    </row>
    <row r="3957" spans="1:8" s="1" customFormat="1" ht="16.899999999999999" customHeight="1">
      <c r="A3957" s="29"/>
      <c r="B3957" s="30"/>
      <c r="C3957" s="210" t="s">
        <v>2961</v>
      </c>
      <c r="D3957" s="210" t="s">
        <v>2962</v>
      </c>
      <c r="E3957" s="17" t="s">
        <v>2485</v>
      </c>
      <c r="F3957" s="211">
        <v>391.351</v>
      </c>
      <c r="G3957" s="29"/>
      <c r="H3957" s="30"/>
    </row>
    <row r="3958" spans="1:8" s="1" customFormat="1" ht="16.899999999999999" customHeight="1">
      <c r="A3958" s="29"/>
      <c r="B3958" s="30"/>
      <c r="C3958" s="206" t="s">
        <v>2569</v>
      </c>
      <c r="D3958" s="207" t="s">
        <v>2570</v>
      </c>
      <c r="E3958" s="208" t="s">
        <v>2156</v>
      </c>
      <c r="F3958" s="209">
        <v>84.5</v>
      </c>
      <c r="G3958" s="29"/>
      <c r="H3958" s="30"/>
    </row>
    <row r="3959" spans="1:8" s="1" customFormat="1" ht="16.899999999999999" customHeight="1">
      <c r="A3959" s="29"/>
      <c r="B3959" s="30"/>
      <c r="C3959" s="210" t="s">
        <v>2156</v>
      </c>
      <c r="D3959" s="210" t="s">
        <v>2156</v>
      </c>
      <c r="E3959" s="17" t="s">
        <v>2156</v>
      </c>
      <c r="F3959" s="211">
        <v>0</v>
      </c>
      <c r="G3959" s="29"/>
      <c r="H3959" s="30"/>
    </row>
    <row r="3960" spans="1:8" s="1" customFormat="1" ht="16.899999999999999" customHeight="1">
      <c r="A3960" s="29"/>
      <c r="B3960" s="30"/>
      <c r="C3960" s="210" t="s">
        <v>2156</v>
      </c>
      <c r="D3960" s="210" t="s">
        <v>2663</v>
      </c>
      <c r="E3960" s="17" t="s">
        <v>2156</v>
      </c>
      <c r="F3960" s="211">
        <v>0</v>
      </c>
      <c r="G3960" s="29"/>
      <c r="H3960" s="30"/>
    </row>
    <row r="3961" spans="1:8" s="1" customFormat="1" ht="16.899999999999999" customHeight="1">
      <c r="A3961" s="29"/>
      <c r="B3961" s="30"/>
      <c r="C3961" s="210" t="s">
        <v>2156</v>
      </c>
      <c r="D3961" s="210" t="s">
        <v>2664</v>
      </c>
      <c r="E3961" s="17" t="s">
        <v>2156</v>
      </c>
      <c r="F3961" s="211">
        <v>0</v>
      </c>
      <c r="G3961" s="29"/>
      <c r="H3961" s="30"/>
    </row>
    <row r="3962" spans="1:8" s="1" customFormat="1" ht="16.899999999999999" customHeight="1">
      <c r="A3962" s="29"/>
      <c r="B3962" s="30"/>
      <c r="C3962" s="210" t="s">
        <v>2156</v>
      </c>
      <c r="D3962" s="210" t="s">
        <v>2309</v>
      </c>
      <c r="E3962" s="17" t="s">
        <v>2156</v>
      </c>
      <c r="F3962" s="211">
        <v>76.5</v>
      </c>
      <c r="G3962" s="29"/>
      <c r="H3962" s="30"/>
    </row>
    <row r="3963" spans="1:8" s="1" customFormat="1" ht="16.899999999999999" customHeight="1">
      <c r="A3963" s="29"/>
      <c r="B3963" s="30"/>
      <c r="C3963" s="210" t="s">
        <v>2156</v>
      </c>
      <c r="D3963" s="210" t="s">
        <v>2662</v>
      </c>
      <c r="E3963" s="17" t="s">
        <v>2156</v>
      </c>
      <c r="F3963" s="211">
        <v>0</v>
      </c>
      <c r="G3963" s="29"/>
      <c r="H3963" s="30"/>
    </row>
    <row r="3964" spans="1:8" s="1" customFormat="1" ht="16.899999999999999" customHeight="1">
      <c r="A3964" s="29"/>
      <c r="B3964" s="30"/>
      <c r="C3964" s="210" t="s">
        <v>2156</v>
      </c>
      <c r="D3964" s="210" t="s">
        <v>2312</v>
      </c>
      <c r="E3964" s="17" t="s">
        <v>2156</v>
      </c>
      <c r="F3964" s="211">
        <v>8</v>
      </c>
      <c r="G3964" s="29"/>
      <c r="H3964" s="30"/>
    </row>
    <row r="3965" spans="1:8" s="1" customFormat="1" ht="16.899999999999999" customHeight="1">
      <c r="A3965" s="29"/>
      <c r="B3965" s="30"/>
      <c r="C3965" s="210" t="s">
        <v>2569</v>
      </c>
      <c r="D3965" s="210" t="s">
        <v>2638</v>
      </c>
      <c r="E3965" s="17" t="s">
        <v>2156</v>
      </c>
      <c r="F3965" s="211">
        <v>84.5</v>
      </c>
      <c r="G3965" s="29"/>
      <c r="H3965" s="30"/>
    </row>
    <row r="3966" spans="1:8" s="1" customFormat="1" ht="16.899999999999999" customHeight="1">
      <c r="A3966" s="29"/>
      <c r="B3966" s="30"/>
      <c r="C3966" s="212" t="s">
        <v>561</v>
      </c>
      <c r="D3966" s="29"/>
      <c r="E3966" s="29"/>
      <c r="F3966" s="29"/>
      <c r="G3966" s="29"/>
      <c r="H3966" s="30"/>
    </row>
    <row r="3967" spans="1:8" s="1" customFormat="1" ht="16.899999999999999" customHeight="1">
      <c r="A3967" s="29"/>
      <c r="B3967" s="30"/>
      <c r="C3967" s="210" t="s">
        <v>2657</v>
      </c>
      <c r="D3967" s="210" t="s">
        <v>2658</v>
      </c>
      <c r="E3967" s="17" t="s">
        <v>2297</v>
      </c>
      <c r="F3967" s="211">
        <v>204.5</v>
      </c>
      <c r="G3967" s="29"/>
      <c r="H3967" s="30"/>
    </row>
    <row r="3968" spans="1:8" s="1" customFormat="1" ht="16.899999999999999" customHeight="1">
      <c r="A3968" s="29"/>
      <c r="B3968" s="30"/>
      <c r="C3968" s="210" t="s">
        <v>2944</v>
      </c>
      <c r="D3968" s="210" t="s">
        <v>2945</v>
      </c>
      <c r="E3968" s="17" t="s">
        <v>2248</v>
      </c>
      <c r="F3968" s="211">
        <v>721.22</v>
      </c>
      <c r="G3968" s="29"/>
      <c r="H3968" s="30"/>
    </row>
    <row r="3969" spans="1:8" s="1" customFormat="1" ht="16.899999999999999" customHeight="1">
      <c r="A3969" s="29"/>
      <c r="B3969" s="30"/>
      <c r="C3969" s="210" t="s">
        <v>3018</v>
      </c>
      <c r="D3969" s="210" t="s">
        <v>3019</v>
      </c>
      <c r="E3969" s="17" t="s">
        <v>2297</v>
      </c>
      <c r="F3969" s="211">
        <v>291.75</v>
      </c>
      <c r="G3969" s="29"/>
      <c r="H3969" s="30"/>
    </row>
    <row r="3970" spans="1:8" s="1" customFormat="1" ht="16.899999999999999" customHeight="1">
      <c r="A3970" s="29"/>
      <c r="B3970" s="30"/>
      <c r="C3970" s="210" t="s">
        <v>3105</v>
      </c>
      <c r="D3970" s="210" t="s">
        <v>3106</v>
      </c>
      <c r="E3970" s="17" t="s">
        <v>2297</v>
      </c>
      <c r="F3970" s="211">
        <v>119.25</v>
      </c>
      <c r="G3970" s="29"/>
      <c r="H3970" s="30"/>
    </row>
    <row r="3971" spans="1:8" s="1" customFormat="1" ht="16.899999999999999" customHeight="1">
      <c r="A3971" s="29"/>
      <c r="B3971" s="30"/>
      <c r="C3971" s="210" t="s">
        <v>3109</v>
      </c>
      <c r="D3971" s="210" t="s">
        <v>3110</v>
      </c>
      <c r="E3971" s="17" t="s">
        <v>2297</v>
      </c>
      <c r="F3971" s="211">
        <v>204.5</v>
      </c>
      <c r="G3971" s="29"/>
      <c r="H3971" s="30"/>
    </row>
    <row r="3972" spans="1:8" s="1" customFormat="1" ht="16.899999999999999" customHeight="1">
      <c r="A3972" s="29"/>
      <c r="B3972" s="30"/>
      <c r="C3972" s="210" t="s">
        <v>1000</v>
      </c>
      <c r="D3972" s="210" t="s">
        <v>1001</v>
      </c>
      <c r="E3972" s="17" t="s">
        <v>2485</v>
      </c>
      <c r="F3972" s="211">
        <v>397.56</v>
      </c>
      <c r="G3972" s="29"/>
      <c r="H3972" s="30"/>
    </row>
    <row r="3973" spans="1:8" s="1" customFormat="1" ht="16.899999999999999" customHeight="1">
      <c r="A3973" s="29"/>
      <c r="B3973" s="30"/>
      <c r="C3973" s="210" t="s">
        <v>2961</v>
      </c>
      <c r="D3973" s="210" t="s">
        <v>2962</v>
      </c>
      <c r="E3973" s="17" t="s">
        <v>2485</v>
      </c>
      <c r="F3973" s="211">
        <v>391.351</v>
      </c>
      <c r="G3973" s="29"/>
      <c r="H3973" s="30"/>
    </row>
    <row r="3974" spans="1:8" s="1" customFormat="1" ht="16.899999999999999" customHeight="1">
      <c r="A3974" s="29"/>
      <c r="B3974" s="30"/>
      <c r="C3974" s="206" t="s">
        <v>2571</v>
      </c>
      <c r="D3974" s="207" t="s">
        <v>2570</v>
      </c>
      <c r="E3974" s="208" t="s">
        <v>2297</v>
      </c>
      <c r="F3974" s="209">
        <v>85.25</v>
      </c>
      <c r="G3974" s="29"/>
      <c r="H3974" s="30"/>
    </row>
    <row r="3975" spans="1:8" s="1" customFormat="1" ht="16.899999999999999" customHeight="1">
      <c r="A3975" s="29"/>
      <c r="B3975" s="30"/>
      <c r="C3975" s="210" t="s">
        <v>2156</v>
      </c>
      <c r="D3975" s="210" t="s">
        <v>2156</v>
      </c>
      <c r="E3975" s="17" t="s">
        <v>2156</v>
      </c>
      <c r="F3975" s="211">
        <v>0</v>
      </c>
      <c r="G3975" s="29"/>
      <c r="H3975" s="30"/>
    </row>
    <row r="3976" spans="1:8" s="1" customFormat="1" ht="16.899999999999999" customHeight="1">
      <c r="A3976" s="29"/>
      <c r="B3976" s="30"/>
      <c r="C3976" s="210" t="s">
        <v>2156</v>
      </c>
      <c r="D3976" s="210" t="s">
        <v>2665</v>
      </c>
      <c r="E3976" s="17" t="s">
        <v>2156</v>
      </c>
      <c r="F3976" s="211">
        <v>0</v>
      </c>
      <c r="G3976" s="29"/>
      <c r="H3976" s="30"/>
    </row>
    <row r="3977" spans="1:8" s="1" customFormat="1" ht="16.899999999999999" customHeight="1">
      <c r="A3977" s="29"/>
      <c r="B3977" s="30"/>
      <c r="C3977" s="210" t="s">
        <v>2156</v>
      </c>
      <c r="D3977" s="210" t="s">
        <v>2664</v>
      </c>
      <c r="E3977" s="17" t="s">
        <v>2156</v>
      </c>
      <c r="F3977" s="211">
        <v>0</v>
      </c>
      <c r="G3977" s="29"/>
      <c r="H3977" s="30"/>
    </row>
    <row r="3978" spans="1:8" s="1" customFormat="1" ht="16.899999999999999" customHeight="1">
      <c r="A3978" s="29"/>
      <c r="B3978" s="30"/>
      <c r="C3978" s="210" t="s">
        <v>2156</v>
      </c>
      <c r="D3978" s="210" t="s">
        <v>2324</v>
      </c>
      <c r="E3978" s="17" t="s">
        <v>2156</v>
      </c>
      <c r="F3978" s="211">
        <v>80.25</v>
      </c>
      <c r="G3978" s="29"/>
      <c r="H3978" s="30"/>
    </row>
    <row r="3979" spans="1:8" s="1" customFormat="1" ht="16.899999999999999" customHeight="1">
      <c r="A3979" s="29"/>
      <c r="B3979" s="30"/>
      <c r="C3979" s="210" t="s">
        <v>2156</v>
      </c>
      <c r="D3979" s="210" t="s">
        <v>2662</v>
      </c>
      <c r="E3979" s="17" t="s">
        <v>2156</v>
      </c>
      <c r="F3979" s="211">
        <v>0</v>
      </c>
      <c r="G3979" s="29"/>
      <c r="H3979" s="30"/>
    </row>
    <row r="3980" spans="1:8" s="1" customFormat="1" ht="16.899999999999999" customHeight="1">
      <c r="A3980" s="29"/>
      <c r="B3980" s="30"/>
      <c r="C3980" s="210" t="s">
        <v>2156</v>
      </c>
      <c r="D3980" s="210" t="s">
        <v>2327</v>
      </c>
      <c r="E3980" s="17" t="s">
        <v>2156</v>
      </c>
      <c r="F3980" s="211">
        <v>5</v>
      </c>
      <c r="G3980" s="29"/>
      <c r="H3980" s="30"/>
    </row>
    <row r="3981" spans="1:8" s="1" customFormat="1" ht="16.899999999999999" customHeight="1">
      <c r="A3981" s="29"/>
      <c r="B3981" s="30"/>
      <c r="C3981" s="210" t="s">
        <v>2571</v>
      </c>
      <c r="D3981" s="210" t="s">
        <v>2638</v>
      </c>
      <c r="E3981" s="17" t="s">
        <v>2156</v>
      </c>
      <c r="F3981" s="211">
        <v>85.25</v>
      </c>
      <c r="G3981" s="29"/>
      <c r="H3981" s="30"/>
    </row>
    <row r="3982" spans="1:8" s="1" customFormat="1" ht="16.899999999999999" customHeight="1">
      <c r="A3982" s="29"/>
      <c r="B3982" s="30"/>
      <c r="C3982" s="212" t="s">
        <v>561</v>
      </c>
      <c r="D3982" s="29"/>
      <c r="E3982" s="29"/>
      <c r="F3982" s="29"/>
      <c r="G3982" s="29"/>
      <c r="H3982" s="30"/>
    </row>
    <row r="3983" spans="1:8" s="1" customFormat="1" ht="16.899999999999999" customHeight="1">
      <c r="A3983" s="29"/>
      <c r="B3983" s="30"/>
      <c r="C3983" s="210" t="s">
        <v>2657</v>
      </c>
      <c r="D3983" s="210" t="s">
        <v>2658</v>
      </c>
      <c r="E3983" s="17" t="s">
        <v>2297</v>
      </c>
      <c r="F3983" s="211">
        <v>204.5</v>
      </c>
      <c r="G3983" s="29"/>
      <c r="H3983" s="30"/>
    </row>
    <row r="3984" spans="1:8" s="1" customFormat="1" ht="16.899999999999999" customHeight="1">
      <c r="A3984" s="29"/>
      <c r="B3984" s="30"/>
      <c r="C3984" s="210" t="s">
        <v>2944</v>
      </c>
      <c r="D3984" s="210" t="s">
        <v>2945</v>
      </c>
      <c r="E3984" s="17" t="s">
        <v>2248</v>
      </c>
      <c r="F3984" s="211">
        <v>721.22</v>
      </c>
      <c r="G3984" s="29"/>
      <c r="H3984" s="30"/>
    </row>
    <row r="3985" spans="1:8" s="1" customFormat="1" ht="16.899999999999999" customHeight="1">
      <c r="A3985" s="29"/>
      <c r="B3985" s="30"/>
      <c r="C3985" s="210" t="s">
        <v>3018</v>
      </c>
      <c r="D3985" s="210" t="s">
        <v>3019</v>
      </c>
      <c r="E3985" s="17" t="s">
        <v>2297</v>
      </c>
      <c r="F3985" s="211">
        <v>291.75</v>
      </c>
      <c r="G3985" s="29"/>
      <c r="H3985" s="30"/>
    </row>
    <row r="3986" spans="1:8" s="1" customFormat="1" ht="16.899999999999999" customHeight="1">
      <c r="A3986" s="29"/>
      <c r="B3986" s="30"/>
      <c r="C3986" s="210" t="s">
        <v>3095</v>
      </c>
      <c r="D3986" s="210" t="s">
        <v>3096</v>
      </c>
      <c r="E3986" s="17" t="s">
        <v>2297</v>
      </c>
      <c r="F3986" s="211">
        <v>170.5</v>
      </c>
      <c r="G3986" s="29"/>
      <c r="H3986" s="30"/>
    </row>
    <row r="3987" spans="1:8" s="1" customFormat="1" ht="16.899999999999999" customHeight="1">
      <c r="A3987" s="29"/>
      <c r="B3987" s="30"/>
      <c r="C3987" s="210" t="s">
        <v>3109</v>
      </c>
      <c r="D3987" s="210" t="s">
        <v>3110</v>
      </c>
      <c r="E3987" s="17" t="s">
        <v>2297</v>
      </c>
      <c r="F3987" s="211">
        <v>204.5</v>
      </c>
      <c r="G3987" s="29"/>
      <c r="H3987" s="30"/>
    </row>
    <row r="3988" spans="1:8" s="1" customFormat="1" ht="16.899999999999999" customHeight="1">
      <c r="A3988" s="29"/>
      <c r="B3988" s="30"/>
      <c r="C3988" s="210" t="s">
        <v>3113</v>
      </c>
      <c r="D3988" s="210" t="s">
        <v>3114</v>
      </c>
      <c r="E3988" s="17" t="s">
        <v>2297</v>
      </c>
      <c r="F3988" s="211">
        <v>2667.056</v>
      </c>
      <c r="G3988" s="29"/>
      <c r="H3988" s="30"/>
    </row>
    <row r="3989" spans="1:8" s="1" customFormat="1" ht="16.899999999999999" customHeight="1">
      <c r="A3989" s="29"/>
      <c r="B3989" s="30"/>
      <c r="C3989" s="210" t="s">
        <v>1000</v>
      </c>
      <c r="D3989" s="210" t="s">
        <v>1001</v>
      </c>
      <c r="E3989" s="17" t="s">
        <v>2485</v>
      </c>
      <c r="F3989" s="211">
        <v>397.56</v>
      </c>
      <c r="G3989" s="29"/>
      <c r="H3989" s="30"/>
    </row>
    <row r="3990" spans="1:8" s="1" customFormat="1" ht="16.899999999999999" customHeight="1">
      <c r="A3990" s="29"/>
      <c r="B3990" s="30"/>
      <c r="C3990" s="210" t="s">
        <v>2961</v>
      </c>
      <c r="D3990" s="210" t="s">
        <v>2962</v>
      </c>
      <c r="E3990" s="17" t="s">
        <v>2485</v>
      </c>
      <c r="F3990" s="211">
        <v>391.351</v>
      </c>
      <c r="G3990" s="29"/>
      <c r="H3990" s="30"/>
    </row>
    <row r="3991" spans="1:8" s="1" customFormat="1" ht="16.899999999999999" customHeight="1">
      <c r="A3991" s="29"/>
      <c r="B3991" s="30"/>
      <c r="C3991" s="206" t="s">
        <v>2573</v>
      </c>
      <c r="D3991" s="207" t="s">
        <v>2574</v>
      </c>
      <c r="E3991" s="208" t="s">
        <v>2297</v>
      </c>
      <c r="F3991" s="209">
        <v>31</v>
      </c>
      <c r="G3991" s="29"/>
      <c r="H3991" s="30"/>
    </row>
    <row r="3992" spans="1:8" s="1" customFormat="1" ht="16.899999999999999" customHeight="1">
      <c r="A3992" s="29"/>
      <c r="B3992" s="30"/>
      <c r="C3992" s="210" t="s">
        <v>2156</v>
      </c>
      <c r="D3992" s="210" t="s">
        <v>2648</v>
      </c>
      <c r="E3992" s="17" t="s">
        <v>2156</v>
      </c>
      <c r="F3992" s="211">
        <v>0</v>
      </c>
      <c r="G3992" s="29"/>
      <c r="H3992" s="30"/>
    </row>
    <row r="3993" spans="1:8" s="1" customFormat="1" ht="16.899999999999999" customHeight="1">
      <c r="A3993" s="29"/>
      <c r="B3993" s="30"/>
      <c r="C3993" s="210" t="s">
        <v>2156</v>
      </c>
      <c r="D3993" s="210" t="s">
        <v>2628</v>
      </c>
      <c r="E3993" s="17" t="s">
        <v>2156</v>
      </c>
      <c r="F3993" s="211">
        <v>0</v>
      </c>
      <c r="G3993" s="29"/>
      <c r="H3993" s="30"/>
    </row>
    <row r="3994" spans="1:8" s="1" customFormat="1" ht="16.899999999999999" customHeight="1">
      <c r="A3994" s="29"/>
      <c r="B3994" s="30"/>
      <c r="C3994" s="210" t="s">
        <v>2156</v>
      </c>
      <c r="D3994" s="210" t="s">
        <v>2649</v>
      </c>
      <c r="E3994" s="17" t="s">
        <v>2156</v>
      </c>
      <c r="F3994" s="211">
        <v>13</v>
      </c>
      <c r="G3994" s="29"/>
      <c r="H3994" s="30"/>
    </row>
    <row r="3995" spans="1:8" s="1" customFormat="1" ht="16.899999999999999" customHeight="1">
      <c r="A3995" s="29"/>
      <c r="B3995" s="30"/>
      <c r="C3995" s="210" t="s">
        <v>2156</v>
      </c>
      <c r="D3995" s="210" t="s">
        <v>2681</v>
      </c>
      <c r="E3995" s="17" t="s">
        <v>2156</v>
      </c>
      <c r="F3995" s="211">
        <v>0</v>
      </c>
      <c r="G3995" s="29"/>
      <c r="H3995" s="30"/>
    </row>
    <row r="3996" spans="1:8" s="1" customFormat="1" ht="16.899999999999999" customHeight="1">
      <c r="A3996" s="29"/>
      <c r="B3996" s="30"/>
      <c r="C3996" s="210" t="s">
        <v>2156</v>
      </c>
      <c r="D3996" s="210" t="s">
        <v>356</v>
      </c>
      <c r="E3996" s="17" t="s">
        <v>2156</v>
      </c>
      <c r="F3996" s="211">
        <v>12</v>
      </c>
      <c r="G3996" s="29"/>
      <c r="H3996" s="30"/>
    </row>
    <row r="3997" spans="1:8" s="1" customFormat="1" ht="16.899999999999999" customHeight="1">
      <c r="A3997" s="29"/>
      <c r="B3997" s="30"/>
      <c r="C3997" s="210" t="s">
        <v>2156</v>
      </c>
      <c r="D3997" s="210" t="s">
        <v>2634</v>
      </c>
      <c r="E3997" s="17" t="s">
        <v>2156</v>
      </c>
      <c r="F3997" s="211">
        <v>0</v>
      </c>
      <c r="G3997" s="29"/>
      <c r="H3997" s="30"/>
    </row>
    <row r="3998" spans="1:8" s="1" customFormat="1" ht="16.899999999999999" customHeight="1">
      <c r="A3998" s="29"/>
      <c r="B3998" s="30"/>
      <c r="C3998" s="210" t="s">
        <v>2156</v>
      </c>
      <c r="D3998" s="210" t="s">
        <v>2650</v>
      </c>
      <c r="E3998" s="17" t="s">
        <v>2156</v>
      </c>
      <c r="F3998" s="211">
        <v>6</v>
      </c>
      <c r="G3998" s="29"/>
      <c r="H3998" s="30"/>
    </row>
    <row r="3999" spans="1:8" s="1" customFormat="1" ht="16.899999999999999" customHeight="1">
      <c r="A3999" s="29"/>
      <c r="B3999" s="30"/>
      <c r="C3999" s="210" t="s">
        <v>2573</v>
      </c>
      <c r="D3999" s="210" t="s">
        <v>2638</v>
      </c>
      <c r="E3999" s="17" t="s">
        <v>2156</v>
      </c>
      <c r="F3999" s="211">
        <v>31</v>
      </c>
      <c r="G3999" s="29"/>
      <c r="H3999" s="30"/>
    </row>
    <row r="4000" spans="1:8" s="1" customFormat="1" ht="16.899999999999999" customHeight="1">
      <c r="A4000" s="29"/>
      <c r="B4000" s="30"/>
      <c r="C4000" s="212" t="s">
        <v>561</v>
      </c>
      <c r="D4000" s="29"/>
      <c r="E4000" s="29"/>
      <c r="F4000" s="29"/>
      <c r="G4000" s="29"/>
      <c r="H4000" s="30"/>
    </row>
    <row r="4001" spans="1:8" s="1" customFormat="1" ht="16.899999999999999" customHeight="1">
      <c r="A4001" s="29"/>
      <c r="B4001" s="30"/>
      <c r="C4001" s="210" t="s">
        <v>2645</v>
      </c>
      <c r="D4001" s="210" t="s">
        <v>2646</v>
      </c>
      <c r="E4001" s="17" t="s">
        <v>2297</v>
      </c>
      <c r="F4001" s="211">
        <v>206.5</v>
      </c>
      <c r="G4001" s="29"/>
      <c r="H4001" s="30"/>
    </row>
    <row r="4002" spans="1:8" s="1" customFormat="1" ht="16.899999999999999" customHeight="1">
      <c r="A4002" s="29"/>
      <c r="B4002" s="30"/>
      <c r="C4002" s="210" t="s">
        <v>2776</v>
      </c>
      <c r="D4002" s="210" t="s">
        <v>2777</v>
      </c>
      <c r="E4002" s="17" t="s">
        <v>2248</v>
      </c>
      <c r="F4002" s="211">
        <v>287.63099999999997</v>
      </c>
      <c r="G4002" s="29"/>
      <c r="H4002" s="30"/>
    </row>
    <row r="4003" spans="1:8" s="1" customFormat="1" ht="16.899999999999999" customHeight="1">
      <c r="A4003" s="29"/>
      <c r="B4003" s="30"/>
      <c r="C4003" s="210" t="s">
        <v>2944</v>
      </c>
      <c r="D4003" s="210" t="s">
        <v>2945</v>
      </c>
      <c r="E4003" s="17" t="s">
        <v>2248</v>
      </c>
      <c r="F4003" s="211">
        <v>721.22</v>
      </c>
      <c r="G4003" s="29"/>
      <c r="H4003" s="30"/>
    </row>
    <row r="4004" spans="1:8" s="1" customFormat="1" ht="16.899999999999999" customHeight="1">
      <c r="A4004" s="29"/>
      <c r="B4004" s="30"/>
      <c r="C4004" s="210" t="s">
        <v>3018</v>
      </c>
      <c r="D4004" s="210" t="s">
        <v>3019</v>
      </c>
      <c r="E4004" s="17" t="s">
        <v>2297</v>
      </c>
      <c r="F4004" s="211">
        <v>291.75</v>
      </c>
      <c r="G4004" s="29"/>
      <c r="H4004" s="30"/>
    </row>
    <row r="4005" spans="1:8" s="1" customFormat="1" ht="16.899999999999999" customHeight="1">
      <c r="A4005" s="29"/>
      <c r="B4005" s="30"/>
      <c r="C4005" s="210" t="s">
        <v>3101</v>
      </c>
      <c r="D4005" s="210" t="s">
        <v>3102</v>
      </c>
      <c r="E4005" s="17" t="s">
        <v>2297</v>
      </c>
      <c r="F4005" s="211">
        <v>87.25</v>
      </c>
      <c r="G4005" s="29"/>
      <c r="H4005" s="30"/>
    </row>
    <row r="4006" spans="1:8" s="1" customFormat="1" ht="16.899999999999999" customHeight="1">
      <c r="A4006" s="29"/>
      <c r="B4006" s="30"/>
      <c r="C4006" s="210" t="s">
        <v>1000</v>
      </c>
      <c r="D4006" s="210" t="s">
        <v>1001</v>
      </c>
      <c r="E4006" s="17" t="s">
        <v>2485</v>
      </c>
      <c r="F4006" s="211">
        <v>397.56</v>
      </c>
      <c r="G4006" s="29"/>
      <c r="H4006" s="30"/>
    </row>
    <row r="4007" spans="1:8" s="1" customFormat="1" ht="16.899999999999999" customHeight="1">
      <c r="A4007" s="29"/>
      <c r="B4007" s="30"/>
      <c r="C4007" s="210" t="s">
        <v>2961</v>
      </c>
      <c r="D4007" s="210" t="s">
        <v>2962</v>
      </c>
      <c r="E4007" s="17" t="s">
        <v>2485</v>
      </c>
      <c r="F4007" s="211">
        <v>391.351</v>
      </c>
      <c r="G4007" s="29"/>
      <c r="H4007" s="30"/>
    </row>
    <row r="4008" spans="1:8" s="1" customFormat="1" ht="16.899999999999999" customHeight="1">
      <c r="A4008" s="29"/>
      <c r="B4008" s="30"/>
      <c r="C4008" s="206" t="s">
        <v>2576</v>
      </c>
      <c r="D4008" s="207" t="s">
        <v>2577</v>
      </c>
      <c r="E4008" s="208" t="s">
        <v>2297</v>
      </c>
      <c r="F4008" s="209">
        <v>2</v>
      </c>
      <c r="G4008" s="29"/>
      <c r="H4008" s="30"/>
    </row>
    <row r="4009" spans="1:8" s="1" customFormat="1" ht="16.899999999999999" customHeight="1">
      <c r="A4009" s="29"/>
      <c r="B4009" s="30"/>
      <c r="C4009" s="210" t="s">
        <v>2156</v>
      </c>
      <c r="D4009" s="210" t="s">
        <v>2639</v>
      </c>
      <c r="E4009" s="17" t="s">
        <v>2156</v>
      </c>
      <c r="F4009" s="211">
        <v>0</v>
      </c>
      <c r="G4009" s="29"/>
      <c r="H4009" s="30"/>
    </row>
    <row r="4010" spans="1:8" s="1" customFormat="1" ht="16.899999999999999" customHeight="1">
      <c r="A4010" s="29"/>
      <c r="B4010" s="30"/>
      <c r="C4010" s="210" t="s">
        <v>2156</v>
      </c>
      <c r="D4010" s="210" t="s">
        <v>2651</v>
      </c>
      <c r="E4010" s="17" t="s">
        <v>2156</v>
      </c>
      <c r="F4010" s="211">
        <v>2</v>
      </c>
      <c r="G4010" s="29"/>
      <c r="H4010" s="30"/>
    </row>
    <row r="4011" spans="1:8" s="1" customFormat="1" ht="16.899999999999999" customHeight="1">
      <c r="A4011" s="29"/>
      <c r="B4011" s="30"/>
      <c r="C4011" s="210" t="s">
        <v>2576</v>
      </c>
      <c r="D4011" s="210" t="s">
        <v>2638</v>
      </c>
      <c r="E4011" s="17" t="s">
        <v>2156</v>
      </c>
      <c r="F4011" s="211">
        <v>2</v>
      </c>
      <c r="G4011" s="29"/>
      <c r="H4011" s="30"/>
    </row>
    <row r="4012" spans="1:8" s="1" customFormat="1" ht="16.899999999999999" customHeight="1">
      <c r="A4012" s="29"/>
      <c r="B4012" s="30"/>
      <c r="C4012" s="212" t="s">
        <v>561</v>
      </c>
      <c r="D4012" s="29"/>
      <c r="E4012" s="29"/>
      <c r="F4012" s="29"/>
      <c r="G4012" s="29"/>
      <c r="H4012" s="30"/>
    </row>
    <row r="4013" spans="1:8" s="1" customFormat="1" ht="16.899999999999999" customHeight="1">
      <c r="A4013" s="29"/>
      <c r="B4013" s="30"/>
      <c r="C4013" s="210" t="s">
        <v>2645</v>
      </c>
      <c r="D4013" s="210" t="s">
        <v>2646</v>
      </c>
      <c r="E4013" s="17" t="s">
        <v>2297</v>
      </c>
      <c r="F4013" s="211">
        <v>206.5</v>
      </c>
      <c r="G4013" s="29"/>
      <c r="H4013" s="30"/>
    </row>
    <row r="4014" spans="1:8" s="1" customFormat="1" ht="16.899999999999999" customHeight="1">
      <c r="A4014" s="29"/>
      <c r="B4014" s="30"/>
      <c r="C4014" s="210" t="s">
        <v>2760</v>
      </c>
      <c r="D4014" s="210" t="s">
        <v>2761</v>
      </c>
      <c r="E4014" s="17" t="s">
        <v>2248</v>
      </c>
      <c r="F4014" s="211">
        <v>24.312999999999999</v>
      </c>
      <c r="G4014" s="29"/>
      <c r="H4014" s="30"/>
    </row>
    <row r="4015" spans="1:8" s="1" customFormat="1" ht="16.899999999999999" customHeight="1">
      <c r="A4015" s="29"/>
      <c r="B4015" s="30"/>
      <c r="C4015" s="210" t="s">
        <v>2944</v>
      </c>
      <c r="D4015" s="210" t="s">
        <v>2945</v>
      </c>
      <c r="E4015" s="17" t="s">
        <v>2248</v>
      </c>
      <c r="F4015" s="211">
        <v>721.22</v>
      </c>
      <c r="G4015" s="29"/>
      <c r="H4015" s="30"/>
    </row>
    <row r="4016" spans="1:8" s="1" customFormat="1" ht="16.899999999999999" customHeight="1">
      <c r="A4016" s="29"/>
      <c r="B4016" s="30"/>
      <c r="C4016" s="210" t="s">
        <v>3018</v>
      </c>
      <c r="D4016" s="210" t="s">
        <v>3019</v>
      </c>
      <c r="E4016" s="17" t="s">
        <v>2297</v>
      </c>
      <c r="F4016" s="211">
        <v>291.75</v>
      </c>
      <c r="G4016" s="29"/>
      <c r="H4016" s="30"/>
    </row>
    <row r="4017" spans="1:8" s="1" customFormat="1" ht="16.899999999999999" customHeight="1">
      <c r="A4017" s="29"/>
      <c r="B4017" s="30"/>
      <c r="C4017" s="210" t="s">
        <v>3101</v>
      </c>
      <c r="D4017" s="210" t="s">
        <v>3102</v>
      </c>
      <c r="E4017" s="17" t="s">
        <v>2297</v>
      </c>
      <c r="F4017" s="211">
        <v>87.25</v>
      </c>
      <c r="G4017" s="29"/>
      <c r="H4017" s="30"/>
    </row>
    <row r="4018" spans="1:8" s="1" customFormat="1" ht="16.899999999999999" customHeight="1">
      <c r="A4018" s="29"/>
      <c r="B4018" s="30"/>
      <c r="C4018" s="210" t="s">
        <v>1000</v>
      </c>
      <c r="D4018" s="210" t="s">
        <v>1001</v>
      </c>
      <c r="E4018" s="17" t="s">
        <v>2485</v>
      </c>
      <c r="F4018" s="211">
        <v>397.56</v>
      </c>
      <c r="G4018" s="29"/>
      <c r="H4018" s="30"/>
    </row>
    <row r="4019" spans="1:8" s="1" customFormat="1" ht="16.899999999999999" customHeight="1">
      <c r="A4019" s="29"/>
      <c r="B4019" s="30"/>
      <c r="C4019" s="210" t="s">
        <v>2961</v>
      </c>
      <c r="D4019" s="210" t="s">
        <v>2962</v>
      </c>
      <c r="E4019" s="17" t="s">
        <v>2485</v>
      </c>
      <c r="F4019" s="211">
        <v>391.351</v>
      </c>
      <c r="G4019" s="29"/>
      <c r="H4019" s="30"/>
    </row>
    <row r="4020" spans="1:8" s="1" customFormat="1" ht="16.899999999999999" customHeight="1">
      <c r="A4020" s="29"/>
      <c r="B4020" s="30"/>
      <c r="C4020" s="206" t="s">
        <v>2578</v>
      </c>
      <c r="D4020" s="207" t="s">
        <v>2579</v>
      </c>
      <c r="E4020" s="208" t="s">
        <v>2297</v>
      </c>
      <c r="F4020" s="209">
        <v>46.25</v>
      </c>
      <c r="G4020" s="29"/>
      <c r="H4020" s="30"/>
    </row>
    <row r="4021" spans="1:8" s="1" customFormat="1" ht="16.899999999999999" customHeight="1">
      <c r="A4021" s="29"/>
      <c r="B4021" s="30"/>
      <c r="C4021" s="210" t="s">
        <v>2156</v>
      </c>
      <c r="D4021" s="210" t="s">
        <v>2156</v>
      </c>
      <c r="E4021" s="17" t="s">
        <v>2156</v>
      </c>
      <c r="F4021" s="211">
        <v>0</v>
      </c>
      <c r="G4021" s="29"/>
      <c r="H4021" s="30"/>
    </row>
    <row r="4022" spans="1:8" s="1" customFormat="1" ht="16.899999999999999" customHeight="1">
      <c r="A4022" s="29"/>
      <c r="B4022" s="30"/>
      <c r="C4022" s="210" t="s">
        <v>2156</v>
      </c>
      <c r="D4022" s="210" t="s">
        <v>2652</v>
      </c>
      <c r="E4022" s="17" t="s">
        <v>2156</v>
      </c>
      <c r="F4022" s="211">
        <v>0</v>
      </c>
      <c r="G4022" s="29"/>
      <c r="H4022" s="30"/>
    </row>
    <row r="4023" spans="1:8" s="1" customFormat="1" ht="16.899999999999999" customHeight="1">
      <c r="A4023" s="29"/>
      <c r="B4023" s="30"/>
      <c r="C4023" s="210" t="s">
        <v>2156</v>
      </c>
      <c r="D4023" s="210" t="s">
        <v>2628</v>
      </c>
      <c r="E4023" s="17" t="s">
        <v>2156</v>
      </c>
      <c r="F4023" s="211">
        <v>0</v>
      </c>
      <c r="G4023" s="29"/>
      <c r="H4023" s="30"/>
    </row>
    <row r="4024" spans="1:8" s="1" customFormat="1" ht="16.899999999999999" customHeight="1">
      <c r="A4024" s="29"/>
      <c r="B4024" s="30"/>
      <c r="C4024" s="210" t="s">
        <v>2156</v>
      </c>
      <c r="D4024" s="210" t="s">
        <v>2653</v>
      </c>
      <c r="E4024" s="17" t="s">
        <v>2156</v>
      </c>
      <c r="F4024" s="211">
        <v>35.75</v>
      </c>
      <c r="G4024" s="29"/>
      <c r="H4024" s="30"/>
    </row>
    <row r="4025" spans="1:8" s="1" customFormat="1" ht="16.899999999999999" customHeight="1">
      <c r="A4025" s="29"/>
      <c r="B4025" s="30"/>
      <c r="C4025" s="210" t="s">
        <v>2156</v>
      </c>
      <c r="D4025" s="210" t="s">
        <v>2634</v>
      </c>
      <c r="E4025" s="17" t="s">
        <v>2156</v>
      </c>
      <c r="F4025" s="211">
        <v>0</v>
      </c>
      <c r="G4025" s="29"/>
      <c r="H4025" s="30"/>
    </row>
    <row r="4026" spans="1:8" s="1" customFormat="1" ht="16.899999999999999" customHeight="1">
      <c r="A4026" s="29"/>
      <c r="B4026" s="30"/>
      <c r="C4026" s="210" t="s">
        <v>2156</v>
      </c>
      <c r="D4026" s="210" t="s">
        <v>2654</v>
      </c>
      <c r="E4026" s="17" t="s">
        <v>2156</v>
      </c>
      <c r="F4026" s="211">
        <v>10.5</v>
      </c>
      <c r="G4026" s="29"/>
      <c r="H4026" s="30"/>
    </row>
    <row r="4027" spans="1:8" s="1" customFormat="1" ht="16.899999999999999" customHeight="1">
      <c r="A4027" s="29"/>
      <c r="B4027" s="30"/>
      <c r="C4027" s="210" t="s">
        <v>2578</v>
      </c>
      <c r="D4027" s="210" t="s">
        <v>2638</v>
      </c>
      <c r="E4027" s="17" t="s">
        <v>2156</v>
      </c>
      <c r="F4027" s="211">
        <v>46.25</v>
      </c>
      <c r="G4027" s="29"/>
      <c r="H4027" s="30"/>
    </row>
    <row r="4028" spans="1:8" s="1" customFormat="1" ht="16.899999999999999" customHeight="1">
      <c r="A4028" s="29"/>
      <c r="B4028" s="30"/>
      <c r="C4028" s="212" t="s">
        <v>561</v>
      </c>
      <c r="D4028" s="29"/>
      <c r="E4028" s="29"/>
      <c r="F4028" s="29"/>
      <c r="G4028" s="29"/>
      <c r="H4028" s="30"/>
    </row>
    <row r="4029" spans="1:8" s="1" customFormat="1" ht="16.899999999999999" customHeight="1">
      <c r="A4029" s="29"/>
      <c r="B4029" s="30"/>
      <c r="C4029" s="210" t="s">
        <v>2645</v>
      </c>
      <c r="D4029" s="210" t="s">
        <v>2646</v>
      </c>
      <c r="E4029" s="17" t="s">
        <v>2297</v>
      </c>
      <c r="F4029" s="211">
        <v>206.5</v>
      </c>
      <c r="G4029" s="29"/>
      <c r="H4029" s="30"/>
    </row>
    <row r="4030" spans="1:8" s="1" customFormat="1" ht="16.899999999999999" customHeight="1">
      <c r="A4030" s="29"/>
      <c r="B4030" s="30"/>
      <c r="C4030" s="210" t="s">
        <v>2776</v>
      </c>
      <c r="D4030" s="210" t="s">
        <v>2777</v>
      </c>
      <c r="E4030" s="17" t="s">
        <v>2248</v>
      </c>
      <c r="F4030" s="211">
        <v>287.63099999999997</v>
      </c>
      <c r="G4030" s="29"/>
      <c r="H4030" s="30"/>
    </row>
    <row r="4031" spans="1:8" s="1" customFormat="1" ht="16.899999999999999" customHeight="1">
      <c r="A4031" s="29"/>
      <c r="B4031" s="30"/>
      <c r="C4031" s="210" t="s">
        <v>2944</v>
      </c>
      <c r="D4031" s="210" t="s">
        <v>2945</v>
      </c>
      <c r="E4031" s="17" t="s">
        <v>2248</v>
      </c>
      <c r="F4031" s="211">
        <v>721.22</v>
      </c>
      <c r="G4031" s="29"/>
      <c r="H4031" s="30"/>
    </row>
    <row r="4032" spans="1:8" s="1" customFormat="1" ht="16.899999999999999" customHeight="1">
      <c r="A4032" s="29"/>
      <c r="B4032" s="30"/>
      <c r="C4032" s="210" t="s">
        <v>3018</v>
      </c>
      <c r="D4032" s="210" t="s">
        <v>3019</v>
      </c>
      <c r="E4032" s="17" t="s">
        <v>2297</v>
      </c>
      <c r="F4032" s="211">
        <v>291.75</v>
      </c>
      <c r="G4032" s="29"/>
      <c r="H4032" s="30"/>
    </row>
    <row r="4033" spans="1:8" s="1" customFormat="1" ht="16.899999999999999" customHeight="1">
      <c r="A4033" s="29"/>
      <c r="B4033" s="30"/>
      <c r="C4033" s="210" t="s">
        <v>3101</v>
      </c>
      <c r="D4033" s="210" t="s">
        <v>3102</v>
      </c>
      <c r="E4033" s="17" t="s">
        <v>2297</v>
      </c>
      <c r="F4033" s="211">
        <v>87.25</v>
      </c>
      <c r="G4033" s="29"/>
      <c r="H4033" s="30"/>
    </row>
    <row r="4034" spans="1:8" s="1" customFormat="1" ht="16.899999999999999" customHeight="1">
      <c r="A4034" s="29"/>
      <c r="B4034" s="30"/>
      <c r="C4034" s="210" t="s">
        <v>1000</v>
      </c>
      <c r="D4034" s="210" t="s">
        <v>1001</v>
      </c>
      <c r="E4034" s="17" t="s">
        <v>2485</v>
      </c>
      <c r="F4034" s="211">
        <v>397.56</v>
      </c>
      <c r="G4034" s="29"/>
      <c r="H4034" s="30"/>
    </row>
    <row r="4035" spans="1:8" s="1" customFormat="1" ht="16.899999999999999" customHeight="1">
      <c r="A4035" s="29"/>
      <c r="B4035" s="30"/>
      <c r="C4035" s="210" t="s">
        <v>2961</v>
      </c>
      <c r="D4035" s="210" t="s">
        <v>2962</v>
      </c>
      <c r="E4035" s="17" t="s">
        <v>2485</v>
      </c>
      <c r="F4035" s="211">
        <v>391.351</v>
      </c>
      <c r="G4035" s="29"/>
      <c r="H4035" s="30"/>
    </row>
    <row r="4036" spans="1:8" s="1" customFormat="1" ht="16.899999999999999" customHeight="1">
      <c r="A4036" s="29"/>
      <c r="B4036" s="30"/>
      <c r="C4036" s="206" t="s">
        <v>2581</v>
      </c>
      <c r="D4036" s="207" t="s">
        <v>2582</v>
      </c>
      <c r="E4036" s="208" t="s">
        <v>2297</v>
      </c>
      <c r="F4036" s="209">
        <v>8</v>
      </c>
      <c r="G4036" s="29"/>
      <c r="H4036" s="30"/>
    </row>
    <row r="4037" spans="1:8" s="1" customFormat="1" ht="16.899999999999999" customHeight="1">
      <c r="A4037" s="29"/>
      <c r="B4037" s="30"/>
      <c r="C4037" s="210" t="s">
        <v>2156</v>
      </c>
      <c r="D4037" s="210" t="s">
        <v>2639</v>
      </c>
      <c r="E4037" s="17" t="s">
        <v>2156</v>
      </c>
      <c r="F4037" s="211">
        <v>0</v>
      </c>
      <c r="G4037" s="29"/>
      <c r="H4037" s="30"/>
    </row>
    <row r="4038" spans="1:8" s="1" customFormat="1" ht="16.899999999999999" customHeight="1">
      <c r="A4038" s="29"/>
      <c r="B4038" s="30"/>
      <c r="C4038" s="210" t="s">
        <v>2156</v>
      </c>
      <c r="D4038" s="210" t="s">
        <v>2655</v>
      </c>
      <c r="E4038" s="17" t="s">
        <v>2156</v>
      </c>
      <c r="F4038" s="211">
        <v>8</v>
      </c>
      <c r="G4038" s="29"/>
      <c r="H4038" s="30"/>
    </row>
    <row r="4039" spans="1:8" s="1" customFormat="1" ht="16.899999999999999" customHeight="1">
      <c r="A4039" s="29"/>
      <c r="B4039" s="30"/>
      <c r="C4039" s="210" t="s">
        <v>2581</v>
      </c>
      <c r="D4039" s="210" t="s">
        <v>2638</v>
      </c>
      <c r="E4039" s="17" t="s">
        <v>2156</v>
      </c>
      <c r="F4039" s="211">
        <v>8</v>
      </c>
      <c r="G4039" s="29"/>
      <c r="H4039" s="30"/>
    </row>
    <row r="4040" spans="1:8" s="1" customFormat="1" ht="16.899999999999999" customHeight="1">
      <c r="A4040" s="29"/>
      <c r="B4040" s="30"/>
      <c r="C4040" s="212" t="s">
        <v>561</v>
      </c>
      <c r="D4040" s="29"/>
      <c r="E4040" s="29"/>
      <c r="F4040" s="29"/>
      <c r="G4040" s="29"/>
      <c r="H4040" s="30"/>
    </row>
    <row r="4041" spans="1:8" s="1" customFormat="1" ht="16.899999999999999" customHeight="1">
      <c r="A4041" s="29"/>
      <c r="B4041" s="30"/>
      <c r="C4041" s="210" t="s">
        <v>2645</v>
      </c>
      <c r="D4041" s="210" t="s">
        <v>2646</v>
      </c>
      <c r="E4041" s="17" t="s">
        <v>2297</v>
      </c>
      <c r="F4041" s="211">
        <v>206.5</v>
      </c>
      <c r="G4041" s="29"/>
      <c r="H4041" s="30"/>
    </row>
    <row r="4042" spans="1:8" s="1" customFormat="1" ht="16.899999999999999" customHeight="1">
      <c r="A4042" s="29"/>
      <c r="B4042" s="30"/>
      <c r="C4042" s="210" t="s">
        <v>2760</v>
      </c>
      <c r="D4042" s="210" t="s">
        <v>2761</v>
      </c>
      <c r="E4042" s="17" t="s">
        <v>2248</v>
      </c>
      <c r="F4042" s="211">
        <v>24.312999999999999</v>
      </c>
      <c r="G4042" s="29"/>
      <c r="H4042" s="30"/>
    </row>
    <row r="4043" spans="1:8" s="1" customFormat="1" ht="16.899999999999999" customHeight="1">
      <c r="A4043" s="29"/>
      <c r="B4043" s="30"/>
      <c r="C4043" s="210" t="s">
        <v>2944</v>
      </c>
      <c r="D4043" s="210" t="s">
        <v>2945</v>
      </c>
      <c r="E4043" s="17" t="s">
        <v>2248</v>
      </c>
      <c r="F4043" s="211">
        <v>721.22</v>
      </c>
      <c r="G4043" s="29"/>
      <c r="H4043" s="30"/>
    </row>
    <row r="4044" spans="1:8" s="1" customFormat="1" ht="16.899999999999999" customHeight="1">
      <c r="A4044" s="29"/>
      <c r="B4044" s="30"/>
      <c r="C4044" s="210" t="s">
        <v>3018</v>
      </c>
      <c r="D4044" s="210" t="s">
        <v>3019</v>
      </c>
      <c r="E4044" s="17" t="s">
        <v>2297</v>
      </c>
      <c r="F4044" s="211">
        <v>291.75</v>
      </c>
      <c r="G4044" s="29"/>
      <c r="H4044" s="30"/>
    </row>
    <row r="4045" spans="1:8" s="1" customFormat="1" ht="16.899999999999999" customHeight="1">
      <c r="A4045" s="29"/>
      <c r="B4045" s="30"/>
      <c r="C4045" s="210" t="s">
        <v>3101</v>
      </c>
      <c r="D4045" s="210" t="s">
        <v>3102</v>
      </c>
      <c r="E4045" s="17" t="s">
        <v>2297</v>
      </c>
      <c r="F4045" s="211">
        <v>87.25</v>
      </c>
      <c r="G4045" s="29"/>
      <c r="H4045" s="30"/>
    </row>
    <row r="4046" spans="1:8" s="1" customFormat="1" ht="16.899999999999999" customHeight="1">
      <c r="A4046" s="29"/>
      <c r="B4046" s="30"/>
      <c r="C4046" s="210" t="s">
        <v>1000</v>
      </c>
      <c r="D4046" s="210" t="s">
        <v>1001</v>
      </c>
      <c r="E4046" s="17" t="s">
        <v>2485</v>
      </c>
      <c r="F4046" s="211">
        <v>397.56</v>
      </c>
      <c r="G4046" s="29"/>
      <c r="H4046" s="30"/>
    </row>
    <row r="4047" spans="1:8" s="1" customFormat="1" ht="16.899999999999999" customHeight="1">
      <c r="A4047" s="29"/>
      <c r="B4047" s="30"/>
      <c r="C4047" s="210" t="s">
        <v>2961</v>
      </c>
      <c r="D4047" s="210" t="s">
        <v>2962</v>
      </c>
      <c r="E4047" s="17" t="s">
        <v>2485</v>
      </c>
      <c r="F4047" s="211">
        <v>391.351</v>
      </c>
      <c r="G4047" s="29"/>
      <c r="H4047" s="30"/>
    </row>
    <row r="4048" spans="1:8" s="1" customFormat="1" ht="16.899999999999999" customHeight="1">
      <c r="A4048" s="29"/>
      <c r="B4048" s="30"/>
      <c r="C4048" s="206" t="s">
        <v>2583</v>
      </c>
      <c r="D4048" s="207" t="s">
        <v>2584</v>
      </c>
      <c r="E4048" s="208" t="s">
        <v>2345</v>
      </c>
      <c r="F4048" s="209">
        <v>1</v>
      </c>
      <c r="G4048" s="29"/>
      <c r="H4048" s="30"/>
    </row>
    <row r="4049" spans="1:8" s="1" customFormat="1" ht="16.899999999999999" customHeight="1">
      <c r="A4049" s="29"/>
      <c r="B4049" s="30"/>
      <c r="C4049" s="210" t="s">
        <v>2583</v>
      </c>
      <c r="D4049" s="210" t="s">
        <v>2782</v>
      </c>
      <c r="E4049" s="17" t="s">
        <v>2156</v>
      </c>
      <c r="F4049" s="211">
        <v>1</v>
      </c>
      <c r="G4049" s="29"/>
      <c r="H4049" s="30"/>
    </row>
    <row r="4050" spans="1:8" s="1" customFormat="1" ht="16.899999999999999" customHeight="1">
      <c r="A4050" s="29"/>
      <c r="B4050" s="30"/>
      <c r="C4050" s="212" t="s">
        <v>561</v>
      </c>
      <c r="D4050" s="29"/>
      <c r="E4050" s="29"/>
      <c r="F4050" s="29"/>
      <c r="G4050" s="29"/>
      <c r="H4050" s="30"/>
    </row>
    <row r="4051" spans="1:8" s="1" customFormat="1" ht="16.899999999999999" customHeight="1">
      <c r="A4051" s="29"/>
      <c r="B4051" s="30"/>
      <c r="C4051" s="210" t="s">
        <v>2776</v>
      </c>
      <c r="D4051" s="210" t="s">
        <v>2777</v>
      </c>
      <c r="E4051" s="17" t="s">
        <v>2248</v>
      </c>
      <c r="F4051" s="211">
        <v>287.63099999999997</v>
      </c>
      <c r="G4051" s="29"/>
      <c r="H4051" s="30"/>
    </row>
    <row r="4052" spans="1:8" s="1" customFormat="1" ht="16.899999999999999" customHeight="1">
      <c r="A4052" s="29"/>
      <c r="B4052" s="30"/>
      <c r="C4052" s="210" t="s">
        <v>2619</v>
      </c>
      <c r="D4052" s="210" t="s">
        <v>2620</v>
      </c>
      <c r="E4052" s="17" t="s">
        <v>2297</v>
      </c>
      <c r="F4052" s="211">
        <v>90</v>
      </c>
      <c r="G4052" s="29"/>
      <c r="H4052" s="30"/>
    </row>
    <row r="4053" spans="1:8" s="1" customFormat="1" ht="16.899999999999999" customHeight="1">
      <c r="A4053" s="29"/>
      <c r="B4053" s="30"/>
      <c r="C4053" s="210" t="s">
        <v>2645</v>
      </c>
      <c r="D4053" s="210" t="s">
        <v>2646</v>
      </c>
      <c r="E4053" s="17" t="s">
        <v>2297</v>
      </c>
      <c r="F4053" s="211">
        <v>206.5</v>
      </c>
      <c r="G4053" s="29"/>
      <c r="H4053" s="30"/>
    </row>
    <row r="4054" spans="1:8" s="1" customFormat="1" ht="16.899999999999999" customHeight="1">
      <c r="A4054" s="29"/>
      <c r="B4054" s="30"/>
      <c r="C4054" s="210" t="s">
        <v>2666</v>
      </c>
      <c r="D4054" s="210" t="s">
        <v>2667</v>
      </c>
      <c r="E4054" s="17" t="s">
        <v>2297</v>
      </c>
      <c r="F4054" s="211">
        <v>267.75</v>
      </c>
      <c r="G4054" s="29"/>
      <c r="H4054" s="30"/>
    </row>
    <row r="4055" spans="1:8" s="1" customFormat="1" ht="16.899999999999999" customHeight="1">
      <c r="A4055" s="29"/>
      <c r="B4055" s="30"/>
      <c r="C4055" s="210" t="s">
        <v>2695</v>
      </c>
      <c r="D4055" s="210" t="s">
        <v>2696</v>
      </c>
      <c r="E4055" s="17" t="s">
        <v>2297</v>
      </c>
      <c r="F4055" s="211">
        <v>85.25</v>
      </c>
      <c r="G4055" s="29"/>
      <c r="H4055" s="30"/>
    </row>
    <row r="4056" spans="1:8" s="1" customFormat="1" ht="16.899999999999999" customHeight="1">
      <c r="A4056" s="29"/>
      <c r="B4056" s="30"/>
      <c r="C4056" s="210" t="s">
        <v>2704</v>
      </c>
      <c r="D4056" s="210" t="s">
        <v>2705</v>
      </c>
      <c r="E4056" s="17" t="s">
        <v>2297</v>
      </c>
      <c r="F4056" s="211">
        <v>119.25</v>
      </c>
      <c r="G4056" s="29"/>
      <c r="H4056" s="30"/>
    </row>
    <row r="4057" spans="1:8" s="1" customFormat="1" ht="16.899999999999999" customHeight="1">
      <c r="A4057" s="29"/>
      <c r="B4057" s="30"/>
      <c r="C4057" s="210" t="s">
        <v>2744</v>
      </c>
      <c r="D4057" s="210" t="s">
        <v>2745</v>
      </c>
      <c r="E4057" s="17" t="s">
        <v>2297</v>
      </c>
      <c r="F4057" s="211">
        <v>50</v>
      </c>
      <c r="G4057" s="29"/>
      <c r="H4057" s="30"/>
    </row>
    <row r="4058" spans="1:8" s="1" customFormat="1" ht="16.899999999999999" customHeight="1">
      <c r="A4058" s="29"/>
      <c r="B4058" s="30"/>
      <c r="C4058" s="210" t="s">
        <v>2752</v>
      </c>
      <c r="D4058" s="210" t="s">
        <v>2753</v>
      </c>
      <c r="E4058" s="17" t="s">
        <v>2297</v>
      </c>
      <c r="F4058" s="211">
        <v>31.75</v>
      </c>
      <c r="G4058" s="29"/>
      <c r="H4058" s="30"/>
    </row>
    <row r="4059" spans="1:8" s="1" customFormat="1" ht="16.899999999999999" customHeight="1">
      <c r="A4059" s="29"/>
      <c r="B4059" s="30"/>
      <c r="C4059" s="210" t="s">
        <v>2921</v>
      </c>
      <c r="D4059" s="210" t="s">
        <v>2922</v>
      </c>
      <c r="E4059" s="17" t="s">
        <v>2248</v>
      </c>
      <c r="F4059" s="211">
        <v>331.23</v>
      </c>
      <c r="G4059" s="29"/>
      <c r="H4059" s="30"/>
    </row>
    <row r="4060" spans="1:8" s="1" customFormat="1" ht="16.899999999999999" customHeight="1">
      <c r="A4060" s="29"/>
      <c r="B4060" s="30"/>
      <c r="C4060" s="210" t="s">
        <v>3050</v>
      </c>
      <c r="D4060" s="210" t="s">
        <v>3051</v>
      </c>
      <c r="E4060" s="17" t="s">
        <v>2248</v>
      </c>
      <c r="F4060" s="211">
        <v>86.45</v>
      </c>
      <c r="G4060" s="29"/>
      <c r="H4060" s="30"/>
    </row>
    <row r="4061" spans="1:8" s="1" customFormat="1" ht="16.899999999999999" customHeight="1">
      <c r="A4061" s="29"/>
      <c r="B4061" s="30"/>
      <c r="C4061" s="210" t="s">
        <v>3436</v>
      </c>
      <c r="D4061" s="210" t="s">
        <v>3437</v>
      </c>
      <c r="E4061" s="17" t="s">
        <v>2345</v>
      </c>
      <c r="F4061" s="211">
        <v>810</v>
      </c>
      <c r="G4061" s="29"/>
      <c r="H4061" s="30"/>
    </row>
    <row r="4062" spans="1:8" s="1" customFormat="1" ht="16.899999999999999" customHeight="1">
      <c r="A4062" s="29"/>
      <c r="B4062" s="30"/>
      <c r="C4062" s="210" t="s">
        <v>970</v>
      </c>
      <c r="D4062" s="210" t="s">
        <v>971</v>
      </c>
      <c r="E4062" s="17" t="s">
        <v>2345</v>
      </c>
      <c r="F4062" s="211">
        <v>232</v>
      </c>
      <c r="G4062" s="29"/>
      <c r="H4062" s="30"/>
    </row>
    <row r="4063" spans="1:8" s="1" customFormat="1" ht="16.899999999999999" customHeight="1">
      <c r="A4063" s="29"/>
      <c r="B4063" s="30"/>
      <c r="C4063" s="210" t="s">
        <v>978</v>
      </c>
      <c r="D4063" s="210" t="s">
        <v>979</v>
      </c>
      <c r="E4063" s="17" t="s">
        <v>2345</v>
      </c>
      <c r="F4063" s="211">
        <v>363</v>
      </c>
      <c r="G4063" s="29"/>
      <c r="H4063" s="30"/>
    </row>
    <row r="4064" spans="1:8" s="1" customFormat="1" ht="16.899999999999999" customHeight="1">
      <c r="A4064" s="29"/>
      <c r="B4064" s="30"/>
      <c r="C4064" s="206" t="s">
        <v>2585</v>
      </c>
      <c r="D4064" s="207" t="s">
        <v>2586</v>
      </c>
      <c r="E4064" s="208" t="s">
        <v>2345</v>
      </c>
      <c r="F4064" s="209">
        <v>2</v>
      </c>
      <c r="G4064" s="29"/>
      <c r="H4064" s="30"/>
    </row>
    <row r="4065" spans="1:8" s="1" customFormat="1" ht="16.899999999999999" customHeight="1">
      <c r="A4065" s="29"/>
      <c r="B4065" s="30"/>
      <c r="C4065" s="210" t="s">
        <v>2585</v>
      </c>
      <c r="D4065" s="210" t="s">
        <v>2783</v>
      </c>
      <c r="E4065" s="17" t="s">
        <v>2156</v>
      </c>
      <c r="F4065" s="211">
        <v>2</v>
      </c>
      <c r="G4065" s="29"/>
      <c r="H4065" s="30"/>
    </row>
    <row r="4066" spans="1:8" s="1" customFormat="1" ht="16.899999999999999" customHeight="1">
      <c r="A4066" s="29"/>
      <c r="B4066" s="30"/>
      <c r="C4066" s="212" t="s">
        <v>561</v>
      </c>
      <c r="D4066" s="29"/>
      <c r="E4066" s="29"/>
      <c r="F4066" s="29"/>
      <c r="G4066" s="29"/>
      <c r="H4066" s="30"/>
    </row>
    <row r="4067" spans="1:8" s="1" customFormat="1" ht="16.899999999999999" customHeight="1">
      <c r="A4067" s="29"/>
      <c r="B4067" s="30"/>
      <c r="C4067" s="210" t="s">
        <v>2776</v>
      </c>
      <c r="D4067" s="210" t="s">
        <v>2777</v>
      </c>
      <c r="E4067" s="17" t="s">
        <v>2248</v>
      </c>
      <c r="F4067" s="211">
        <v>287.63099999999997</v>
      </c>
      <c r="G4067" s="29"/>
      <c r="H4067" s="30"/>
    </row>
    <row r="4068" spans="1:8" s="1" customFormat="1" ht="16.899999999999999" customHeight="1">
      <c r="A4068" s="29"/>
      <c r="B4068" s="30"/>
      <c r="C4068" s="210" t="s">
        <v>2619</v>
      </c>
      <c r="D4068" s="210" t="s">
        <v>2620</v>
      </c>
      <c r="E4068" s="17" t="s">
        <v>2297</v>
      </c>
      <c r="F4068" s="211">
        <v>90</v>
      </c>
      <c r="G4068" s="29"/>
      <c r="H4068" s="30"/>
    </row>
    <row r="4069" spans="1:8" s="1" customFormat="1" ht="16.899999999999999" customHeight="1">
      <c r="A4069" s="29"/>
      <c r="B4069" s="30"/>
      <c r="C4069" s="210" t="s">
        <v>2645</v>
      </c>
      <c r="D4069" s="210" t="s">
        <v>2646</v>
      </c>
      <c r="E4069" s="17" t="s">
        <v>2297</v>
      </c>
      <c r="F4069" s="211">
        <v>206.5</v>
      </c>
      <c r="G4069" s="29"/>
      <c r="H4069" s="30"/>
    </row>
    <row r="4070" spans="1:8" s="1" customFormat="1" ht="16.899999999999999" customHeight="1">
      <c r="A4070" s="29"/>
      <c r="B4070" s="30"/>
      <c r="C4070" s="210" t="s">
        <v>2666</v>
      </c>
      <c r="D4070" s="210" t="s">
        <v>2667</v>
      </c>
      <c r="E4070" s="17" t="s">
        <v>2297</v>
      </c>
      <c r="F4070" s="211">
        <v>267.75</v>
      </c>
      <c r="G4070" s="29"/>
      <c r="H4070" s="30"/>
    </row>
    <row r="4071" spans="1:8" s="1" customFormat="1" ht="16.899999999999999" customHeight="1">
      <c r="A4071" s="29"/>
      <c r="B4071" s="30"/>
      <c r="C4071" s="210" t="s">
        <v>2695</v>
      </c>
      <c r="D4071" s="210" t="s">
        <v>2696</v>
      </c>
      <c r="E4071" s="17" t="s">
        <v>2297</v>
      </c>
      <c r="F4071" s="211">
        <v>85.25</v>
      </c>
      <c r="G4071" s="29"/>
      <c r="H4071" s="30"/>
    </row>
    <row r="4072" spans="1:8" s="1" customFormat="1" ht="16.899999999999999" customHeight="1">
      <c r="A4072" s="29"/>
      <c r="B4072" s="30"/>
      <c r="C4072" s="210" t="s">
        <v>2704</v>
      </c>
      <c r="D4072" s="210" t="s">
        <v>2705</v>
      </c>
      <c r="E4072" s="17" t="s">
        <v>2297</v>
      </c>
      <c r="F4072" s="211">
        <v>119.25</v>
      </c>
      <c r="G4072" s="29"/>
      <c r="H4072" s="30"/>
    </row>
    <row r="4073" spans="1:8" s="1" customFormat="1" ht="16.899999999999999" customHeight="1">
      <c r="A4073" s="29"/>
      <c r="B4073" s="30"/>
      <c r="C4073" s="210" t="s">
        <v>2744</v>
      </c>
      <c r="D4073" s="210" t="s">
        <v>2745</v>
      </c>
      <c r="E4073" s="17" t="s">
        <v>2297</v>
      </c>
      <c r="F4073" s="211">
        <v>50</v>
      </c>
      <c r="G4073" s="29"/>
      <c r="H4073" s="30"/>
    </row>
    <row r="4074" spans="1:8" s="1" customFormat="1" ht="16.899999999999999" customHeight="1">
      <c r="A4074" s="29"/>
      <c r="B4074" s="30"/>
      <c r="C4074" s="210" t="s">
        <v>2752</v>
      </c>
      <c r="D4074" s="210" t="s">
        <v>2753</v>
      </c>
      <c r="E4074" s="17" t="s">
        <v>2297</v>
      </c>
      <c r="F4074" s="211">
        <v>31.75</v>
      </c>
      <c r="G4074" s="29"/>
      <c r="H4074" s="30"/>
    </row>
    <row r="4075" spans="1:8" s="1" customFormat="1" ht="16.899999999999999" customHeight="1">
      <c r="A4075" s="29"/>
      <c r="B4075" s="30"/>
      <c r="C4075" s="210" t="s">
        <v>2921</v>
      </c>
      <c r="D4075" s="210" t="s">
        <v>2922</v>
      </c>
      <c r="E4075" s="17" t="s">
        <v>2248</v>
      </c>
      <c r="F4075" s="211">
        <v>331.23</v>
      </c>
      <c r="G4075" s="29"/>
      <c r="H4075" s="30"/>
    </row>
    <row r="4076" spans="1:8" s="1" customFormat="1" ht="16.899999999999999" customHeight="1">
      <c r="A4076" s="29"/>
      <c r="B4076" s="30"/>
      <c r="C4076" s="210" t="s">
        <v>3026</v>
      </c>
      <c r="D4076" s="210" t="s">
        <v>3027</v>
      </c>
      <c r="E4076" s="17" t="s">
        <v>2248</v>
      </c>
      <c r="F4076" s="211">
        <v>8.4</v>
      </c>
      <c r="G4076" s="29"/>
      <c r="H4076" s="30"/>
    </row>
    <row r="4077" spans="1:8" s="1" customFormat="1" ht="16.899999999999999" customHeight="1">
      <c r="A4077" s="29"/>
      <c r="B4077" s="30"/>
      <c r="C4077" s="210" t="s">
        <v>3050</v>
      </c>
      <c r="D4077" s="210" t="s">
        <v>3051</v>
      </c>
      <c r="E4077" s="17" t="s">
        <v>2248</v>
      </c>
      <c r="F4077" s="211">
        <v>86.45</v>
      </c>
      <c r="G4077" s="29"/>
      <c r="H4077" s="30"/>
    </row>
    <row r="4078" spans="1:8" s="1" customFormat="1" ht="16.899999999999999" customHeight="1">
      <c r="A4078" s="29"/>
      <c r="B4078" s="30"/>
      <c r="C4078" s="210" t="s">
        <v>3436</v>
      </c>
      <c r="D4078" s="210" t="s">
        <v>3437</v>
      </c>
      <c r="E4078" s="17" t="s">
        <v>2345</v>
      </c>
      <c r="F4078" s="211">
        <v>810</v>
      </c>
      <c r="G4078" s="29"/>
      <c r="H4078" s="30"/>
    </row>
    <row r="4079" spans="1:8" s="1" customFormat="1" ht="16.899999999999999" customHeight="1">
      <c r="A4079" s="29"/>
      <c r="B4079" s="30"/>
      <c r="C4079" s="210" t="s">
        <v>970</v>
      </c>
      <c r="D4079" s="210" t="s">
        <v>971</v>
      </c>
      <c r="E4079" s="17" t="s">
        <v>2345</v>
      </c>
      <c r="F4079" s="211">
        <v>232</v>
      </c>
      <c r="G4079" s="29"/>
      <c r="H4079" s="30"/>
    </row>
    <row r="4080" spans="1:8" s="1" customFormat="1" ht="16.899999999999999" customHeight="1">
      <c r="A4080" s="29"/>
      <c r="B4080" s="30"/>
      <c r="C4080" s="210" t="s">
        <v>978</v>
      </c>
      <c r="D4080" s="210" t="s">
        <v>979</v>
      </c>
      <c r="E4080" s="17" t="s">
        <v>2345</v>
      </c>
      <c r="F4080" s="211">
        <v>363</v>
      </c>
      <c r="G4080" s="29"/>
      <c r="H4080" s="30"/>
    </row>
    <row r="4081" spans="1:8" s="1" customFormat="1" ht="16.899999999999999" customHeight="1">
      <c r="A4081" s="29"/>
      <c r="B4081" s="30"/>
      <c r="C4081" s="210" t="s">
        <v>2961</v>
      </c>
      <c r="D4081" s="210" t="s">
        <v>2962</v>
      </c>
      <c r="E4081" s="17" t="s">
        <v>2485</v>
      </c>
      <c r="F4081" s="211">
        <v>391.351</v>
      </c>
      <c r="G4081" s="29"/>
      <c r="H4081" s="30"/>
    </row>
    <row r="4082" spans="1:8" s="1" customFormat="1" ht="16.899999999999999" customHeight="1">
      <c r="A4082" s="29"/>
      <c r="B4082" s="30"/>
      <c r="C4082" s="206" t="s">
        <v>2587</v>
      </c>
      <c r="D4082" s="207" t="s">
        <v>2588</v>
      </c>
      <c r="E4082" s="208" t="s">
        <v>2345</v>
      </c>
      <c r="F4082" s="209">
        <v>1</v>
      </c>
      <c r="G4082" s="29"/>
      <c r="H4082" s="30"/>
    </row>
    <row r="4083" spans="1:8" s="1" customFormat="1" ht="16.899999999999999" customHeight="1">
      <c r="A4083" s="29"/>
      <c r="B4083" s="30"/>
      <c r="C4083" s="210" t="s">
        <v>2587</v>
      </c>
      <c r="D4083" s="210" t="s">
        <v>2784</v>
      </c>
      <c r="E4083" s="17" t="s">
        <v>2156</v>
      </c>
      <c r="F4083" s="211">
        <v>1</v>
      </c>
      <c r="G4083" s="29"/>
      <c r="H4083" s="30"/>
    </row>
    <row r="4084" spans="1:8" s="1" customFormat="1" ht="16.899999999999999" customHeight="1">
      <c r="A4084" s="29"/>
      <c r="B4084" s="30"/>
      <c r="C4084" s="212" t="s">
        <v>561</v>
      </c>
      <c r="D4084" s="29"/>
      <c r="E4084" s="29"/>
      <c r="F4084" s="29"/>
      <c r="G4084" s="29"/>
      <c r="H4084" s="30"/>
    </row>
    <row r="4085" spans="1:8" s="1" customFormat="1" ht="16.899999999999999" customHeight="1">
      <c r="A4085" s="29"/>
      <c r="B4085" s="30"/>
      <c r="C4085" s="210" t="s">
        <v>2776</v>
      </c>
      <c r="D4085" s="210" t="s">
        <v>2777</v>
      </c>
      <c r="E4085" s="17" t="s">
        <v>2248</v>
      </c>
      <c r="F4085" s="211">
        <v>287.63099999999997</v>
      </c>
      <c r="G4085" s="29"/>
      <c r="H4085" s="30"/>
    </row>
    <row r="4086" spans="1:8" s="1" customFormat="1" ht="16.899999999999999" customHeight="1">
      <c r="A4086" s="29"/>
      <c r="B4086" s="30"/>
      <c r="C4086" s="210" t="s">
        <v>2619</v>
      </c>
      <c r="D4086" s="210" t="s">
        <v>2620</v>
      </c>
      <c r="E4086" s="17" t="s">
        <v>2297</v>
      </c>
      <c r="F4086" s="211">
        <v>90</v>
      </c>
      <c r="G4086" s="29"/>
      <c r="H4086" s="30"/>
    </row>
    <row r="4087" spans="1:8" s="1" customFormat="1" ht="16.899999999999999" customHeight="1">
      <c r="A4087" s="29"/>
      <c r="B4087" s="30"/>
      <c r="C4087" s="210" t="s">
        <v>2645</v>
      </c>
      <c r="D4087" s="210" t="s">
        <v>2646</v>
      </c>
      <c r="E4087" s="17" t="s">
        <v>2297</v>
      </c>
      <c r="F4087" s="211">
        <v>206.5</v>
      </c>
      <c r="G4087" s="29"/>
      <c r="H4087" s="30"/>
    </row>
    <row r="4088" spans="1:8" s="1" customFormat="1" ht="16.899999999999999" customHeight="1">
      <c r="A4088" s="29"/>
      <c r="B4088" s="30"/>
      <c r="C4088" s="210" t="s">
        <v>2666</v>
      </c>
      <c r="D4088" s="210" t="s">
        <v>2667</v>
      </c>
      <c r="E4088" s="17" t="s">
        <v>2297</v>
      </c>
      <c r="F4088" s="211">
        <v>267.75</v>
      </c>
      <c r="G4088" s="29"/>
      <c r="H4088" s="30"/>
    </row>
    <row r="4089" spans="1:8" s="1" customFormat="1" ht="16.899999999999999" customHeight="1">
      <c r="A4089" s="29"/>
      <c r="B4089" s="30"/>
      <c r="C4089" s="210" t="s">
        <v>2695</v>
      </c>
      <c r="D4089" s="210" t="s">
        <v>2696</v>
      </c>
      <c r="E4089" s="17" t="s">
        <v>2297</v>
      </c>
      <c r="F4089" s="211">
        <v>85.25</v>
      </c>
      <c r="G4089" s="29"/>
      <c r="H4089" s="30"/>
    </row>
    <row r="4090" spans="1:8" s="1" customFormat="1" ht="16.899999999999999" customHeight="1">
      <c r="A4090" s="29"/>
      <c r="B4090" s="30"/>
      <c r="C4090" s="210" t="s">
        <v>2704</v>
      </c>
      <c r="D4090" s="210" t="s">
        <v>2705</v>
      </c>
      <c r="E4090" s="17" t="s">
        <v>2297</v>
      </c>
      <c r="F4090" s="211">
        <v>119.25</v>
      </c>
      <c r="G4090" s="29"/>
      <c r="H4090" s="30"/>
    </row>
    <row r="4091" spans="1:8" s="1" customFormat="1" ht="16.899999999999999" customHeight="1">
      <c r="A4091" s="29"/>
      <c r="B4091" s="30"/>
      <c r="C4091" s="210" t="s">
        <v>2760</v>
      </c>
      <c r="D4091" s="210" t="s">
        <v>2761</v>
      </c>
      <c r="E4091" s="17" t="s">
        <v>2248</v>
      </c>
      <c r="F4091" s="211">
        <v>24.312999999999999</v>
      </c>
      <c r="G4091" s="29"/>
      <c r="H4091" s="30"/>
    </row>
    <row r="4092" spans="1:8" s="1" customFormat="1" ht="16.899999999999999" customHeight="1">
      <c r="A4092" s="29"/>
      <c r="B4092" s="30"/>
      <c r="C4092" s="210" t="s">
        <v>2921</v>
      </c>
      <c r="D4092" s="210" t="s">
        <v>2922</v>
      </c>
      <c r="E4092" s="17" t="s">
        <v>2248</v>
      </c>
      <c r="F4092" s="211">
        <v>331.23</v>
      </c>
      <c r="G4092" s="29"/>
      <c r="H4092" s="30"/>
    </row>
    <row r="4093" spans="1:8" s="1" customFormat="1" ht="16.899999999999999" customHeight="1">
      <c r="A4093" s="29"/>
      <c r="B4093" s="30"/>
      <c r="C4093" s="210" t="s">
        <v>3050</v>
      </c>
      <c r="D4093" s="210" t="s">
        <v>3051</v>
      </c>
      <c r="E4093" s="17" t="s">
        <v>2248</v>
      </c>
      <c r="F4093" s="211">
        <v>86.45</v>
      </c>
      <c r="G4093" s="29"/>
      <c r="H4093" s="30"/>
    </row>
    <row r="4094" spans="1:8" s="1" customFormat="1" ht="16.899999999999999" customHeight="1">
      <c r="A4094" s="29"/>
      <c r="B4094" s="30"/>
      <c r="C4094" s="210" t="s">
        <v>3436</v>
      </c>
      <c r="D4094" s="210" t="s">
        <v>3437</v>
      </c>
      <c r="E4094" s="17" t="s">
        <v>2345</v>
      </c>
      <c r="F4094" s="211">
        <v>810</v>
      </c>
      <c r="G4094" s="29"/>
      <c r="H4094" s="30"/>
    </row>
    <row r="4095" spans="1:8" s="1" customFormat="1" ht="16.899999999999999" customHeight="1">
      <c r="A4095" s="29"/>
      <c r="B4095" s="30"/>
      <c r="C4095" s="210" t="s">
        <v>970</v>
      </c>
      <c r="D4095" s="210" t="s">
        <v>971</v>
      </c>
      <c r="E4095" s="17" t="s">
        <v>2345</v>
      </c>
      <c r="F4095" s="211">
        <v>232</v>
      </c>
      <c r="G4095" s="29"/>
      <c r="H4095" s="30"/>
    </row>
    <row r="4096" spans="1:8" s="1" customFormat="1" ht="16.899999999999999" customHeight="1">
      <c r="A4096" s="29"/>
      <c r="B4096" s="30"/>
      <c r="C4096" s="210" t="s">
        <v>978</v>
      </c>
      <c r="D4096" s="210" t="s">
        <v>979</v>
      </c>
      <c r="E4096" s="17" t="s">
        <v>2345</v>
      </c>
      <c r="F4096" s="211">
        <v>363</v>
      </c>
      <c r="G4096" s="29"/>
      <c r="H4096" s="30"/>
    </row>
    <row r="4097" spans="1:8" s="1" customFormat="1" ht="16.899999999999999" customHeight="1">
      <c r="A4097" s="29"/>
      <c r="B4097" s="30"/>
      <c r="C4097" s="210" t="s">
        <v>2961</v>
      </c>
      <c r="D4097" s="210" t="s">
        <v>2962</v>
      </c>
      <c r="E4097" s="17" t="s">
        <v>2485</v>
      </c>
      <c r="F4097" s="211">
        <v>391.351</v>
      </c>
      <c r="G4097" s="29"/>
      <c r="H4097" s="30"/>
    </row>
    <row r="4098" spans="1:8" s="1" customFormat="1" ht="16.899999999999999" customHeight="1">
      <c r="A4098" s="29"/>
      <c r="B4098" s="30"/>
      <c r="C4098" s="206" t="s">
        <v>2589</v>
      </c>
      <c r="D4098" s="207" t="s">
        <v>2590</v>
      </c>
      <c r="E4098" s="208" t="s">
        <v>2345</v>
      </c>
      <c r="F4098" s="209">
        <v>1</v>
      </c>
      <c r="G4098" s="29"/>
      <c r="H4098" s="30"/>
    </row>
    <row r="4099" spans="1:8" s="1" customFormat="1" ht="16.899999999999999" customHeight="1">
      <c r="A4099" s="29"/>
      <c r="B4099" s="30"/>
      <c r="C4099" s="210" t="s">
        <v>2589</v>
      </c>
      <c r="D4099" s="210" t="s">
        <v>2785</v>
      </c>
      <c r="E4099" s="17" t="s">
        <v>2156</v>
      </c>
      <c r="F4099" s="211">
        <v>1</v>
      </c>
      <c r="G4099" s="29"/>
      <c r="H4099" s="30"/>
    </row>
    <row r="4100" spans="1:8" s="1" customFormat="1" ht="16.899999999999999" customHeight="1">
      <c r="A4100" s="29"/>
      <c r="B4100" s="30"/>
      <c r="C4100" s="212" t="s">
        <v>561</v>
      </c>
      <c r="D4100" s="29"/>
      <c r="E4100" s="29"/>
      <c r="F4100" s="29"/>
      <c r="G4100" s="29"/>
      <c r="H4100" s="30"/>
    </row>
    <row r="4101" spans="1:8" s="1" customFormat="1" ht="16.899999999999999" customHeight="1">
      <c r="A4101" s="29"/>
      <c r="B4101" s="30"/>
      <c r="C4101" s="210" t="s">
        <v>2776</v>
      </c>
      <c r="D4101" s="210" t="s">
        <v>2777</v>
      </c>
      <c r="E4101" s="17" t="s">
        <v>2248</v>
      </c>
      <c r="F4101" s="211">
        <v>287.63099999999997</v>
      </c>
      <c r="G4101" s="29"/>
      <c r="H4101" s="30"/>
    </row>
    <row r="4102" spans="1:8" s="1" customFormat="1" ht="16.899999999999999" customHeight="1">
      <c r="A4102" s="29"/>
      <c r="B4102" s="30"/>
      <c r="C4102" s="210" t="s">
        <v>2619</v>
      </c>
      <c r="D4102" s="210" t="s">
        <v>2620</v>
      </c>
      <c r="E4102" s="17" t="s">
        <v>2297</v>
      </c>
      <c r="F4102" s="211">
        <v>90</v>
      </c>
      <c r="G4102" s="29"/>
      <c r="H4102" s="30"/>
    </row>
    <row r="4103" spans="1:8" s="1" customFormat="1" ht="16.899999999999999" customHeight="1">
      <c r="A4103" s="29"/>
      <c r="B4103" s="30"/>
      <c r="C4103" s="210" t="s">
        <v>2645</v>
      </c>
      <c r="D4103" s="210" t="s">
        <v>2646</v>
      </c>
      <c r="E4103" s="17" t="s">
        <v>2297</v>
      </c>
      <c r="F4103" s="211">
        <v>206.5</v>
      </c>
      <c r="G4103" s="29"/>
      <c r="H4103" s="30"/>
    </row>
    <row r="4104" spans="1:8" s="1" customFormat="1" ht="16.899999999999999" customHeight="1">
      <c r="A4104" s="29"/>
      <c r="B4104" s="30"/>
      <c r="C4104" s="210" t="s">
        <v>2666</v>
      </c>
      <c r="D4104" s="210" t="s">
        <v>2667</v>
      </c>
      <c r="E4104" s="17" t="s">
        <v>2297</v>
      </c>
      <c r="F4104" s="211">
        <v>267.75</v>
      </c>
      <c r="G4104" s="29"/>
      <c r="H4104" s="30"/>
    </row>
    <row r="4105" spans="1:8" s="1" customFormat="1" ht="16.899999999999999" customHeight="1">
      <c r="A4105" s="29"/>
      <c r="B4105" s="30"/>
      <c r="C4105" s="210" t="s">
        <v>2695</v>
      </c>
      <c r="D4105" s="210" t="s">
        <v>2696</v>
      </c>
      <c r="E4105" s="17" t="s">
        <v>2297</v>
      </c>
      <c r="F4105" s="211">
        <v>85.25</v>
      </c>
      <c r="G4105" s="29"/>
      <c r="H4105" s="30"/>
    </row>
    <row r="4106" spans="1:8" s="1" customFormat="1" ht="16.899999999999999" customHeight="1">
      <c r="A4106" s="29"/>
      <c r="B4106" s="30"/>
      <c r="C4106" s="210" t="s">
        <v>2704</v>
      </c>
      <c r="D4106" s="210" t="s">
        <v>2705</v>
      </c>
      <c r="E4106" s="17" t="s">
        <v>2297</v>
      </c>
      <c r="F4106" s="211">
        <v>119.25</v>
      </c>
      <c r="G4106" s="29"/>
      <c r="H4106" s="30"/>
    </row>
    <row r="4107" spans="1:8" s="1" customFormat="1" ht="16.899999999999999" customHeight="1">
      <c r="A4107" s="29"/>
      <c r="B4107" s="30"/>
      <c r="C4107" s="210" t="s">
        <v>2744</v>
      </c>
      <c r="D4107" s="210" t="s">
        <v>2745</v>
      </c>
      <c r="E4107" s="17" t="s">
        <v>2297</v>
      </c>
      <c r="F4107" s="211">
        <v>50</v>
      </c>
      <c r="G4107" s="29"/>
      <c r="H4107" s="30"/>
    </row>
    <row r="4108" spans="1:8" s="1" customFormat="1" ht="16.899999999999999" customHeight="1">
      <c r="A4108" s="29"/>
      <c r="B4108" s="30"/>
      <c r="C4108" s="210" t="s">
        <v>2752</v>
      </c>
      <c r="D4108" s="210" t="s">
        <v>2753</v>
      </c>
      <c r="E4108" s="17" t="s">
        <v>2297</v>
      </c>
      <c r="F4108" s="211">
        <v>31.75</v>
      </c>
      <c r="G4108" s="29"/>
      <c r="H4108" s="30"/>
    </row>
    <row r="4109" spans="1:8" s="1" customFormat="1" ht="16.899999999999999" customHeight="1">
      <c r="A4109" s="29"/>
      <c r="B4109" s="30"/>
      <c r="C4109" s="210" t="s">
        <v>2921</v>
      </c>
      <c r="D4109" s="210" t="s">
        <v>2922</v>
      </c>
      <c r="E4109" s="17" t="s">
        <v>2248</v>
      </c>
      <c r="F4109" s="211">
        <v>331.23</v>
      </c>
      <c r="G4109" s="29"/>
      <c r="H4109" s="30"/>
    </row>
    <row r="4110" spans="1:8" s="1" customFormat="1" ht="16.899999999999999" customHeight="1">
      <c r="A4110" s="29"/>
      <c r="B4110" s="30"/>
      <c r="C4110" s="210" t="s">
        <v>3050</v>
      </c>
      <c r="D4110" s="210" t="s">
        <v>3051</v>
      </c>
      <c r="E4110" s="17" t="s">
        <v>2248</v>
      </c>
      <c r="F4110" s="211">
        <v>86.45</v>
      </c>
      <c r="G4110" s="29"/>
      <c r="H4110" s="30"/>
    </row>
    <row r="4111" spans="1:8" s="1" customFormat="1" ht="16.899999999999999" customHeight="1">
      <c r="A4111" s="29"/>
      <c r="B4111" s="30"/>
      <c r="C4111" s="210" t="s">
        <v>3436</v>
      </c>
      <c r="D4111" s="210" t="s">
        <v>3437</v>
      </c>
      <c r="E4111" s="17" t="s">
        <v>2345</v>
      </c>
      <c r="F4111" s="211">
        <v>810</v>
      </c>
      <c r="G4111" s="29"/>
      <c r="H4111" s="30"/>
    </row>
    <row r="4112" spans="1:8" s="1" customFormat="1" ht="16.899999999999999" customHeight="1">
      <c r="A4112" s="29"/>
      <c r="B4112" s="30"/>
      <c r="C4112" s="210" t="s">
        <v>970</v>
      </c>
      <c r="D4112" s="210" t="s">
        <v>971</v>
      </c>
      <c r="E4112" s="17" t="s">
        <v>2345</v>
      </c>
      <c r="F4112" s="211">
        <v>232</v>
      </c>
      <c r="G4112" s="29"/>
      <c r="H4112" s="30"/>
    </row>
    <row r="4113" spans="1:8" s="1" customFormat="1" ht="16.899999999999999" customHeight="1">
      <c r="A4113" s="29"/>
      <c r="B4113" s="30"/>
      <c r="C4113" s="210" t="s">
        <v>978</v>
      </c>
      <c r="D4113" s="210" t="s">
        <v>979</v>
      </c>
      <c r="E4113" s="17" t="s">
        <v>2345</v>
      </c>
      <c r="F4113" s="211">
        <v>363</v>
      </c>
      <c r="G4113" s="29"/>
      <c r="H4113" s="30"/>
    </row>
    <row r="4114" spans="1:8" s="1" customFormat="1" ht="16.899999999999999" customHeight="1">
      <c r="A4114" s="29"/>
      <c r="B4114" s="30"/>
      <c r="C4114" s="206" t="s">
        <v>2591</v>
      </c>
      <c r="D4114" s="207" t="s">
        <v>2592</v>
      </c>
      <c r="E4114" s="208" t="s">
        <v>2345</v>
      </c>
      <c r="F4114" s="209">
        <v>0.8</v>
      </c>
      <c r="G4114" s="29"/>
      <c r="H4114" s="30"/>
    </row>
    <row r="4115" spans="1:8" s="1" customFormat="1" ht="16.899999999999999" customHeight="1">
      <c r="A4115" s="29"/>
      <c r="B4115" s="30"/>
      <c r="C4115" s="210" t="s">
        <v>2591</v>
      </c>
      <c r="D4115" s="210" t="s">
        <v>2786</v>
      </c>
      <c r="E4115" s="17" t="s">
        <v>2156</v>
      </c>
      <c r="F4115" s="211">
        <v>0.8</v>
      </c>
      <c r="G4115" s="29"/>
      <c r="H4115" s="30"/>
    </row>
    <row r="4116" spans="1:8" s="1" customFormat="1" ht="16.899999999999999" customHeight="1">
      <c r="A4116" s="29"/>
      <c r="B4116" s="30"/>
      <c r="C4116" s="212" t="s">
        <v>561</v>
      </c>
      <c r="D4116" s="29"/>
      <c r="E4116" s="29"/>
      <c r="F4116" s="29"/>
      <c r="G4116" s="29"/>
      <c r="H4116" s="30"/>
    </row>
    <row r="4117" spans="1:8" s="1" customFormat="1" ht="16.899999999999999" customHeight="1">
      <c r="A4117" s="29"/>
      <c r="B4117" s="30"/>
      <c r="C4117" s="210" t="s">
        <v>2776</v>
      </c>
      <c r="D4117" s="210" t="s">
        <v>2777</v>
      </c>
      <c r="E4117" s="17" t="s">
        <v>2248</v>
      </c>
      <c r="F4117" s="211">
        <v>287.63099999999997</v>
      </c>
      <c r="G4117" s="29"/>
      <c r="H4117" s="30"/>
    </row>
    <row r="4118" spans="1:8" s="1" customFormat="1" ht="16.899999999999999" customHeight="1">
      <c r="A4118" s="29"/>
      <c r="B4118" s="30"/>
      <c r="C4118" s="210" t="s">
        <v>415</v>
      </c>
      <c r="D4118" s="210" t="s">
        <v>416</v>
      </c>
      <c r="E4118" s="17" t="s">
        <v>2248</v>
      </c>
      <c r="F4118" s="211">
        <v>283.39999999999998</v>
      </c>
      <c r="G4118" s="29"/>
      <c r="H4118" s="30"/>
    </row>
    <row r="4119" spans="1:8" s="1" customFormat="1" ht="16.899999999999999" customHeight="1">
      <c r="A4119" s="29"/>
      <c r="B4119" s="30"/>
      <c r="C4119" s="210" t="s">
        <v>2921</v>
      </c>
      <c r="D4119" s="210" t="s">
        <v>2922</v>
      </c>
      <c r="E4119" s="17" t="s">
        <v>2248</v>
      </c>
      <c r="F4119" s="211">
        <v>331.23</v>
      </c>
      <c r="G4119" s="29"/>
      <c r="H4119" s="30"/>
    </row>
    <row r="4120" spans="1:8" s="1" customFormat="1" ht="16.899999999999999" customHeight="1">
      <c r="A4120" s="29"/>
      <c r="B4120" s="30"/>
      <c r="C4120" s="210" t="s">
        <v>3013</v>
      </c>
      <c r="D4120" s="210" t="s">
        <v>3014</v>
      </c>
      <c r="E4120" s="17" t="s">
        <v>2297</v>
      </c>
      <c r="F4120" s="211">
        <v>517.75</v>
      </c>
      <c r="G4120" s="29"/>
      <c r="H4120" s="30"/>
    </row>
    <row r="4121" spans="1:8" s="1" customFormat="1" ht="16.899999999999999" customHeight="1">
      <c r="A4121" s="29"/>
      <c r="B4121" s="30"/>
      <c r="C4121" s="210" t="s">
        <v>3050</v>
      </c>
      <c r="D4121" s="210" t="s">
        <v>3051</v>
      </c>
      <c r="E4121" s="17" t="s">
        <v>2248</v>
      </c>
      <c r="F4121" s="211">
        <v>86.45</v>
      </c>
      <c r="G4121" s="29"/>
      <c r="H4121" s="30"/>
    </row>
    <row r="4122" spans="1:8" s="1" customFormat="1" ht="16.899999999999999" customHeight="1">
      <c r="A4122" s="29"/>
      <c r="B4122" s="30"/>
      <c r="C4122" s="206" t="s">
        <v>2605</v>
      </c>
      <c r="D4122" s="207" t="s">
        <v>2606</v>
      </c>
      <c r="E4122" s="208" t="s">
        <v>2357</v>
      </c>
      <c r="F4122" s="209">
        <v>16</v>
      </c>
      <c r="G4122" s="29"/>
      <c r="H4122" s="30"/>
    </row>
    <row r="4123" spans="1:8" s="1" customFormat="1" ht="16.899999999999999" customHeight="1">
      <c r="A4123" s="29"/>
      <c r="B4123" s="30"/>
      <c r="C4123" s="210" t="s">
        <v>2156</v>
      </c>
      <c r="D4123" s="210" t="s">
        <v>3036</v>
      </c>
      <c r="E4123" s="17" t="s">
        <v>2156</v>
      </c>
      <c r="F4123" s="211">
        <v>0</v>
      </c>
      <c r="G4123" s="29"/>
      <c r="H4123" s="30"/>
    </row>
    <row r="4124" spans="1:8" s="1" customFormat="1" ht="16.899999999999999" customHeight="1">
      <c r="A4124" s="29"/>
      <c r="B4124" s="30"/>
      <c r="C4124" s="210" t="s">
        <v>2156</v>
      </c>
      <c r="D4124" s="210" t="s">
        <v>488</v>
      </c>
      <c r="E4124" s="17" t="s">
        <v>2156</v>
      </c>
      <c r="F4124" s="211">
        <v>2</v>
      </c>
      <c r="G4124" s="29"/>
      <c r="H4124" s="30"/>
    </row>
    <row r="4125" spans="1:8" s="1" customFormat="1" ht="16.899999999999999" customHeight="1">
      <c r="A4125" s="29"/>
      <c r="B4125" s="30"/>
      <c r="C4125" s="210" t="s">
        <v>2156</v>
      </c>
      <c r="D4125" s="210" t="s">
        <v>489</v>
      </c>
      <c r="E4125" s="17" t="s">
        <v>2156</v>
      </c>
      <c r="F4125" s="211">
        <v>6</v>
      </c>
      <c r="G4125" s="29"/>
      <c r="H4125" s="30"/>
    </row>
    <row r="4126" spans="1:8" s="1" customFormat="1" ht="16.899999999999999" customHeight="1">
      <c r="A4126" s="29"/>
      <c r="B4126" s="30"/>
      <c r="C4126" s="210" t="s">
        <v>2156</v>
      </c>
      <c r="D4126" s="210" t="s">
        <v>3039</v>
      </c>
      <c r="E4126" s="17" t="s">
        <v>2156</v>
      </c>
      <c r="F4126" s="211">
        <v>5</v>
      </c>
      <c r="G4126" s="29"/>
      <c r="H4126" s="30"/>
    </row>
    <row r="4127" spans="1:8" s="1" customFormat="1" ht="16.899999999999999" customHeight="1">
      <c r="A4127" s="29"/>
      <c r="B4127" s="30"/>
      <c r="C4127" s="210" t="s">
        <v>2156</v>
      </c>
      <c r="D4127" s="210" t="s">
        <v>3040</v>
      </c>
      <c r="E4127" s="17" t="s">
        <v>2156</v>
      </c>
      <c r="F4127" s="211">
        <v>0</v>
      </c>
      <c r="G4127" s="29"/>
      <c r="H4127" s="30"/>
    </row>
    <row r="4128" spans="1:8" s="1" customFormat="1" ht="16.899999999999999" customHeight="1">
      <c r="A4128" s="29"/>
      <c r="B4128" s="30"/>
      <c r="C4128" s="210" t="s">
        <v>2156</v>
      </c>
      <c r="D4128" s="210" t="s">
        <v>2329</v>
      </c>
      <c r="E4128" s="17" t="s">
        <v>2156</v>
      </c>
      <c r="F4128" s="211">
        <v>3</v>
      </c>
      <c r="G4128" s="29"/>
      <c r="H4128" s="30"/>
    </row>
    <row r="4129" spans="1:8" s="1" customFormat="1" ht="16.899999999999999" customHeight="1">
      <c r="A4129" s="29"/>
      <c r="B4129" s="30"/>
      <c r="C4129" s="210" t="s">
        <v>2605</v>
      </c>
      <c r="D4129" s="210" t="s">
        <v>2641</v>
      </c>
      <c r="E4129" s="17" t="s">
        <v>2156</v>
      </c>
      <c r="F4129" s="211">
        <v>16</v>
      </c>
      <c r="G4129" s="29"/>
      <c r="H4129" s="30"/>
    </row>
    <row r="4130" spans="1:8" s="1" customFormat="1" ht="16.899999999999999" customHeight="1">
      <c r="A4130" s="29"/>
      <c r="B4130" s="30"/>
      <c r="C4130" s="212" t="s">
        <v>561</v>
      </c>
      <c r="D4130" s="29"/>
      <c r="E4130" s="29"/>
      <c r="F4130" s="29"/>
      <c r="G4130" s="29"/>
      <c r="H4130" s="30"/>
    </row>
    <row r="4131" spans="1:8" s="1" customFormat="1" ht="16.899999999999999" customHeight="1">
      <c r="A4131" s="29"/>
      <c r="B4131" s="30"/>
      <c r="C4131" s="210" t="s">
        <v>887</v>
      </c>
      <c r="D4131" s="210" t="s">
        <v>888</v>
      </c>
      <c r="E4131" s="17" t="s">
        <v>3034</v>
      </c>
      <c r="F4131" s="211">
        <v>16</v>
      </c>
      <c r="G4131" s="29"/>
      <c r="H4131" s="30"/>
    </row>
    <row r="4132" spans="1:8" s="1" customFormat="1" ht="16.899999999999999" customHeight="1">
      <c r="A4132" s="29"/>
      <c r="B4132" s="30"/>
      <c r="C4132" s="210" t="s">
        <v>3389</v>
      </c>
      <c r="D4132" s="210" t="s">
        <v>3390</v>
      </c>
      <c r="E4132" s="17" t="s">
        <v>3034</v>
      </c>
      <c r="F4132" s="211">
        <v>60</v>
      </c>
      <c r="G4132" s="29"/>
      <c r="H4132" s="30"/>
    </row>
    <row r="4133" spans="1:8" s="1" customFormat="1" ht="16.899999999999999" customHeight="1">
      <c r="A4133" s="29"/>
      <c r="B4133" s="30"/>
      <c r="C4133" s="206" t="s">
        <v>2608</v>
      </c>
      <c r="D4133" s="207" t="s">
        <v>2609</v>
      </c>
      <c r="E4133" s="208" t="s">
        <v>2357</v>
      </c>
      <c r="F4133" s="209">
        <v>5</v>
      </c>
      <c r="G4133" s="29"/>
      <c r="H4133" s="30"/>
    </row>
    <row r="4134" spans="1:8" s="1" customFormat="1" ht="16.899999999999999" customHeight="1">
      <c r="A4134" s="29"/>
      <c r="B4134" s="30"/>
      <c r="C4134" s="210" t="s">
        <v>2156</v>
      </c>
      <c r="D4134" s="210" t="s">
        <v>450</v>
      </c>
      <c r="E4134" s="17" t="s">
        <v>2156</v>
      </c>
      <c r="F4134" s="211">
        <v>0</v>
      </c>
      <c r="G4134" s="29"/>
      <c r="H4134" s="30"/>
    </row>
    <row r="4135" spans="1:8" s="1" customFormat="1" ht="16.899999999999999" customHeight="1">
      <c r="A4135" s="29"/>
      <c r="B4135" s="30"/>
      <c r="C4135" s="210" t="s">
        <v>2608</v>
      </c>
      <c r="D4135" s="210" t="s">
        <v>3170</v>
      </c>
      <c r="E4135" s="17" t="s">
        <v>2156</v>
      </c>
      <c r="F4135" s="211">
        <v>5</v>
      </c>
      <c r="G4135" s="29"/>
      <c r="H4135" s="30"/>
    </row>
    <row r="4136" spans="1:8" s="1" customFormat="1" ht="16.899999999999999" customHeight="1">
      <c r="A4136" s="29"/>
      <c r="B4136" s="30"/>
      <c r="C4136" s="212" t="s">
        <v>561</v>
      </c>
      <c r="D4136" s="29"/>
      <c r="E4136" s="29"/>
      <c r="F4136" s="29"/>
      <c r="G4136" s="29"/>
      <c r="H4136" s="30"/>
    </row>
    <row r="4137" spans="1:8" s="1" customFormat="1" ht="16.899999999999999" customHeight="1">
      <c r="A4137" s="29"/>
      <c r="B4137" s="30"/>
      <c r="C4137" s="210" t="s">
        <v>3166</v>
      </c>
      <c r="D4137" s="210" t="s">
        <v>3167</v>
      </c>
      <c r="E4137" s="17" t="s">
        <v>3034</v>
      </c>
      <c r="F4137" s="211">
        <v>53</v>
      </c>
      <c r="G4137" s="29"/>
      <c r="H4137" s="30"/>
    </row>
    <row r="4138" spans="1:8" s="1" customFormat="1" ht="16.899999999999999" customHeight="1">
      <c r="A4138" s="29"/>
      <c r="B4138" s="30"/>
      <c r="C4138" s="210" t="s">
        <v>3214</v>
      </c>
      <c r="D4138" s="210" t="s">
        <v>3215</v>
      </c>
      <c r="E4138" s="17" t="s">
        <v>3034</v>
      </c>
      <c r="F4138" s="211">
        <v>19</v>
      </c>
      <c r="G4138" s="29"/>
      <c r="H4138" s="30"/>
    </row>
    <row r="4139" spans="1:8" s="1" customFormat="1" ht="16.899999999999999" customHeight="1">
      <c r="A4139" s="29"/>
      <c r="B4139" s="30"/>
      <c r="C4139" s="210" t="s">
        <v>3293</v>
      </c>
      <c r="D4139" s="210" t="s">
        <v>3294</v>
      </c>
      <c r="E4139" s="17" t="s">
        <v>3034</v>
      </c>
      <c r="F4139" s="211">
        <v>52</v>
      </c>
      <c r="G4139" s="29"/>
      <c r="H4139" s="30"/>
    </row>
    <row r="4140" spans="1:8" s="1" customFormat="1" ht="16.899999999999999" customHeight="1">
      <c r="A4140" s="29"/>
      <c r="B4140" s="30"/>
      <c r="C4140" s="210" t="s">
        <v>3257</v>
      </c>
      <c r="D4140" s="210" t="s">
        <v>3258</v>
      </c>
      <c r="E4140" s="17" t="s">
        <v>3034</v>
      </c>
      <c r="F4140" s="211">
        <v>63</v>
      </c>
      <c r="G4140" s="29"/>
      <c r="H4140" s="30"/>
    </row>
    <row r="4141" spans="1:8" s="1" customFormat="1" ht="16.899999999999999" customHeight="1">
      <c r="A4141" s="29"/>
      <c r="B4141" s="30"/>
      <c r="C4141" s="206" t="s">
        <v>3171</v>
      </c>
      <c r="D4141" s="207" t="s">
        <v>354</v>
      </c>
      <c r="E4141" s="208" t="s">
        <v>2357</v>
      </c>
      <c r="F4141" s="209">
        <v>1</v>
      </c>
      <c r="G4141" s="29"/>
      <c r="H4141" s="30"/>
    </row>
    <row r="4142" spans="1:8" s="1" customFormat="1" ht="16.899999999999999" customHeight="1">
      <c r="A4142" s="29"/>
      <c r="B4142" s="30"/>
      <c r="C4142" s="210" t="s">
        <v>3171</v>
      </c>
      <c r="D4142" s="210" t="s">
        <v>451</v>
      </c>
      <c r="E4142" s="17" t="s">
        <v>2156</v>
      </c>
      <c r="F4142" s="211">
        <v>1</v>
      </c>
      <c r="G4142" s="29"/>
      <c r="H4142" s="30"/>
    </row>
    <row r="4143" spans="1:8" s="1" customFormat="1" ht="16.899999999999999" customHeight="1">
      <c r="A4143" s="29"/>
      <c r="B4143" s="30"/>
      <c r="C4143" s="212" t="s">
        <v>561</v>
      </c>
      <c r="D4143" s="29"/>
      <c r="E4143" s="29"/>
      <c r="F4143" s="29"/>
      <c r="G4143" s="29"/>
      <c r="H4143" s="30"/>
    </row>
    <row r="4144" spans="1:8" s="1" customFormat="1" ht="16.899999999999999" customHeight="1">
      <c r="A4144" s="29"/>
      <c r="B4144" s="30"/>
      <c r="C4144" s="210" t="s">
        <v>3166</v>
      </c>
      <c r="D4144" s="210" t="s">
        <v>3167</v>
      </c>
      <c r="E4144" s="17" t="s">
        <v>3034</v>
      </c>
      <c r="F4144" s="211">
        <v>53</v>
      </c>
      <c r="G4144" s="29"/>
      <c r="H4144" s="30"/>
    </row>
    <row r="4145" spans="1:8" s="1" customFormat="1" ht="16.899999999999999" customHeight="1">
      <c r="A4145" s="29"/>
      <c r="B4145" s="30"/>
      <c r="C4145" s="210" t="s">
        <v>3214</v>
      </c>
      <c r="D4145" s="210" t="s">
        <v>3215</v>
      </c>
      <c r="E4145" s="17" t="s">
        <v>3034</v>
      </c>
      <c r="F4145" s="211">
        <v>19</v>
      </c>
      <c r="G4145" s="29"/>
      <c r="H4145" s="30"/>
    </row>
    <row r="4146" spans="1:8" s="1" customFormat="1" ht="16.899999999999999" customHeight="1">
      <c r="A4146" s="29"/>
      <c r="B4146" s="30"/>
      <c r="C4146" s="210" t="s">
        <v>3293</v>
      </c>
      <c r="D4146" s="210" t="s">
        <v>3294</v>
      </c>
      <c r="E4146" s="17" t="s">
        <v>3034</v>
      </c>
      <c r="F4146" s="211">
        <v>52</v>
      </c>
      <c r="G4146" s="29"/>
      <c r="H4146" s="30"/>
    </row>
    <row r="4147" spans="1:8" s="1" customFormat="1" ht="16.899999999999999" customHeight="1">
      <c r="A4147" s="29"/>
      <c r="B4147" s="30"/>
      <c r="C4147" s="210" t="s">
        <v>3257</v>
      </c>
      <c r="D4147" s="210" t="s">
        <v>3258</v>
      </c>
      <c r="E4147" s="17" t="s">
        <v>3034</v>
      </c>
      <c r="F4147" s="211">
        <v>63</v>
      </c>
      <c r="G4147" s="29"/>
      <c r="H4147" s="30"/>
    </row>
    <row r="4148" spans="1:8" s="1" customFormat="1" ht="16.899999999999999" customHeight="1">
      <c r="A4148" s="29"/>
      <c r="B4148" s="30"/>
      <c r="C4148" s="206" t="s">
        <v>2613</v>
      </c>
      <c r="D4148" s="207" t="s">
        <v>2614</v>
      </c>
      <c r="E4148" s="208" t="s">
        <v>2357</v>
      </c>
      <c r="F4148" s="209">
        <v>1</v>
      </c>
      <c r="G4148" s="29"/>
      <c r="H4148" s="30"/>
    </row>
    <row r="4149" spans="1:8" s="1" customFormat="1" ht="16.899999999999999" customHeight="1">
      <c r="A4149" s="29"/>
      <c r="B4149" s="30"/>
      <c r="C4149" s="206" t="s">
        <v>2616</v>
      </c>
      <c r="D4149" s="207" t="s">
        <v>2617</v>
      </c>
      <c r="E4149" s="208" t="s">
        <v>2357</v>
      </c>
      <c r="F4149" s="209">
        <v>8</v>
      </c>
      <c r="G4149" s="29"/>
      <c r="H4149" s="30"/>
    </row>
    <row r="4150" spans="1:8" s="1" customFormat="1" ht="16.899999999999999" customHeight="1">
      <c r="A4150" s="29"/>
      <c r="B4150" s="30"/>
      <c r="C4150" s="210" t="s">
        <v>2616</v>
      </c>
      <c r="D4150" s="210" t="s">
        <v>452</v>
      </c>
      <c r="E4150" s="17" t="s">
        <v>2156</v>
      </c>
      <c r="F4150" s="211">
        <v>8</v>
      </c>
      <c r="G4150" s="29"/>
      <c r="H4150" s="30"/>
    </row>
    <row r="4151" spans="1:8" s="1" customFormat="1" ht="16.899999999999999" customHeight="1">
      <c r="A4151" s="29"/>
      <c r="B4151" s="30"/>
      <c r="C4151" s="212" t="s">
        <v>561</v>
      </c>
      <c r="D4151" s="29"/>
      <c r="E4151" s="29"/>
      <c r="F4151" s="29"/>
      <c r="G4151" s="29"/>
      <c r="H4151" s="30"/>
    </row>
    <row r="4152" spans="1:8" s="1" customFormat="1" ht="16.899999999999999" customHeight="1">
      <c r="A4152" s="29"/>
      <c r="B4152" s="30"/>
      <c r="C4152" s="210" t="s">
        <v>3166</v>
      </c>
      <c r="D4152" s="210" t="s">
        <v>3167</v>
      </c>
      <c r="E4152" s="17" t="s">
        <v>3034</v>
      </c>
      <c r="F4152" s="211">
        <v>53</v>
      </c>
      <c r="G4152" s="29"/>
      <c r="H4152" s="30"/>
    </row>
    <row r="4153" spans="1:8" s="1" customFormat="1" ht="16.899999999999999" customHeight="1">
      <c r="A4153" s="29"/>
      <c r="B4153" s="30"/>
      <c r="C4153" s="210" t="s">
        <v>3293</v>
      </c>
      <c r="D4153" s="210" t="s">
        <v>3294</v>
      </c>
      <c r="E4153" s="17" t="s">
        <v>3034</v>
      </c>
      <c r="F4153" s="211">
        <v>52</v>
      </c>
      <c r="G4153" s="29"/>
      <c r="H4153" s="30"/>
    </row>
    <row r="4154" spans="1:8" s="1" customFormat="1" ht="16.899999999999999" customHeight="1">
      <c r="A4154" s="29"/>
      <c r="B4154" s="30"/>
      <c r="C4154" s="210" t="s">
        <v>3320</v>
      </c>
      <c r="D4154" s="210" t="s">
        <v>3321</v>
      </c>
      <c r="E4154" s="17" t="s">
        <v>3034</v>
      </c>
      <c r="F4154" s="211">
        <v>19</v>
      </c>
      <c r="G4154" s="29"/>
      <c r="H4154" s="30"/>
    </row>
    <row r="4155" spans="1:8" s="1" customFormat="1" ht="16.899999999999999" customHeight="1">
      <c r="A4155" s="29"/>
      <c r="B4155" s="30"/>
      <c r="C4155" s="210" t="s">
        <v>3257</v>
      </c>
      <c r="D4155" s="210" t="s">
        <v>3258</v>
      </c>
      <c r="E4155" s="17" t="s">
        <v>3034</v>
      </c>
      <c r="F4155" s="211">
        <v>63</v>
      </c>
      <c r="G4155" s="29"/>
      <c r="H4155" s="30"/>
    </row>
    <row r="4156" spans="1:8" s="1" customFormat="1" ht="16.899999999999999" customHeight="1">
      <c r="A4156" s="29"/>
      <c r="B4156" s="30"/>
      <c r="C4156" s="206" t="s">
        <v>2621</v>
      </c>
      <c r="D4156" s="207" t="s">
        <v>2622</v>
      </c>
      <c r="E4156" s="208" t="s">
        <v>2357</v>
      </c>
      <c r="F4156" s="209">
        <v>4</v>
      </c>
      <c r="G4156" s="29"/>
      <c r="H4156" s="30"/>
    </row>
    <row r="4157" spans="1:8" s="1" customFormat="1" ht="16.899999999999999" customHeight="1">
      <c r="A4157" s="29"/>
      <c r="B4157" s="30"/>
      <c r="C4157" s="210" t="s">
        <v>2621</v>
      </c>
      <c r="D4157" s="210" t="s">
        <v>453</v>
      </c>
      <c r="E4157" s="17" t="s">
        <v>2156</v>
      </c>
      <c r="F4157" s="211">
        <v>4</v>
      </c>
      <c r="G4157" s="29"/>
      <c r="H4157" s="30"/>
    </row>
    <row r="4158" spans="1:8" s="1" customFormat="1" ht="16.899999999999999" customHeight="1">
      <c r="A4158" s="29"/>
      <c r="B4158" s="30"/>
      <c r="C4158" s="212" t="s">
        <v>561</v>
      </c>
      <c r="D4158" s="29"/>
      <c r="E4158" s="29"/>
      <c r="F4158" s="29"/>
      <c r="G4158" s="29"/>
      <c r="H4158" s="30"/>
    </row>
    <row r="4159" spans="1:8" s="1" customFormat="1" ht="16.899999999999999" customHeight="1">
      <c r="A4159" s="29"/>
      <c r="B4159" s="30"/>
      <c r="C4159" s="210" t="s">
        <v>3166</v>
      </c>
      <c r="D4159" s="210" t="s">
        <v>3167</v>
      </c>
      <c r="E4159" s="17" t="s">
        <v>3034</v>
      </c>
      <c r="F4159" s="211">
        <v>53</v>
      </c>
      <c r="G4159" s="29"/>
      <c r="H4159" s="30"/>
    </row>
    <row r="4160" spans="1:8" s="1" customFormat="1" ht="16.899999999999999" customHeight="1">
      <c r="A4160" s="29"/>
      <c r="B4160" s="30"/>
      <c r="C4160" s="210" t="s">
        <v>3214</v>
      </c>
      <c r="D4160" s="210" t="s">
        <v>3215</v>
      </c>
      <c r="E4160" s="17" t="s">
        <v>3034</v>
      </c>
      <c r="F4160" s="211">
        <v>19</v>
      </c>
      <c r="G4160" s="29"/>
      <c r="H4160" s="30"/>
    </row>
    <row r="4161" spans="1:8" s="1" customFormat="1" ht="16.899999999999999" customHeight="1">
      <c r="A4161" s="29"/>
      <c r="B4161" s="30"/>
      <c r="C4161" s="210" t="s">
        <v>3293</v>
      </c>
      <c r="D4161" s="210" t="s">
        <v>3294</v>
      </c>
      <c r="E4161" s="17" t="s">
        <v>3034</v>
      </c>
      <c r="F4161" s="211">
        <v>52</v>
      </c>
      <c r="G4161" s="29"/>
      <c r="H4161" s="30"/>
    </row>
    <row r="4162" spans="1:8" s="1" customFormat="1" ht="16.899999999999999" customHeight="1">
      <c r="A4162" s="29"/>
      <c r="B4162" s="30"/>
      <c r="C4162" s="210" t="s">
        <v>3320</v>
      </c>
      <c r="D4162" s="210" t="s">
        <v>3321</v>
      </c>
      <c r="E4162" s="17" t="s">
        <v>3034</v>
      </c>
      <c r="F4162" s="211">
        <v>19</v>
      </c>
      <c r="G4162" s="29"/>
      <c r="H4162" s="30"/>
    </row>
    <row r="4163" spans="1:8" s="1" customFormat="1" ht="16.899999999999999" customHeight="1">
      <c r="A4163" s="29"/>
      <c r="B4163" s="30"/>
      <c r="C4163" s="210" t="s">
        <v>3257</v>
      </c>
      <c r="D4163" s="210" t="s">
        <v>3258</v>
      </c>
      <c r="E4163" s="17" t="s">
        <v>3034</v>
      </c>
      <c r="F4163" s="211">
        <v>63</v>
      </c>
      <c r="G4163" s="29"/>
      <c r="H4163" s="30"/>
    </row>
    <row r="4164" spans="1:8" s="1" customFormat="1" ht="16.899999999999999" customHeight="1">
      <c r="A4164" s="29"/>
      <c r="B4164" s="30"/>
      <c r="C4164" s="206" t="s">
        <v>2626</v>
      </c>
      <c r="D4164" s="207" t="s">
        <v>2627</v>
      </c>
      <c r="E4164" s="208" t="s">
        <v>2357</v>
      </c>
      <c r="F4164" s="209">
        <v>7</v>
      </c>
      <c r="G4164" s="29"/>
      <c r="H4164" s="30"/>
    </row>
    <row r="4165" spans="1:8" s="1" customFormat="1" ht="16.899999999999999" customHeight="1">
      <c r="A4165" s="29"/>
      <c r="B4165" s="30"/>
      <c r="C4165" s="210" t="s">
        <v>2626</v>
      </c>
      <c r="D4165" s="210" t="s">
        <v>454</v>
      </c>
      <c r="E4165" s="17" t="s">
        <v>2156</v>
      </c>
      <c r="F4165" s="211">
        <v>7</v>
      </c>
      <c r="G4165" s="29"/>
      <c r="H4165" s="30"/>
    </row>
    <row r="4166" spans="1:8" s="1" customFormat="1" ht="16.899999999999999" customHeight="1">
      <c r="A4166" s="29"/>
      <c r="B4166" s="30"/>
      <c r="C4166" s="212" t="s">
        <v>561</v>
      </c>
      <c r="D4166" s="29"/>
      <c r="E4166" s="29"/>
      <c r="F4166" s="29"/>
      <c r="G4166" s="29"/>
      <c r="H4166" s="30"/>
    </row>
    <row r="4167" spans="1:8" s="1" customFormat="1" ht="16.899999999999999" customHeight="1">
      <c r="A4167" s="29"/>
      <c r="B4167" s="30"/>
      <c r="C4167" s="210" t="s">
        <v>3166</v>
      </c>
      <c r="D4167" s="210" t="s">
        <v>3167</v>
      </c>
      <c r="E4167" s="17" t="s">
        <v>3034</v>
      </c>
      <c r="F4167" s="211">
        <v>53</v>
      </c>
      <c r="G4167" s="29"/>
      <c r="H4167" s="30"/>
    </row>
    <row r="4168" spans="1:8" s="1" customFormat="1" ht="16.899999999999999" customHeight="1">
      <c r="A4168" s="29"/>
      <c r="B4168" s="30"/>
      <c r="C4168" s="210" t="s">
        <v>3214</v>
      </c>
      <c r="D4168" s="210" t="s">
        <v>3215</v>
      </c>
      <c r="E4168" s="17" t="s">
        <v>3034</v>
      </c>
      <c r="F4168" s="211">
        <v>19</v>
      </c>
      <c r="G4168" s="29"/>
      <c r="H4168" s="30"/>
    </row>
    <row r="4169" spans="1:8" s="1" customFormat="1" ht="16.899999999999999" customHeight="1">
      <c r="A4169" s="29"/>
      <c r="B4169" s="30"/>
      <c r="C4169" s="210" t="s">
        <v>3293</v>
      </c>
      <c r="D4169" s="210" t="s">
        <v>3294</v>
      </c>
      <c r="E4169" s="17" t="s">
        <v>3034</v>
      </c>
      <c r="F4169" s="211">
        <v>52</v>
      </c>
      <c r="G4169" s="29"/>
      <c r="H4169" s="30"/>
    </row>
    <row r="4170" spans="1:8" s="1" customFormat="1" ht="16.899999999999999" customHeight="1">
      <c r="A4170" s="29"/>
      <c r="B4170" s="30"/>
      <c r="C4170" s="210" t="s">
        <v>3320</v>
      </c>
      <c r="D4170" s="210" t="s">
        <v>3321</v>
      </c>
      <c r="E4170" s="17" t="s">
        <v>3034</v>
      </c>
      <c r="F4170" s="211">
        <v>19</v>
      </c>
      <c r="G4170" s="29"/>
      <c r="H4170" s="30"/>
    </row>
    <row r="4171" spans="1:8" s="1" customFormat="1" ht="16.899999999999999" customHeight="1">
      <c r="A4171" s="29"/>
      <c r="B4171" s="30"/>
      <c r="C4171" s="210" t="s">
        <v>3257</v>
      </c>
      <c r="D4171" s="210" t="s">
        <v>3258</v>
      </c>
      <c r="E4171" s="17" t="s">
        <v>3034</v>
      </c>
      <c r="F4171" s="211">
        <v>63</v>
      </c>
      <c r="G4171" s="29"/>
      <c r="H4171" s="30"/>
    </row>
    <row r="4172" spans="1:8" s="1" customFormat="1" ht="16.899999999999999" customHeight="1">
      <c r="A4172" s="29"/>
      <c r="B4172" s="30"/>
      <c r="C4172" s="206" t="s">
        <v>2629</v>
      </c>
      <c r="D4172" s="207" t="s">
        <v>2630</v>
      </c>
      <c r="E4172" s="208" t="s">
        <v>2357</v>
      </c>
      <c r="F4172" s="209">
        <v>2</v>
      </c>
      <c r="G4172" s="29"/>
      <c r="H4172" s="30"/>
    </row>
    <row r="4173" spans="1:8" s="1" customFormat="1" ht="16.899999999999999" customHeight="1">
      <c r="A4173" s="29"/>
      <c r="B4173" s="30"/>
      <c r="C4173" s="210" t="s">
        <v>2629</v>
      </c>
      <c r="D4173" s="210" t="s">
        <v>3175</v>
      </c>
      <c r="E4173" s="17" t="s">
        <v>2156</v>
      </c>
      <c r="F4173" s="211">
        <v>2</v>
      </c>
      <c r="G4173" s="29"/>
      <c r="H4173" s="30"/>
    </row>
    <row r="4174" spans="1:8" s="1" customFormat="1" ht="16.899999999999999" customHeight="1">
      <c r="A4174" s="29"/>
      <c r="B4174" s="30"/>
      <c r="C4174" s="212" t="s">
        <v>561</v>
      </c>
      <c r="D4174" s="29"/>
      <c r="E4174" s="29"/>
      <c r="F4174" s="29"/>
      <c r="G4174" s="29"/>
      <c r="H4174" s="30"/>
    </row>
    <row r="4175" spans="1:8" s="1" customFormat="1" ht="16.899999999999999" customHeight="1">
      <c r="A4175" s="29"/>
      <c r="B4175" s="30"/>
      <c r="C4175" s="210" t="s">
        <v>3166</v>
      </c>
      <c r="D4175" s="210" t="s">
        <v>3167</v>
      </c>
      <c r="E4175" s="17" t="s">
        <v>3034</v>
      </c>
      <c r="F4175" s="211">
        <v>53</v>
      </c>
      <c r="G4175" s="29"/>
      <c r="H4175" s="30"/>
    </row>
    <row r="4176" spans="1:8" s="1" customFormat="1" ht="16.899999999999999" customHeight="1">
      <c r="A4176" s="29"/>
      <c r="B4176" s="30"/>
      <c r="C4176" s="210" t="s">
        <v>3214</v>
      </c>
      <c r="D4176" s="210" t="s">
        <v>3215</v>
      </c>
      <c r="E4176" s="17" t="s">
        <v>3034</v>
      </c>
      <c r="F4176" s="211">
        <v>19</v>
      </c>
      <c r="G4176" s="29"/>
      <c r="H4176" s="30"/>
    </row>
    <row r="4177" spans="1:8" s="1" customFormat="1" ht="16.899999999999999" customHeight="1">
      <c r="A4177" s="29"/>
      <c r="B4177" s="30"/>
      <c r="C4177" s="210" t="s">
        <v>3293</v>
      </c>
      <c r="D4177" s="210" t="s">
        <v>3294</v>
      </c>
      <c r="E4177" s="17" t="s">
        <v>3034</v>
      </c>
      <c r="F4177" s="211">
        <v>52</v>
      </c>
      <c r="G4177" s="29"/>
      <c r="H4177" s="30"/>
    </row>
    <row r="4178" spans="1:8" s="1" customFormat="1" ht="16.899999999999999" customHeight="1">
      <c r="A4178" s="29"/>
      <c r="B4178" s="30"/>
      <c r="C4178" s="210" t="s">
        <v>3324</v>
      </c>
      <c r="D4178" s="210" t="s">
        <v>3325</v>
      </c>
      <c r="E4178" s="17" t="s">
        <v>3034</v>
      </c>
      <c r="F4178" s="211">
        <v>2</v>
      </c>
      <c r="G4178" s="29"/>
      <c r="H4178" s="30"/>
    </row>
    <row r="4179" spans="1:8" s="1" customFormat="1" ht="16.899999999999999" customHeight="1">
      <c r="A4179" s="29"/>
      <c r="B4179" s="30"/>
      <c r="C4179" s="210" t="s">
        <v>3257</v>
      </c>
      <c r="D4179" s="210" t="s">
        <v>3258</v>
      </c>
      <c r="E4179" s="17" t="s">
        <v>3034</v>
      </c>
      <c r="F4179" s="211">
        <v>63</v>
      </c>
      <c r="G4179" s="29"/>
      <c r="H4179" s="30"/>
    </row>
    <row r="4180" spans="1:8" s="1" customFormat="1" ht="16.899999999999999" customHeight="1">
      <c r="A4180" s="29"/>
      <c r="B4180" s="30"/>
      <c r="C4180" s="206" t="s">
        <v>2632</v>
      </c>
      <c r="D4180" s="207" t="s">
        <v>2633</v>
      </c>
      <c r="E4180" s="208" t="s">
        <v>2357</v>
      </c>
      <c r="F4180" s="209">
        <v>5</v>
      </c>
      <c r="G4180" s="29"/>
      <c r="H4180" s="30"/>
    </row>
    <row r="4181" spans="1:8" s="1" customFormat="1" ht="16.899999999999999" customHeight="1">
      <c r="A4181" s="29"/>
      <c r="B4181" s="30"/>
      <c r="C4181" s="210" t="s">
        <v>2632</v>
      </c>
      <c r="D4181" s="210" t="s">
        <v>455</v>
      </c>
      <c r="E4181" s="17" t="s">
        <v>2156</v>
      </c>
      <c r="F4181" s="211">
        <v>5</v>
      </c>
      <c r="G4181" s="29"/>
      <c r="H4181" s="30"/>
    </row>
    <row r="4182" spans="1:8" s="1" customFormat="1" ht="16.899999999999999" customHeight="1">
      <c r="A4182" s="29"/>
      <c r="B4182" s="30"/>
      <c r="C4182" s="212" t="s">
        <v>561</v>
      </c>
      <c r="D4182" s="29"/>
      <c r="E4182" s="29"/>
      <c r="F4182" s="29"/>
      <c r="G4182" s="29"/>
      <c r="H4182" s="30"/>
    </row>
    <row r="4183" spans="1:8" s="1" customFormat="1" ht="16.899999999999999" customHeight="1">
      <c r="A4183" s="29"/>
      <c r="B4183" s="30"/>
      <c r="C4183" s="210" t="s">
        <v>3166</v>
      </c>
      <c r="D4183" s="210" t="s">
        <v>3167</v>
      </c>
      <c r="E4183" s="17" t="s">
        <v>3034</v>
      </c>
      <c r="F4183" s="211">
        <v>53</v>
      </c>
      <c r="G4183" s="29"/>
      <c r="H4183" s="30"/>
    </row>
    <row r="4184" spans="1:8" s="1" customFormat="1" ht="16.899999999999999" customHeight="1">
      <c r="A4184" s="29"/>
      <c r="B4184" s="30"/>
      <c r="C4184" s="210" t="s">
        <v>3032</v>
      </c>
      <c r="D4184" s="210" t="s">
        <v>3033</v>
      </c>
      <c r="E4184" s="17" t="s">
        <v>3034</v>
      </c>
      <c r="F4184" s="211">
        <v>12</v>
      </c>
      <c r="G4184" s="29"/>
      <c r="H4184" s="30"/>
    </row>
    <row r="4185" spans="1:8" s="1" customFormat="1" ht="16.899999999999999" customHeight="1">
      <c r="A4185" s="29"/>
      <c r="B4185" s="30"/>
      <c r="C4185" s="210" t="s">
        <v>3293</v>
      </c>
      <c r="D4185" s="210" t="s">
        <v>3294</v>
      </c>
      <c r="E4185" s="17" t="s">
        <v>3034</v>
      </c>
      <c r="F4185" s="211">
        <v>52</v>
      </c>
      <c r="G4185" s="29"/>
      <c r="H4185" s="30"/>
    </row>
    <row r="4186" spans="1:8" s="1" customFormat="1" ht="16.899999999999999" customHeight="1">
      <c r="A4186" s="29"/>
      <c r="B4186" s="30"/>
      <c r="C4186" s="210" t="s">
        <v>887</v>
      </c>
      <c r="D4186" s="210" t="s">
        <v>888</v>
      </c>
      <c r="E4186" s="17" t="s">
        <v>3034</v>
      </c>
      <c r="F4186" s="211">
        <v>16</v>
      </c>
      <c r="G4186" s="29"/>
      <c r="H4186" s="30"/>
    </row>
    <row r="4187" spans="1:8" s="1" customFormat="1" ht="16.899999999999999" customHeight="1">
      <c r="A4187" s="29"/>
      <c r="B4187" s="30"/>
      <c r="C4187" s="210" t="s">
        <v>3257</v>
      </c>
      <c r="D4187" s="210" t="s">
        <v>3258</v>
      </c>
      <c r="E4187" s="17" t="s">
        <v>3034</v>
      </c>
      <c r="F4187" s="211">
        <v>63</v>
      </c>
      <c r="G4187" s="29"/>
      <c r="H4187" s="30"/>
    </row>
    <row r="4188" spans="1:8" s="1" customFormat="1" ht="16.899999999999999" customHeight="1">
      <c r="A4188" s="29"/>
      <c r="B4188" s="30"/>
      <c r="C4188" s="206" t="s">
        <v>2635</v>
      </c>
      <c r="D4188" s="207" t="s">
        <v>2636</v>
      </c>
      <c r="E4188" s="208" t="s">
        <v>2357</v>
      </c>
      <c r="F4188" s="209">
        <v>85</v>
      </c>
      <c r="G4188" s="29"/>
      <c r="H4188" s="30"/>
    </row>
    <row r="4189" spans="1:8" s="1" customFormat="1" ht="16.899999999999999" customHeight="1">
      <c r="A4189" s="29"/>
      <c r="B4189" s="30"/>
      <c r="C4189" s="210" t="s">
        <v>2635</v>
      </c>
      <c r="D4189" s="210" t="s">
        <v>456</v>
      </c>
      <c r="E4189" s="17" t="s">
        <v>2156</v>
      </c>
      <c r="F4189" s="211">
        <v>85</v>
      </c>
      <c r="G4189" s="29"/>
      <c r="H4189" s="30"/>
    </row>
    <row r="4190" spans="1:8" s="1" customFormat="1" ht="16.899999999999999" customHeight="1">
      <c r="A4190" s="29"/>
      <c r="B4190" s="30"/>
      <c r="C4190" s="212" t="s">
        <v>561</v>
      </c>
      <c r="D4190" s="29"/>
      <c r="E4190" s="29"/>
      <c r="F4190" s="29"/>
      <c r="G4190" s="29"/>
      <c r="H4190" s="30"/>
    </row>
    <row r="4191" spans="1:8" s="1" customFormat="1" ht="16.899999999999999" customHeight="1">
      <c r="A4191" s="29"/>
      <c r="B4191" s="30"/>
      <c r="C4191" s="210" t="s">
        <v>3166</v>
      </c>
      <c r="D4191" s="210" t="s">
        <v>3167</v>
      </c>
      <c r="E4191" s="17" t="s">
        <v>3034</v>
      </c>
      <c r="F4191" s="211">
        <v>53</v>
      </c>
      <c r="G4191" s="29"/>
      <c r="H4191" s="30"/>
    </row>
    <row r="4192" spans="1:8" s="1" customFormat="1" ht="16.899999999999999" customHeight="1">
      <c r="A4192" s="29"/>
      <c r="B4192" s="30"/>
      <c r="C4192" s="210" t="s">
        <v>933</v>
      </c>
      <c r="D4192" s="210" t="s">
        <v>934</v>
      </c>
      <c r="E4192" s="17" t="s">
        <v>3034</v>
      </c>
      <c r="F4192" s="211">
        <v>85</v>
      </c>
      <c r="G4192" s="29"/>
      <c r="H4192" s="30"/>
    </row>
    <row r="4193" spans="1:8" s="1" customFormat="1" ht="7.35" customHeight="1">
      <c r="A4193" s="29"/>
      <c r="B4193" s="44"/>
      <c r="C4193" s="45"/>
      <c r="D4193" s="45"/>
      <c r="E4193" s="45"/>
      <c r="F4193" s="45"/>
      <c r="G4193" s="45"/>
      <c r="H4193" s="30"/>
    </row>
    <row r="4194" spans="1:8" s="1" customFormat="1">
      <c r="A4194" s="29"/>
      <c r="B4194" s="29"/>
      <c r="C4194" s="29"/>
      <c r="D4194" s="29"/>
      <c r="E4194" s="29"/>
      <c r="F4194" s="29"/>
      <c r="G4194" s="29"/>
      <c r="H4194" s="29"/>
    </row>
  </sheetData>
  <mergeCells count="2">
    <mergeCell ref="D5:F5"/>
    <mergeCell ref="D6:F6"/>
  </mergeCells>
  <phoneticPr fontId="0" type="noConversion"/>
  <pageMargins left="0.7" right="0.7" top="0.78740157499999996" bottom="0.78740157499999996" header="0.3" footer="0.3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297"/>
  <sheetViews>
    <sheetView showGridLines="0" topLeftCell="A131" workbookViewId="0">
      <selection activeCell="I132" sqref="I132:I129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56">
      <c r="A1" s="94"/>
    </row>
    <row r="2" spans="1:5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2216</v>
      </c>
      <c r="AZ2" s="95" t="s">
        <v>2246</v>
      </c>
      <c r="BA2" s="95" t="s">
        <v>2247</v>
      </c>
      <c r="BB2" s="95" t="s">
        <v>2248</v>
      </c>
      <c r="BC2" s="95" t="s">
        <v>2249</v>
      </c>
      <c r="BD2" s="95" t="s">
        <v>2217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  <c r="AZ3" s="95" t="s">
        <v>2250</v>
      </c>
      <c r="BA3" s="95" t="s">
        <v>2251</v>
      </c>
      <c r="BB3" s="95" t="s">
        <v>2248</v>
      </c>
      <c r="BC3" s="95" t="s">
        <v>2252</v>
      </c>
      <c r="BD3" s="95" t="s">
        <v>2217</v>
      </c>
    </row>
    <row r="4" spans="1:56" ht="24.95" customHeight="1">
      <c r="B4" s="20"/>
      <c r="D4" s="21" t="s">
        <v>2253</v>
      </c>
      <c r="L4" s="20"/>
      <c r="M4" s="96" t="s">
        <v>7</v>
      </c>
      <c r="AT4" s="17" t="s">
        <v>0</v>
      </c>
      <c r="AZ4" s="95" t="s">
        <v>2254</v>
      </c>
      <c r="BA4" s="95" t="s">
        <v>2255</v>
      </c>
      <c r="BB4" s="95" t="s">
        <v>2248</v>
      </c>
      <c r="BC4" s="95" t="s">
        <v>2252</v>
      </c>
      <c r="BD4" s="95" t="s">
        <v>2217</v>
      </c>
    </row>
    <row r="5" spans="1:56" ht="6.95" customHeight="1">
      <c r="B5" s="20"/>
      <c r="L5" s="20"/>
      <c r="AZ5" s="95" t="s">
        <v>2256</v>
      </c>
      <c r="BA5" s="95" t="s">
        <v>2257</v>
      </c>
      <c r="BB5" s="95" t="s">
        <v>2248</v>
      </c>
      <c r="BC5" s="95" t="s">
        <v>2258</v>
      </c>
      <c r="BD5" s="95" t="s">
        <v>2217</v>
      </c>
    </row>
    <row r="6" spans="1:56" ht="12" customHeight="1">
      <c r="B6" s="20"/>
      <c r="D6" s="26" t="s">
        <v>11</v>
      </c>
      <c r="L6" s="20"/>
      <c r="AZ6" s="95" t="s">
        <v>2259</v>
      </c>
      <c r="BA6" s="95" t="s">
        <v>2260</v>
      </c>
      <c r="BB6" s="95" t="s">
        <v>2248</v>
      </c>
      <c r="BC6" s="95" t="s">
        <v>2261</v>
      </c>
      <c r="BD6" s="95" t="s">
        <v>2217</v>
      </c>
    </row>
    <row r="7" spans="1:5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  <c r="AZ7" s="95" t="s">
        <v>2262</v>
      </c>
      <c r="BA7" s="95" t="s">
        <v>2263</v>
      </c>
      <c r="BB7" s="95" t="s">
        <v>2248</v>
      </c>
      <c r="BC7" s="95" t="s">
        <v>2261</v>
      </c>
      <c r="BD7" s="95" t="s">
        <v>2217</v>
      </c>
    </row>
    <row r="8" spans="1:56" s="1" customFormat="1" ht="12" customHeight="1">
      <c r="A8" s="29"/>
      <c r="B8" s="30"/>
      <c r="C8" s="29"/>
      <c r="D8" s="26" t="s">
        <v>2264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Z8" s="95" t="s">
        <v>2265</v>
      </c>
      <c r="BA8" s="95" t="s">
        <v>2266</v>
      </c>
      <c r="BB8" s="95" t="s">
        <v>2248</v>
      </c>
      <c r="BC8" s="95" t="s">
        <v>2267</v>
      </c>
      <c r="BD8" s="95" t="s">
        <v>2217</v>
      </c>
    </row>
    <row r="9" spans="1:56" s="1" customFormat="1" ht="16.5" customHeight="1">
      <c r="A9" s="29"/>
      <c r="B9" s="30"/>
      <c r="C9" s="29"/>
      <c r="D9" s="29"/>
      <c r="E9" s="440" t="s">
        <v>2268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Z9" s="95" t="s">
        <v>2269</v>
      </c>
      <c r="BA9" s="95" t="s">
        <v>2270</v>
      </c>
      <c r="BB9" s="95" t="s">
        <v>2248</v>
      </c>
      <c r="BC9" s="95" t="s">
        <v>2271</v>
      </c>
      <c r="BD9" s="95" t="s">
        <v>2217</v>
      </c>
    </row>
    <row r="10" spans="1:56" s="1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Z10" s="95" t="s">
        <v>2272</v>
      </c>
      <c r="BA10" s="95" t="s">
        <v>2273</v>
      </c>
      <c r="BB10" s="95" t="s">
        <v>2248</v>
      </c>
      <c r="BC10" s="95" t="s">
        <v>2274</v>
      </c>
      <c r="BD10" s="95" t="s">
        <v>2217</v>
      </c>
    </row>
    <row r="11" spans="1:56" s="1" customFormat="1" ht="12" customHeight="1">
      <c r="A11" s="29"/>
      <c r="B11" s="30"/>
      <c r="C11" s="29"/>
      <c r="D11" s="26" t="s">
        <v>13</v>
      </c>
      <c r="E11" s="29"/>
      <c r="F11" s="24" t="s">
        <v>2156</v>
      </c>
      <c r="G11" s="29"/>
      <c r="H11" s="29"/>
      <c r="I11" s="26" t="s">
        <v>14</v>
      </c>
      <c r="J11" s="24" t="s">
        <v>2156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Z11" s="95" t="s">
        <v>2275</v>
      </c>
      <c r="BA11" s="95" t="s">
        <v>2276</v>
      </c>
      <c r="BB11" s="95" t="s">
        <v>2248</v>
      </c>
      <c r="BC11" s="95" t="s">
        <v>2277</v>
      </c>
      <c r="BD11" s="95" t="s">
        <v>2217</v>
      </c>
    </row>
    <row r="12" spans="1:56" s="1" customFormat="1" ht="12" customHeight="1">
      <c r="A12" s="29"/>
      <c r="B12" s="30"/>
      <c r="C12" s="29"/>
      <c r="D12" s="26" t="s">
        <v>15</v>
      </c>
      <c r="E12" s="29"/>
      <c r="F12" s="24" t="s">
        <v>16</v>
      </c>
      <c r="G12" s="29"/>
      <c r="H12" s="29"/>
      <c r="I12" s="26" t="s">
        <v>17</v>
      </c>
      <c r="J12" s="52">
        <f ca="1">'Rekapitulace stavby'!AN8</f>
        <v>44579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Z12" s="95" t="s">
        <v>2278</v>
      </c>
      <c r="BA12" s="95" t="s">
        <v>2279</v>
      </c>
      <c r="BB12" s="95" t="s">
        <v>2248</v>
      </c>
      <c r="BC12" s="95" t="s">
        <v>2280</v>
      </c>
      <c r="BD12" s="95" t="s">
        <v>2217</v>
      </c>
    </row>
    <row r="13" spans="1:56" s="1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Z13" s="95" t="s">
        <v>2281</v>
      </c>
      <c r="BA13" s="95" t="s">
        <v>2282</v>
      </c>
      <c r="BB13" s="95" t="s">
        <v>2248</v>
      </c>
      <c r="BC13" s="95" t="s">
        <v>2280</v>
      </c>
      <c r="BD13" s="95" t="s">
        <v>2217</v>
      </c>
    </row>
    <row r="14" spans="1:56" s="1" customFormat="1" ht="12" customHeight="1">
      <c r="A14" s="29"/>
      <c r="B14" s="30"/>
      <c r="C14" s="29"/>
      <c r="D14" s="26" t="s">
        <v>18</v>
      </c>
      <c r="E14" s="29"/>
      <c r="F14" s="29"/>
      <c r="G14" s="29"/>
      <c r="H14" s="29"/>
      <c r="I14" s="26" t="s">
        <v>19</v>
      </c>
      <c r="J14" s="24" t="s">
        <v>2156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Z14" s="95" t="s">
        <v>2283</v>
      </c>
      <c r="BA14" s="95" t="s">
        <v>2284</v>
      </c>
      <c r="BB14" s="95" t="s">
        <v>2248</v>
      </c>
      <c r="BC14" s="95" t="s">
        <v>2285</v>
      </c>
      <c r="BD14" s="95" t="s">
        <v>2217</v>
      </c>
    </row>
    <row r="15" spans="1:56" s="1" customFormat="1" ht="18" customHeight="1">
      <c r="A15" s="29"/>
      <c r="B15" s="30"/>
      <c r="C15" s="29"/>
      <c r="D15" s="29"/>
      <c r="E15" s="24" t="s">
        <v>20</v>
      </c>
      <c r="F15" s="29"/>
      <c r="G15" s="29"/>
      <c r="H15" s="29"/>
      <c r="I15" s="26" t="s">
        <v>21</v>
      </c>
      <c r="J15" s="24" t="s">
        <v>2156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Z15" s="95" t="s">
        <v>2286</v>
      </c>
      <c r="BA15" s="95" t="s">
        <v>2287</v>
      </c>
      <c r="BB15" s="95" t="s">
        <v>2248</v>
      </c>
      <c r="BC15" s="95" t="s">
        <v>2288</v>
      </c>
      <c r="BD15" s="95" t="s">
        <v>2217</v>
      </c>
    </row>
    <row r="16" spans="1:56" s="1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Z16" s="95" t="s">
        <v>2289</v>
      </c>
      <c r="BA16" s="95" t="s">
        <v>2290</v>
      </c>
      <c r="BB16" s="95" t="s">
        <v>2248</v>
      </c>
      <c r="BC16" s="95" t="s">
        <v>2291</v>
      </c>
      <c r="BD16" s="95" t="s">
        <v>2217</v>
      </c>
    </row>
    <row r="17" spans="1:56" s="1" customFormat="1" ht="12" customHeight="1">
      <c r="A17" s="29"/>
      <c r="B17" s="30"/>
      <c r="C17" s="29"/>
      <c r="D17" s="26" t="s">
        <v>22</v>
      </c>
      <c r="E17" s="29"/>
      <c r="F17" s="29"/>
      <c r="G17" s="29"/>
      <c r="H17" s="29"/>
      <c r="I17" s="26" t="s">
        <v>19</v>
      </c>
      <c r="J17" s="24" t="str">
        <f ca="1">'Rekapitulace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Z17" s="95" t="s">
        <v>2292</v>
      </c>
      <c r="BA17" s="95" t="s">
        <v>2293</v>
      </c>
      <c r="BB17" s="95" t="s">
        <v>2248</v>
      </c>
      <c r="BC17" s="95" t="s">
        <v>2294</v>
      </c>
      <c r="BD17" s="95" t="s">
        <v>2217</v>
      </c>
    </row>
    <row r="18" spans="1:56" s="1" customFormat="1" ht="18" customHeight="1">
      <c r="A18" s="29"/>
      <c r="B18" s="30"/>
      <c r="C18" s="29"/>
      <c r="D18" s="29"/>
      <c r="E18" s="449" t="str">
        <f ca="1">'Rekapitulace stavby'!E14</f>
        <v xml:space="preserve"> </v>
      </c>
      <c r="F18" s="449"/>
      <c r="G18" s="449"/>
      <c r="H18" s="449"/>
      <c r="I18" s="26" t="s">
        <v>21</v>
      </c>
      <c r="J18" s="24" t="str">
        <f ca="1">'Rekapitulace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Z18" s="95" t="s">
        <v>2295</v>
      </c>
      <c r="BA18" s="95" t="s">
        <v>2296</v>
      </c>
      <c r="BB18" s="95" t="s">
        <v>2297</v>
      </c>
      <c r="BC18" s="95" t="s">
        <v>2207</v>
      </c>
      <c r="BD18" s="95" t="s">
        <v>2217</v>
      </c>
    </row>
    <row r="19" spans="1:56" s="1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Z19" s="95" t="s">
        <v>2298</v>
      </c>
      <c r="BA19" s="95" t="s">
        <v>2299</v>
      </c>
      <c r="BB19" s="95" t="s">
        <v>2297</v>
      </c>
      <c r="BC19" s="95" t="s">
        <v>2207</v>
      </c>
      <c r="BD19" s="95" t="s">
        <v>2217</v>
      </c>
    </row>
    <row r="20" spans="1:56" s="1" customFormat="1" ht="12" customHeight="1">
      <c r="A20" s="29"/>
      <c r="B20" s="30"/>
      <c r="C20" s="29"/>
      <c r="D20" s="26" t="s">
        <v>24</v>
      </c>
      <c r="E20" s="29"/>
      <c r="F20" s="29"/>
      <c r="G20" s="29"/>
      <c r="H20" s="29"/>
      <c r="I20" s="26" t="s">
        <v>19</v>
      </c>
      <c r="J20" s="24" t="s">
        <v>2156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Z20" s="95" t="s">
        <v>2300</v>
      </c>
      <c r="BA20" s="95" t="s">
        <v>2301</v>
      </c>
      <c r="BB20" s="95" t="s">
        <v>2297</v>
      </c>
      <c r="BC20" s="95" t="s">
        <v>2207</v>
      </c>
      <c r="BD20" s="95" t="s">
        <v>2217</v>
      </c>
    </row>
    <row r="21" spans="1:56" s="1" customFormat="1" ht="18" customHeight="1">
      <c r="A21" s="29"/>
      <c r="B21" s="30"/>
      <c r="C21" s="29"/>
      <c r="D21" s="29"/>
      <c r="E21" s="24" t="s">
        <v>25</v>
      </c>
      <c r="F21" s="29"/>
      <c r="G21" s="29"/>
      <c r="H21" s="29"/>
      <c r="I21" s="26" t="s">
        <v>21</v>
      </c>
      <c r="J21" s="24" t="s">
        <v>2156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Z21" s="95" t="s">
        <v>2302</v>
      </c>
      <c r="BA21" s="95" t="s">
        <v>2303</v>
      </c>
      <c r="BB21" s="95" t="s">
        <v>2297</v>
      </c>
      <c r="BC21" s="95" t="s">
        <v>2207</v>
      </c>
      <c r="BD21" s="95" t="s">
        <v>2217</v>
      </c>
    </row>
    <row r="22" spans="1:56" s="1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Z22" s="95" t="s">
        <v>2304</v>
      </c>
      <c r="BA22" s="95" t="s">
        <v>2305</v>
      </c>
      <c r="BB22" s="95" t="s">
        <v>2297</v>
      </c>
      <c r="BC22" s="95" t="s">
        <v>2207</v>
      </c>
      <c r="BD22" s="95" t="s">
        <v>2217</v>
      </c>
    </row>
    <row r="23" spans="1:56" s="1" customFormat="1" ht="12" customHeight="1">
      <c r="A23" s="29"/>
      <c r="B23" s="30"/>
      <c r="C23" s="29"/>
      <c r="D23" s="26" t="s">
        <v>2165</v>
      </c>
      <c r="E23" s="29"/>
      <c r="F23" s="29"/>
      <c r="G23" s="29"/>
      <c r="H23" s="29"/>
      <c r="I23" s="26" t="s">
        <v>19</v>
      </c>
      <c r="J23" s="24" t="str">
        <f ca="1"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Z23" s="95" t="s">
        <v>2306</v>
      </c>
      <c r="BA23" s="95" t="s">
        <v>2307</v>
      </c>
      <c r="BB23" s="95" t="s">
        <v>2297</v>
      </c>
      <c r="BC23" s="95" t="s">
        <v>2308</v>
      </c>
      <c r="BD23" s="95" t="s">
        <v>2217</v>
      </c>
    </row>
    <row r="24" spans="1:56" s="1" customFormat="1" ht="18" customHeight="1">
      <c r="A24" s="29"/>
      <c r="B24" s="30"/>
      <c r="C24" s="29"/>
      <c r="D24" s="29"/>
      <c r="E24" s="24" t="str">
        <f ca="1">IF('Rekapitulace stavby'!E20="","",'Rekapitulace stavby'!E20)</f>
        <v xml:space="preserve"> </v>
      </c>
      <c r="F24" s="29"/>
      <c r="G24" s="29"/>
      <c r="H24" s="29"/>
      <c r="I24" s="26" t="s">
        <v>21</v>
      </c>
      <c r="J24" s="24" t="str">
        <f ca="1"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Z24" s="95" t="s">
        <v>2309</v>
      </c>
      <c r="BA24" s="95" t="s">
        <v>2310</v>
      </c>
      <c r="BB24" s="95" t="s">
        <v>2297</v>
      </c>
      <c r="BC24" s="95" t="s">
        <v>2311</v>
      </c>
      <c r="BD24" s="95" t="s">
        <v>2217</v>
      </c>
    </row>
    <row r="25" spans="1:56" s="1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Z25" s="95" t="s">
        <v>2312</v>
      </c>
      <c r="BA25" s="95" t="s">
        <v>2313</v>
      </c>
      <c r="BB25" s="95" t="s">
        <v>2297</v>
      </c>
      <c r="BC25" s="95" t="s">
        <v>2314</v>
      </c>
      <c r="BD25" s="95" t="s">
        <v>2217</v>
      </c>
    </row>
    <row r="26" spans="1:56" s="1" customFormat="1" ht="12" customHeight="1">
      <c r="A26" s="29"/>
      <c r="B26" s="30"/>
      <c r="C26" s="29"/>
      <c r="D26" s="26" t="s">
        <v>2166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Z26" s="95" t="s">
        <v>2315</v>
      </c>
      <c r="BA26" s="95" t="s">
        <v>2316</v>
      </c>
      <c r="BB26" s="95" t="s">
        <v>2297</v>
      </c>
      <c r="BC26" s="95" t="s">
        <v>2317</v>
      </c>
      <c r="BD26" s="95" t="s">
        <v>2217</v>
      </c>
    </row>
    <row r="27" spans="1:56" s="7" customFormat="1" ht="16.5" customHeight="1">
      <c r="A27" s="97"/>
      <c r="B27" s="98"/>
      <c r="C27" s="97"/>
      <c r="D27" s="97"/>
      <c r="E27" s="451" t="s">
        <v>2156</v>
      </c>
      <c r="F27" s="451"/>
      <c r="G27" s="451"/>
      <c r="H27" s="451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Z27" s="100" t="s">
        <v>2318</v>
      </c>
      <c r="BA27" s="100" t="s">
        <v>2319</v>
      </c>
      <c r="BB27" s="100" t="s">
        <v>2297</v>
      </c>
      <c r="BC27" s="100" t="s">
        <v>2320</v>
      </c>
      <c r="BD27" s="100" t="s">
        <v>2217</v>
      </c>
    </row>
    <row r="28" spans="1:56" s="1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Z28" s="95" t="s">
        <v>2321</v>
      </c>
      <c r="BA28" s="95" t="s">
        <v>2322</v>
      </c>
      <c r="BB28" s="95" t="s">
        <v>2297</v>
      </c>
      <c r="BC28" s="95" t="s">
        <v>2323</v>
      </c>
      <c r="BD28" s="95" t="s">
        <v>2217</v>
      </c>
    </row>
    <row r="29" spans="1:56" s="1" customFormat="1" ht="6.95" customHeight="1">
      <c r="A29" s="29"/>
      <c r="B29" s="30"/>
      <c r="C29" s="29"/>
      <c r="D29" s="62"/>
      <c r="E29" s="62"/>
      <c r="F29" s="62"/>
      <c r="G29" s="62"/>
      <c r="H29" s="62"/>
      <c r="I29" s="62"/>
      <c r="J29" s="62"/>
      <c r="K29" s="62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Z29" s="95" t="s">
        <v>2324</v>
      </c>
      <c r="BA29" s="95" t="s">
        <v>2325</v>
      </c>
      <c r="BB29" s="95" t="s">
        <v>2297</v>
      </c>
      <c r="BC29" s="95" t="s">
        <v>2326</v>
      </c>
      <c r="BD29" s="95" t="s">
        <v>2217</v>
      </c>
    </row>
    <row r="30" spans="1:56" s="1" customFormat="1" ht="25.35" customHeight="1">
      <c r="A30" s="29"/>
      <c r="B30" s="30"/>
      <c r="C30" s="29"/>
      <c r="D30" s="101" t="s">
        <v>2167</v>
      </c>
      <c r="E30" s="29"/>
      <c r="F30" s="29"/>
      <c r="G30" s="29"/>
      <c r="H30" s="29"/>
      <c r="I30" s="29"/>
      <c r="J30" s="67">
        <f>ROUND(J129,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Z30" s="95" t="s">
        <v>2327</v>
      </c>
      <c r="BA30" s="95" t="s">
        <v>2328</v>
      </c>
      <c r="BB30" s="95" t="s">
        <v>2297</v>
      </c>
      <c r="BC30" s="95" t="s">
        <v>2329</v>
      </c>
      <c r="BD30" s="95" t="s">
        <v>2217</v>
      </c>
    </row>
    <row r="31" spans="1:56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Z31" s="95" t="s">
        <v>2330</v>
      </c>
      <c r="BA31" s="95" t="s">
        <v>2331</v>
      </c>
      <c r="BB31" s="95" t="s">
        <v>2297</v>
      </c>
      <c r="BC31" s="95" t="s">
        <v>2332</v>
      </c>
      <c r="BD31" s="95" t="s">
        <v>2217</v>
      </c>
    </row>
    <row r="32" spans="1:56" s="1" customFormat="1" ht="14.45" customHeight="1">
      <c r="A32" s="29"/>
      <c r="B32" s="30"/>
      <c r="C32" s="29"/>
      <c r="D32" s="29"/>
      <c r="E32" s="29"/>
      <c r="F32" s="33" t="s">
        <v>2169</v>
      </c>
      <c r="G32" s="29"/>
      <c r="H32" s="29"/>
      <c r="I32" s="33" t="s">
        <v>2168</v>
      </c>
      <c r="J32" s="33" t="s">
        <v>2170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Z32" s="95" t="s">
        <v>2333</v>
      </c>
      <c r="BA32" s="95" t="s">
        <v>2334</v>
      </c>
      <c r="BB32" s="95" t="s">
        <v>2297</v>
      </c>
      <c r="BC32" s="95" t="s">
        <v>2335</v>
      </c>
      <c r="BD32" s="95" t="s">
        <v>2217</v>
      </c>
    </row>
    <row r="33" spans="1:56" s="1" customFormat="1" ht="14.45" customHeight="1">
      <c r="A33" s="29"/>
      <c r="B33" s="30"/>
      <c r="C33" s="29"/>
      <c r="D33" s="102" t="s">
        <v>2171</v>
      </c>
      <c r="E33" s="26" t="s">
        <v>2172</v>
      </c>
      <c r="F33" s="103">
        <f>ROUND((SUM(BE129:BE1296)),  2)</f>
        <v>0</v>
      </c>
      <c r="G33" s="29"/>
      <c r="H33" s="29"/>
      <c r="I33" s="104">
        <v>0.21</v>
      </c>
      <c r="J33" s="103">
        <f>ROUND(((SUM(BE129:BE1296))*I33),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Z33" s="95" t="s">
        <v>2336</v>
      </c>
      <c r="BA33" s="95" t="s">
        <v>2337</v>
      </c>
      <c r="BB33" s="95" t="s">
        <v>2338</v>
      </c>
      <c r="BC33" s="95" t="s">
        <v>2339</v>
      </c>
      <c r="BD33" s="95" t="s">
        <v>2217</v>
      </c>
    </row>
    <row r="34" spans="1:56" s="1" customFormat="1" ht="14.45" customHeight="1">
      <c r="A34" s="29"/>
      <c r="B34" s="30"/>
      <c r="C34" s="29"/>
      <c r="D34" s="29"/>
      <c r="E34" s="26" t="s">
        <v>2173</v>
      </c>
      <c r="F34" s="103">
        <f>ROUND((SUM(BF129:BF1296)),  2)</f>
        <v>0</v>
      </c>
      <c r="G34" s="29"/>
      <c r="H34" s="29"/>
      <c r="I34" s="104">
        <v>0.15</v>
      </c>
      <c r="J34" s="103">
        <f>ROUND(((SUM(BF129:BF1296))*I34),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Z34" s="95" t="s">
        <v>2340</v>
      </c>
      <c r="BA34" s="95" t="s">
        <v>2341</v>
      </c>
      <c r="BB34" s="95" t="s">
        <v>2338</v>
      </c>
      <c r="BC34" s="95" t="s">
        <v>2342</v>
      </c>
      <c r="BD34" s="95" t="s">
        <v>2217</v>
      </c>
    </row>
    <row r="35" spans="1:56" s="1" customFormat="1" ht="14.45" hidden="1" customHeight="1">
      <c r="A35" s="29"/>
      <c r="B35" s="30"/>
      <c r="C35" s="29"/>
      <c r="D35" s="29"/>
      <c r="E35" s="26" t="s">
        <v>2174</v>
      </c>
      <c r="F35" s="103">
        <f>ROUND((SUM(BG129:BG1296)),  2)</f>
        <v>0</v>
      </c>
      <c r="G35" s="29"/>
      <c r="H35" s="29"/>
      <c r="I35" s="104">
        <v>0.21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Z35" s="95" t="s">
        <v>2343</v>
      </c>
      <c r="BA35" s="95" t="s">
        <v>2344</v>
      </c>
      <c r="BB35" s="95" t="s">
        <v>2345</v>
      </c>
      <c r="BC35" s="95" t="s">
        <v>2329</v>
      </c>
      <c r="BD35" s="95" t="s">
        <v>2217</v>
      </c>
    </row>
    <row r="36" spans="1:56" s="1" customFormat="1" ht="14.45" hidden="1" customHeight="1">
      <c r="A36" s="29"/>
      <c r="B36" s="30"/>
      <c r="C36" s="29"/>
      <c r="D36" s="29"/>
      <c r="E36" s="26" t="s">
        <v>2175</v>
      </c>
      <c r="F36" s="103">
        <f>ROUND((SUM(BH129:BH1296)),  2)</f>
        <v>0</v>
      </c>
      <c r="G36" s="29"/>
      <c r="H36" s="29"/>
      <c r="I36" s="104">
        <v>0.15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Z36" s="95" t="s">
        <v>2346</v>
      </c>
      <c r="BA36" s="95" t="s">
        <v>2347</v>
      </c>
      <c r="BB36" s="95" t="s">
        <v>2345</v>
      </c>
      <c r="BC36" s="95" t="s">
        <v>2314</v>
      </c>
      <c r="BD36" s="95" t="s">
        <v>2217</v>
      </c>
    </row>
    <row r="37" spans="1:56" s="1" customFormat="1" ht="14.45" hidden="1" customHeight="1">
      <c r="A37" s="29"/>
      <c r="B37" s="30"/>
      <c r="C37" s="29"/>
      <c r="D37" s="29"/>
      <c r="E37" s="26" t="s">
        <v>2176</v>
      </c>
      <c r="F37" s="103">
        <f>ROUND((SUM(BI129:BI1296)),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Z37" s="95" t="s">
        <v>2348</v>
      </c>
      <c r="BA37" s="95" t="s">
        <v>2349</v>
      </c>
      <c r="BB37" s="95" t="s">
        <v>2345</v>
      </c>
      <c r="BC37" s="95" t="s">
        <v>2215</v>
      </c>
      <c r="BD37" s="95" t="s">
        <v>2217</v>
      </c>
    </row>
    <row r="38" spans="1:56" s="1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Z38" s="95" t="s">
        <v>2350</v>
      </c>
      <c r="BA38" s="95" t="s">
        <v>2351</v>
      </c>
      <c r="BB38" s="95" t="s">
        <v>2345</v>
      </c>
      <c r="BC38" s="95" t="s">
        <v>2352</v>
      </c>
      <c r="BD38" s="95" t="s">
        <v>2217</v>
      </c>
    </row>
    <row r="39" spans="1:56" s="1" customFormat="1" ht="25.35" customHeight="1">
      <c r="A39" s="29"/>
      <c r="B39" s="30"/>
      <c r="C39" s="35"/>
      <c r="D39" s="36" t="s">
        <v>2177</v>
      </c>
      <c r="E39" s="37"/>
      <c r="F39" s="37"/>
      <c r="G39" s="105" t="s">
        <v>2178</v>
      </c>
      <c r="H39" s="38" t="s">
        <v>2179</v>
      </c>
      <c r="I39" s="37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Z39" s="95" t="s">
        <v>2353</v>
      </c>
      <c r="BA39" s="95" t="s">
        <v>2354</v>
      </c>
      <c r="BB39" s="95" t="s">
        <v>2345</v>
      </c>
      <c r="BC39" s="95" t="s">
        <v>2207</v>
      </c>
      <c r="BD39" s="95" t="s">
        <v>2217</v>
      </c>
    </row>
    <row r="40" spans="1:56" s="1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Z40" s="95" t="s">
        <v>2355</v>
      </c>
      <c r="BA40" s="95" t="s">
        <v>2356</v>
      </c>
      <c r="BB40" s="95" t="s">
        <v>2357</v>
      </c>
      <c r="BC40" s="95" t="s">
        <v>2358</v>
      </c>
      <c r="BD40" s="95" t="s">
        <v>2217</v>
      </c>
    </row>
    <row r="41" spans="1:56" ht="14.45" customHeight="1">
      <c r="B41" s="20"/>
      <c r="L41" s="20"/>
      <c r="AZ41" s="95" t="s">
        <v>2359</v>
      </c>
      <c r="BA41" s="95" t="s">
        <v>2360</v>
      </c>
      <c r="BB41" s="95" t="s">
        <v>2357</v>
      </c>
      <c r="BC41" s="95" t="s">
        <v>2361</v>
      </c>
      <c r="BD41" s="95" t="s">
        <v>2217</v>
      </c>
    </row>
    <row r="42" spans="1:56" ht="14.45" customHeight="1">
      <c r="B42" s="20"/>
      <c r="L42" s="20"/>
      <c r="AZ42" s="95" t="s">
        <v>2362</v>
      </c>
      <c r="BA42" s="95" t="s">
        <v>2363</v>
      </c>
      <c r="BB42" s="95" t="s">
        <v>2345</v>
      </c>
      <c r="BC42" s="95" t="s">
        <v>2364</v>
      </c>
      <c r="BD42" s="95" t="s">
        <v>2217</v>
      </c>
    </row>
    <row r="43" spans="1:56" ht="14.45" customHeight="1">
      <c r="B43" s="20"/>
      <c r="L43" s="20"/>
      <c r="AZ43" s="95" t="s">
        <v>2365</v>
      </c>
      <c r="BA43" s="95" t="s">
        <v>2366</v>
      </c>
      <c r="BB43" s="95" t="s">
        <v>2345</v>
      </c>
      <c r="BC43" s="95" t="s">
        <v>2367</v>
      </c>
      <c r="BD43" s="95" t="s">
        <v>2217</v>
      </c>
    </row>
    <row r="44" spans="1:56" ht="14.45" customHeight="1">
      <c r="B44" s="20"/>
      <c r="L44" s="20"/>
      <c r="AZ44" s="95" t="s">
        <v>2368</v>
      </c>
      <c r="BA44" s="95" t="s">
        <v>2369</v>
      </c>
      <c r="BB44" s="95" t="s">
        <v>2345</v>
      </c>
      <c r="BC44" s="95" t="s">
        <v>2352</v>
      </c>
      <c r="BD44" s="95" t="s">
        <v>2217</v>
      </c>
    </row>
    <row r="45" spans="1:56" ht="14.45" customHeight="1">
      <c r="B45" s="20"/>
      <c r="L45" s="20"/>
      <c r="AZ45" s="95" t="s">
        <v>2370</v>
      </c>
      <c r="BA45" s="95" t="s">
        <v>2371</v>
      </c>
      <c r="BB45" s="95" t="s">
        <v>2357</v>
      </c>
      <c r="BC45" s="95" t="s">
        <v>2217</v>
      </c>
      <c r="BD45" s="95" t="s">
        <v>2217</v>
      </c>
    </row>
    <row r="46" spans="1:56" ht="14.45" customHeight="1">
      <c r="B46" s="20"/>
      <c r="L46" s="20"/>
      <c r="AZ46" s="95" t="s">
        <v>2372</v>
      </c>
      <c r="BA46" s="95" t="s">
        <v>2373</v>
      </c>
      <c r="BB46" s="95" t="s">
        <v>2357</v>
      </c>
      <c r="BC46" s="95" t="s">
        <v>2374</v>
      </c>
      <c r="BD46" s="95" t="s">
        <v>2217</v>
      </c>
    </row>
    <row r="47" spans="1:56" ht="14.45" customHeight="1">
      <c r="B47" s="20"/>
      <c r="L47" s="20"/>
      <c r="AZ47" s="95" t="s">
        <v>2375</v>
      </c>
      <c r="BA47" s="95" t="s">
        <v>2376</v>
      </c>
      <c r="BB47" s="95" t="s">
        <v>2357</v>
      </c>
      <c r="BC47" s="95" t="s">
        <v>2207</v>
      </c>
      <c r="BD47" s="95" t="s">
        <v>2217</v>
      </c>
    </row>
    <row r="48" spans="1:56" ht="14.45" customHeight="1">
      <c r="B48" s="20"/>
      <c r="L48" s="20"/>
      <c r="AZ48" s="95" t="s">
        <v>2377</v>
      </c>
      <c r="BA48" s="95" t="s">
        <v>2378</v>
      </c>
      <c r="BB48" s="95" t="s">
        <v>2357</v>
      </c>
      <c r="BC48" s="95" t="s">
        <v>2379</v>
      </c>
      <c r="BD48" s="95" t="s">
        <v>2217</v>
      </c>
    </row>
    <row r="49" spans="1:56" ht="14.45" customHeight="1">
      <c r="B49" s="20"/>
      <c r="L49" s="20"/>
      <c r="AZ49" s="95" t="s">
        <v>2380</v>
      </c>
      <c r="BA49" s="95" t="s">
        <v>2381</v>
      </c>
      <c r="BB49" s="95" t="s">
        <v>2357</v>
      </c>
      <c r="BC49" s="95" t="s">
        <v>2335</v>
      </c>
      <c r="BD49" s="95" t="s">
        <v>2217</v>
      </c>
    </row>
    <row r="50" spans="1:56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  <c r="AZ50" s="95" t="s">
        <v>2382</v>
      </c>
      <c r="BA50" s="95" t="s">
        <v>2383</v>
      </c>
      <c r="BB50" s="95" t="s">
        <v>2357</v>
      </c>
      <c r="BC50" s="95" t="s">
        <v>2215</v>
      </c>
      <c r="BD50" s="95" t="s">
        <v>2217</v>
      </c>
    </row>
    <row r="51" spans="1:56">
      <c r="B51" s="20"/>
      <c r="L51" s="20"/>
      <c r="AZ51" s="95" t="s">
        <v>2384</v>
      </c>
      <c r="BA51" s="95" t="s">
        <v>2385</v>
      </c>
      <c r="BB51" s="95" t="s">
        <v>2357</v>
      </c>
      <c r="BC51" s="95" t="s">
        <v>2386</v>
      </c>
      <c r="BD51" s="95" t="s">
        <v>2217</v>
      </c>
    </row>
    <row r="52" spans="1:56">
      <c r="B52" s="20"/>
      <c r="L52" s="20"/>
      <c r="AZ52" s="95" t="s">
        <v>2387</v>
      </c>
      <c r="BA52" s="95" t="s">
        <v>2388</v>
      </c>
      <c r="BB52" s="95" t="s">
        <v>2357</v>
      </c>
      <c r="BC52" s="95" t="s">
        <v>2389</v>
      </c>
      <c r="BD52" s="95" t="s">
        <v>2217</v>
      </c>
    </row>
    <row r="53" spans="1:56">
      <c r="B53" s="20"/>
      <c r="L53" s="20"/>
      <c r="AZ53" s="95" t="s">
        <v>2390</v>
      </c>
      <c r="BA53" s="95" t="s">
        <v>2391</v>
      </c>
      <c r="BB53" s="95" t="s">
        <v>2357</v>
      </c>
      <c r="BC53" s="95" t="s">
        <v>2329</v>
      </c>
      <c r="BD53" s="95" t="s">
        <v>2217</v>
      </c>
    </row>
    <row r="54" spans="1:56">
      <c r="B54" s="20"/>
      <c r="L54" s="20"/>
      <c r="AZ54" s="95" t="s">
        <v>2392</v>
      </c>
      <c r="BA54" s="95" t="s">
        <v>2393</v>
      </c>
      <c r="BB54" s="95" t="s">
        <v>2297</v>
      </c>
      <c r="BC54" s="95" t="s">
        <v>2394</v>
      </c>
      <c r="BD54" s="95" t="s">
        <v>2217</v>
      </c>
    </row>
    <row r="55" spans="1:56">
      <c r="B55" s="20"/>
      <c r="L55" s="20"/>
      <c r="AZ55" s="95" t="s">
        <v>2395</v>
      </c>
      <c r="BA55" s="95" t="s">
        <v>2396</v>
      </c>
      <c r="BB55" s="95" t="s">
        <v>2297</v>
      </c>
      <c r="BC55" s="95" t="s">
        <v>2389</v>
      </c>
      <c r="BD55" s="95" t="s">
        <v>2217</v>
      </c>
    </row>
    <row r="56" spans="1:56">
      <c r="B56" s="20"/>
      <c r="L56" s="20"/>
      <c r="AZ56" s="95" t="s">
        <v>2397</v>
      </c>
      <c r="BA56" s="95" t="s">
        <v>2398</v>
      </c>
      <c r="BB56" s="95" t="s">
        <v>2297</v>
      </c>
      <c r="BC56" s="95" t="s">
        <v>2399</v>
      </c>
      <c r="BD56" s="95" t="s">
        <v>2217</v>
      </c>
    </row>
    <row r="57" spans="1:56">
      <c r="B57" s="20"/>
      <c r="L57" s="20"/>
      <c r="AZ57" s="95" t="s">
        <v>2400</v>
      </c>
      <c r="BA57" s="95" t="s">
        <v>2401</v>
      </c>
      <c r="BB57" s="95" t="s">
        <v>2248</v>
      </c>
      <c r="BC57" s="95" t="s">
        <v>2402</v>
      </c>
      <c r="BD57" s="95" t="s">
        <v>2217</v>
      </c>
    </row>
    <row r="58" spans="1:56">
      <c r="B58" s="20"/>
      <c r="L58" s="20"/>
      <c r="AZ58" s="95" t="s">
        <v>2403</v>
      </c>
      <c r="BA58" s="95" t="s">
        <v>2404</v>
      </c>
      <c r="BB58" s="95" t="s">
        <v>2357</v>
      </c>
      <c r="BC58" s="95" t="s">
        <v>2379</v>
      </c>
      <c r="BD58" s="95" t="s">
        <v>2217</v>
      </c>
    </row>
    <row r="59" spans="1:56">
      <c r="B59" s="20"/>
      <c r="L59" s="20"/>
      <c r="AZ59" s="95" t="s">
        <v>2405</v>
      </c>
      <c r="BA59" s="95" t="s">
        <v>2406</v>
      </c>
      <c r="BB59" s="95" t="s">
        <v>2357</v>
      </c>
      <c r="BC59" s="95" t="s">
        <v>2217</v>
      </c>
      <c r="BD59" s="95" t="s">
        <v>2217</v>
      </c>
    </row>
    <row r="60" spans="1:56">
      <c r="B60" s="20"/>
      <c r="L60" s="20"/>
      <c r="AZ60" s="95" t="s">
        <v>2407</v>
      </c>
      <c r="BA60" s="95" t="s">
        <v>2408</v>
      </c>
      <c r="BB60" s="95" t="s">
        <v>2357</v>
      </c>
      <c r="BC60" s="95" t="s">
        <v>2329</v>
      </c>
      <c r="BD60" s="95" t="s">
        <v>2217</v>
      </c>
    </row>
    <row r="61" spans="1:56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Z61" s="95" t="s">
        <v>2409</v>
      </c>
      <c r="BA61" s="95" t="s">
        <v>2410</v>
      </c>
      <c r="BB61" s="95" t="s">
        <v>2357</v>
      </c>
      <c r="BC61" s="95" t="s">
        <v>2379</v>
      </c>
      <c r="BD61" s="95" t="s">
        <v>2217</v>
      </c>
    </row>
    <row r="62" spans="1:56">
      <c r="B62" s="20"/>
      <c r="L62" s="20"/>
      <c r="AZ62" s="95" t="s">
        <v>2411</v>
      </c>
      <c r="BA62" s="95" t="s">
        <v>2412</v>
      </c>
      <c r="BB62" s="95" t="s">
        <v>2357</v>
      </c>
      <c r="BC62" s="95" t="s">
        <v>2217</v>
      </c>
      <c r="BD62" s="95" t="s">
        <v>2217</v>
      </c>
    </row>
    <row r="63" spans="1:56">
      <c r="B63" s="20"/>
      <c r="L63" s="20"/>
      <c r="AZ63" s="95" t="s">
        <v>2413</v>
      </c>
      <c r="BA63" s="95" t="s">
        <v>2414</v>
      </c>
      <c r="BB63" s="95" t="s">
        <v>2357</v>
      </c>
      <c r="BC63" s="95" t="s">
        <v>2379</v>
      </c>
      <c r="BD63" s="95" t="s">
        <v>2217</v>
      </c>
    </row>
    <row r="64" spans="1:56">
      <c r="B64" s="20"/>
      <c r="L64" s="20"/>
      <c r="AZ64" s="95" t="s">
        <v>2415</v>
      </c>
      <c r="BA64" s="95" t="s">
        <v>2416</v>
      </c>
      <c r="BB64" s="95" t="s">
        <v>2357</v>
      </c>
      <c r="BC64" s="95" t="s">
        <v>2215</v>
      </c>
      <c r="BD64" s="95" t="s">
        <v>2217</v>
      </c>
    </row>
    <row r="65" spans="1:56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Z65" s="95" t="s">
        <v>2417</v>
      </c>
      <c r="BA65" s="95" t="s">
        <v>2418</v>
      </c>
      <c r="BB65" s="95" t="s">
        <v>2357</v>
      </c>
      <c r="BC65" s="95" t="s">
        <v>2419</v>
      </c>
      <c r="BD65" s="95" t="s">
        <v>2217</v>
      </c>
    </row>
    <row r="66" spans="1:56">
      <c r="B66" s="20"/>
      <c r="L66" s="20"/>
      <c r="AZ66" s="95" t="s">
        <v>2420</v>
      </c>
      <c r="BA66" s="95" t="s">
        <v>2421</v>
      </c>
      <c r="BB66" s="95" t="s">
        <v>2297</v>
      </c>
      <c r="BC66" s="95" t="s">
        <v>2422</v>
      </c>
      <c r="BD66" s="95" t="s">
        <v>2217</v>
      </c>
    </row>
    <row r="67" spans="1:56">
      <c r="B67" s="20"/>
      <c r="L67" s="20"/>
      <c r="AZ67" s="95" t="s">
        <v>2423</v>
      </c>
      <c r="BA67" s="95" t="s">
        <v>2424</v>
      </c>
      <c r="BB67" s="95" t="s">
        <v>2297</v>
      </c>
      <c r="BC67" s="95" t="s">
        <v>2425</v>
      </c>
      <c r="BD67" s="95" t="s">
        <v>2217</v>
      </c>
    </row>
    <row r="68" spans="1:56">
      <c r="B68" s="20"/>
      <c r="L68" s="20"/>
      <c r="AZ68" s="95" t="s">
        <v>2426</v>
      </c>
      <c r="BA68" s="95" t="s">
        <v>2427</v>
      </c>
      <c r="BB68" s="95" t="s">
        <v>2297</v>
      </c>
      <c r="BC68" s="95" t="s">
        <v>2428</v>
      </c>
      <c r="BD68" s="95" t="s">
        <v>2217</v>
      </c>
    </row>
    <row r="69" spans="1:56">
      <c r="B69" s="20"/>
      <c r="L69" s="20"/>
      <c r="AZ69" s="95" t="s">
        <v>2429</v>
      </c>
      <c r="BA69" s="95" t="s">
        <v>2430</v>
      </c>
      <c r="BB69" s="95" t="s">
        <v>2297</v>
      </c>
      <c r="BC69" s="95" t="s">
        <v>2431</v>
      </c>
      <c r="BD69" s="95" t="s">
        <v>2217</v>
      </c>
    </row>
    <row r="70" spans="1:56">
      <c r="B70" s="20"/>
      <c r="L70" s="20"/>
      <c r="AZ70" s="95" t="s">
        <v>2432</v>
      </c>
      <c r="BA70" s="95" t="s">
        <v>2433</v>
      </c>
      <c r="BB70" s="95" t="s">
        <v>2297</v>
      </c>
      <c r="BC70" s="95" t="s">
        <v>2329</v>
      </c>
      <c r="BD70" s="95" t="s">
        <v>2217</v>
      </c>
    </row>
    <row r="71" spans="1:56">
      <c r="B71" s="20"/>
      <c r="L71" s="20"/>
      <c r="AZ71" s="95" t="s">
        <v>2434</v>
      </c>
      <c r="BA71" s="95" t="s">
        <v>2435</v>
      </c>
      <c r="BB71" s="95" t="s">
        <v>2297</v>
      </c>
      <c r="BC71" s="95" t="s">
        <v>2436</v>
      </c>
      <c r="BD71" s="95" t="s">
        <v>2217</v>
      </c>
    </row>
    <row r="72" spans="1:56">
      <c r="B72" s="20"/>
      <c r="L72" s="20"/>
      <c r="AZ72" s="95" t="s">
        <v>2437</v>
      </c>
      <c r="BA72" s="95" t="s">
        <v>2438</v>
      </c>
      <c r="BB72" s="95" t="s">
        <v>2248</v>
      </c>
      <c r="BC72" s="95" t="s">
        <v>2439</v>
      </c>
      <c r="BD72" s="95" t="s">
        <v>2217</v>
      </c>
    </row>
    <row r="73" spans="1:56">
      <c r="B73" s="20"/>
      <c r="L73" s="20"/>
      <c r="AZ73" s="95" t="s">
        <v>2440</v>
      </c>
      <c r="BA73" s="95" t="s">
        <v>2441</v>
      </c>
      <c r="BB73" s="95" t="s">
        <v>2297</v>
      </c>
      <c r="BC73" s="95" t="s">
        <v>2442</v>
      </c>
      <c r="BD73" s="95" t="s">
        <v>2217</v>
      </c>
    </row>
    <row r="74" spans="1:56">
      <c r="B74" s="20"/>
      <c r="L74" s="20"/>
      <c r="AZ74" s="95" t="s">
        <v>2443</v>
      </c>
      <c r="BA74" s="95" t="s">
        <v>2444</v>
      </c>
      <c r="BB74" s="95" t="s">
        <v>2357</v>
      </c>
      <c r="BC74" s="95" t="s">
        <v>2445</v>
      </c>
      <c r="BD74" s="95" t="s">
        <v>2217</v>
      </c>
    </row>
    <row r="75" spans="1:56">
      <c r="B75" s="20"/>
      <c r="L75" s="20"/>
      <c r="AZ75" s="95" t="s">
        <v>2446</v>
      </c>
      <c r="BA75" s="95" t="s">
        <v>2447</v>
      </c>
      <c r="BB75" s="95" t="s">
        <v>2357</v>
      </c>
      <c r="BC75" s="95" t="s">
        <v>2374</v>
      </c>
      <c r="BD75" s="95" t="s">
        <v>2217</v>
      </c>
    </row>
    <row r="76" spans="1:56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Z76" s="95" t="s">
        <v>2448</v>
      </c>
      <c r="BA76" s="95" t="s">
        <v>2449</v>
      </c>
      <c r="BB76" s="95" t="s">
        <v>2345</v>
      </c>
      <c r="BC76" s="95" t="s">
        <v>2450</v>
      </c>
      <c r="BD76" s="95" t="s">
        <v>2217</v>
      </c>
    </row>
    <row r="77" spans="1:56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Z77" s="95" t="s">
        <v>2451</v>
      </c>
      <c r="BA77" s="95" t="s">
        <v>2452</v>
      </c>
      <c r="BB77" s="95" t="s">
        <v>2345</v>
      </c>
      <c r="BC77" s="95" t="s">
        <v>2453</v>
      </c>
      <c r="BD77" s="95" t="s">
        <v>2217</v>
      </c>
    </row>
    <row r="78" spans="1:56">
      <c r="AZ78" s="95" t="s">
        <v>2454</v>
      </c>
      <c r="BA78" s="95" t="s">
        <v>2455</v>
      </c>
      <c r="BB78" s="95" t="s">
        <v>2345</v>
      </c>
      <c r="BC78" s="95" t="s">
        <v>2456</v>
      </c>
      <c r="BD78" s="95" t="s">
        <v>2217</v>
      </c>
    </row>
    <row r="79" spans="1:56">
      <c r="AZ79" s="95" t="s">
        <v>2457</v>
      </c>
      <c r="BA79" s="95" t="s">
        <v>2458</v>
      </c>
      <c r="BB79" s="95" t="s">
        <v>2357</v>
      </c>
      <c r="BC79" s="95" t="s">
        <v>2215</v>
      </c>
      <c r="BD79" s="95" t="s">
        <v>2217</v>
      </c>
    </row>
    <row r="80" spans="1:56">
      <c r="AZ80" s="95" t="s">
        <v>2459</v>
      </c>
      <c r="BA80" s="95" t="s">
        <v>2460</v>
      </c>
      <c r="BB80" s="95" t="s">
        <v>2345</v>
      </c>
      <c r="BC80" s="95" t="s">
        <v>2461</v>
      </c>
      <c r="BD80" s="95" t="s">
        <v>2217</v>
      </c>
    </row>
    <row r="81" spans="1:56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Z81" s="95" t="s">
        <v>2462</v>
      </c>
      <c r="BA81" s="95" t="s">
        <v>2463</v>
      </c>
      <c r="BB81" s="95" t="s">
        <v>2345</v>
      </c>
      <c r="BC81" s="95" t="s">
        <v>2464</v>
      </c>
      <c r="BD81" s="95" t="s">
        <v>2217</v>
      </c>
    </row>
    <row r="82" spans="1:56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Z82" s="95" t="s">
        <v>2466</v>
      </c>
      <c r="BA82" s="95" t="s">
        <v>2467</v>
      </c>
      <c r="BB82" s="95" t="s">
        <v>2345</v>
      </c>
      <c r="BC82" s="95" t="s">
        <v>2468</v>
      </c>
      <c r="BD82" s="95" t="s">
        <v>2217</v>
      </c>
    </row>
    <row r="83" spans="1:56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Z83" s="95" t="s">
        <v>2469</v>
      </c>
      <c r="BA83" s="95" t="s">
        <v>2470</v>
      </c>
      <c r="BB83" s="95" t="s">
        <v>2345</v>
      </c>
      <c r="BC83" s="95" t="s">
        <v>2464</v>
      </c>
      <c r="BD83" s="95" t="s">
        <v>2217</v>
      </c>
    </row>
    <row r="84" spans="1:56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Z84" s="95" t="s">
        <v>2471</v>
      </c>
      <c r="BA84" s="95" t="s">
        <v>2472</v>
      </c>
      <c r="BB84" s="95" t="s">
        <v>2297</v>
      </c>
      <c r="BC84" s="95" t="s">
        <v>2473</v>
      </c>
      <c r="BD84" s="95" t="s">
        <v>2217</v>
      </c>
    </row>
    <row r="85" spans="1:56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Z85" s="95" t="s">
        <v>2474</v>
      </c>
      <c r="BA85" s="95" t="s">
        <v>2475</v>
      </c>
      <c r="BB85" s="95" t="s">
        <v>2297</v>
      </c>
      <c r="BC85" s="95" t="s">
        <v>2476</v>
      </c>
      <c r="BD85" s="95" t="s">
        <v>2217</v>
      </c>
    </row>
    <row r="86" spans="1:56" s="1" customFormat="1" ht="12" customHeight="1">
      <c r="A86" s="29"/>
      <c r="B86" s="30"/>
      <c r="C86" s="26" t="s">
        <v>2264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Z86" s="95" t="s">
        <v>2477</v>
      </c>
      <c r="BA86" s="95" t="s">
        <v>2478</v>
      </c>
      <c r="BB86" s="95" t="s">
        <v>2345</v>
      </c>
      <c r="BC86" s="95" t="s">
        <v>2479</v>
      </c>
      <c r="BD86" s="95" t="s">
        <v>2217</v>
      </c>
    </row>
    <row r="87" spans="1:56" s="1" customFormat="1" ht="16.5" customHeight="1">
      <c r="A87" s="29"/>
      <c r="B87" s="30"/>
      <c r="C87" s="29"/>
      <c r="D87" s="29"/>
      <c r="E87" s="440" t="str">
        <f>E9</f>
        <v>001 - SO-01 Vodovodní řad Žhery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Z87" s="95" t="s">
        <v>2480</v>
      </c>
      <c r="BA87" s="95" t="s">
        <v>2481</v>
      </c>
      <c r="BB87" s="95" t="s">
        <v>2345</v>
      </c>
      <c r="BC87" s="95" t="s">
        <v>2482</v>
      </c>
      <c r="BD87" s="95" t="s">
        <v>2217</v>
      </c>
    </row>
    <row r="88" spans="1:56" s="1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Z88" s="95" t="s">
        <v>2483</v>
      </c>
      <c r="BA88" s="95" t="s">
        <v>2484</v>
      </c>
      <c r="BB88" s="95" t="s">
        <v>2485</v>
      </c>
      <c r="BC88" s="95" t="s">
        <v>2486</v>
      </c>
      <c r="BD88" s="95" t="s">
        <v>2217</v>
      </c>
    </row>
    <row r="89" spans="1:56" s="1" customFormat="1" ht="12" customHeight="1">
      <c r="A89" s="29"/>
      <c r="B89" s="30"/>
      <c r="C89" s="26" t="s">
        <v>15</v>
      </c>
      <c r="D89" s="29"/>
      <c r="E89" s="29"/>
      <c r="F89" s="24" t="str">
        <f>F12</f>
        <v>Klučov, m.č. Žhery a Skramníky</v>
      </c>
      <c r="G89" s="29"/>
      <c r="H89" s="29"/>
      <c r="I89" s="26" t="s">
        <v>17</v>
      </c>
      <c r="J89" s="52">
        <f>IF(J12="","",J12)</f>
        <v>44579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Z89" s="95" t="s">
        <v>2487</v>
      </c>
      <c r="BA89" s="95" t="s">
        <v>2488</v>
      </c>
      <c r="BB89" s="95" t="s">
        <v>2485</v>
      </c>
      <c r="BC89" s="95" t="s">
        <v>2489</v>
      </c>
      <c r="BD89" s="95" t="s">
        <v>2217</v>
      </c>
    </row>
    <row r="90" spans="1:56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Z90" s="95" t="s">
        <v>2490</v>
      </c>
      <c r="BA90" s="95" t="s">
        <v>2491</v>
      </c>
      <c r="BB90" s="95" t="s">
        <v>2485</v>
      </c>
      <c r="BC90" s="95" t="s">
        <v>2492</v>
      </c>
      <c r="BD90" s="95" t="s">
        <v>2217</v>
      </c>
    </row>
    <row r="91" spans="1:56" s="1" customFormat="1" ht="40.15" customHeight="1">
      <c r="A91" s="29"/>
      <c r="B91" s="30"/>
      <c r="C91" s="26" t="s">
        <v>18</v>
      </c>
      <c r="D91" s="29"/>
      <c r="E91" s="29"/>
      <c r="F91" s="24" t="str">
        <f>E15</f>
        <v>Obec Klučov</v>
      </c>
      <c r="G91" s="29"/>
      <c r="H91" s="29"/>
      <c r="I91" s="26" t="s">
        <v>24</v>
      </c>
      <c r="J91" s="27" t="str">
        <f>E21</f>
        <v>Vodohospodářsko-inženýrské služby spol. s 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Z91" s="95" t="s">
        <v>2493</v>
      </c>
      <c r="BA91" s="95" t="s">
        <v>2494</v>
      </c>
      <c r="BB91" s="95" t="s">
        <v>2485</v>
      </c>
      <c r="BC91" s="95" t="s">
        <v>2495</v>
      </c>
      <c r="BD91" s="95" t="s">
        <v>2217</v>
      </c>
    </row>
    <row r="92" spans="1:56" s="1" customFormat="1" ht="15.2" customHeight="1">
      <c r="A92" s="29"/>
      <c r="B92" s="30"/>
      <c r="C92" s="26" t="s">
        <v>22</v>
      </c>
      <c r="D92" s="29"/>
      <c r="E92" s="29"/>
      <c r="F92" s="24" t="str">
        <f>IF(E18="","",E18)</f>
        <v xml:space="preserve"> </v>
      </c>
      <c r="G92" s="29"/>
      <c r="H92" s="29"/>
      <c r="I92" s="26" t="s">
        <v>2165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Z92" s="95" t="s">
        <v>2496</v>
      </c>
      <c r="BA92" s="95" t="s">
        <v>2497</v>
      </c>
      <c r="BB92" s="95" t="s">
        <v>2357</v>
      </c>
      <c r="BC92" s="95" t="s">
        <v>2207</v>
      </c>
      <c r="BD92" s="95" t="s">
        <v>2217</v>
      </c>
    </row>
    <row r="93" spans="1:56" s="1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Z93" s="95" t="s">
        <v>2498</v>
      </c>
      <c r="BA93" s="95" t="s">
        <v>2499</v>
      </c>
      <c r="BB93" s="95" t="s">
        <v>2357</v>
      </c>
      <c r="BC93" s="95" t="s">
        <v>2500</v>
      </c>
      <c r="BD93" s="95" t="s">
        <v>2217</v>
      </c>
    </row>
    <row r="94" spans="1:56" s="1" customFormat="1" ht="29.25" customHeight="1">
      <c r="A94" s="29"/>
      <c r="B94" s="30"/>
      <c r="C94" s="110" t="s">
        <v>2501</v>
      </c>
      <c r="D94" s="35"/>
      <c r="E94" s="35"/>
      <c r="F94" s="35"/>
      <c r="G94" s="35"/>
      <c r="H94" s="35"/>
      <c r="I94" s="35"/>
      <c r="J94" s="111" t="s">
        <v>2502</v>
      </c>
      <c r="K94" s="3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Z94" s="95" t="s">
        <v>2503</v>
      </c>
      <c r="BA94" s="95" t="s">
        <v>2504</v>
      </c>
      <c r="BB94" s="95" t="s">
        <v>2357</v>
      </c>
      <c r="BC94" s="95" t="s">
        <v>2505</v>
      </c>
      <c r="BD94" s="95" t="s">
        <v>2217</v>
      </c>
    </row>
    <row r="95" spans="1:56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Z95" s="95" t="s">
        <v>2506</v>
      </c>
      <c r="BA95" s="95" t="s">
        <v>2507</v>
      </c>
      <c r="BB95" s="95" t="s">
        <v>2357</v>
      </c>
      <c r="BC95" s="95" t="s">
        <v>2329</v>
      </c>
      <c r="BD95" s="95" t="s">
        <v>2217</v>
      </c>
    </row>
    <row r="96" spans="1:56" s="1" customFormat="1" ht="22.9" customHeight="1">
      <c r="A96" s="29"/>
      <c r="B96" s="30"/>
      <c r="C96" s="112" t="s">
        <v>2508</v>
      </c>
      <c r="D96" s="29"/>
      <c r="E96" s="29"/>
      <c r="F96" s="29"/>
      <c r="G96" s="29"/>
      <c r="H96" s="29"/>
      <c r="I96" s="29"/>
      <c r="J96" s="67">
        <f>J129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2509</v>
      </c>
      <c r="AZ96" s="95" t="s">
        <v>2510</v>
      </c>
      <c r="BA96" s="95" t="s">
        <v>2511</v>
      </c>
      <c r="BB96" s="95" t="s">
        <v>2357</v>
      </c>
      <c r="BC96" s="95" t="s">
        <v>2512</v>
      </c>
      <c r="BD96" s="95" t="s">
        <v>2217</v>
      </c>
    </row>
    <row r="97" spans="1:56" s="8" customFormat="1" ht="24.95" customHeight="1">
      <c r="B97" s="113"/>
      <c r="D97" s="114" t="s">
        <v>2513</v>
      </c>
      <c r="E97" s="115"/>
      <c r="F97" s="115"/>
      <c r="G97" s="115"/>
      <c r="H97" s="115"/>
      <c r="I97" s="115"/>
      <c r="J97" s="116">
        <f>J130</f>
        <v>0</v>
      </c>
      <c r="L97" s="113"/>
      <c r="AZ97" s="117" t="s">
        <v>2514</v>
      </c>
      <c r="BA97" s="117" t="s">
        <v>2515</v>
      </c>
      <c r="BB97" s="117" t="s">
        <v>2357</v>
      </c>
      <c r="BC97" s="117" t="s">
        <v>2215</v>
      </c>
      <c r="BD97" s="117" t="s">
        <v>2217</v>
      </c>
    </row>
    <row r="98" spans="1:56" s="9" customFormat="1" ht="19.899999999999999" customHeight="1">
      <c r="B98" s="118"/>
      <c r="D98" s="119" t="s">
        <v>2516</v>
      </c>
      <c r="E98" s="120"/>
      <c r="F98" s="120"/>
      <c r="G98" s="120"/>
      <c r="H98" s="120"/>
      <c r="I98" s="120"/>
      <c r="J98" s="121">
        <f>J131</f>
        <v>0</v>
      </c>
      <c r="L98" s="118"/>
      <c r="AZ98" s="122" t="s">
        <v>2517</v>
      </c>
      <c r="BA98" s="122" t="s">
        <v>2518</v>
      </c>
      <c r="BB98" s="122" t="s">
        <v>2357</v>
      </c>
      <c r="BC98" s="122" t="s">
        <v>2217</v>
      </c>
      <c r="BD98" s="122" t="s">
        <v>2217</v>
      </c>
    </row>
    <row r="99" spans="1:56" s="9" customFormat="1" ht="19.899999999999999" customHeight="1">
      <c r="B99" s="118"/>
      <c r="D99" s="119" t="s">
        <v>2519</v>
      </c>
      <c r="E99" s="120"/>
      <c r="F99" s="120"/>
      <c r="G99" s="120"/>
      <c r="H99" s="120"/>
      <c r="I99" s="120"/>
      <c r="J99" s="121">
        <f>J675</f>
        <v>0</v>
      </c>
      <c r="L99" s="118"/>
      <c r="AZ99" s="122" t="s">
        <v>2520</v>
      </c>
      <c r="BA99" s="122" t="s">
        <v>2521</v>
      </c>
      <c r="BB99" s="122" t="s">
        <v>2357</v>
      </c>
      <c r="BC99" s="122" t="s">
        <v>2386</v>
      </c>
      <c r="BD99" s="122" t="s">
        <v>2217</v>
      </c>
    </row>
    <row r="100" spans="1:56" s="9" customFormat="1" ht="19.899999999999999" customHeight="1">
      <c r="B100" s="118"/>
      <c r="D100" s="119" t="s">
        <v>2522</v>
      </c>
      <c r="E100" s="120"/>
      <c r="F100" s="120"/>
      <c r="G100" s="120"/>
      <c r="H100" s="120"/>
      <c r="I100" s="120"/>
      <c r="J100" s="121">
        <f>J680</f>
        <v>0</v>
      </c>
      <c r="L100" s="118"/>
      <c r="AZ100" s="122" t="s">
        <v>2523</v>
      </c>
      <c r="BA100" s="122" t="s">
        <v>2524</v>
      </c>
      <c r="BB100" s="122" t="s">
        <v>2357</v>
      </c>
      <c r="BC100" s="122" t="s">
        <v>2207</v>
      </c>
      <c r="BD100" s="122" t="s">
        <v>2217</v>
      </c>
    </row>
    <row r="101" spans="1:56" s="9" customFormat="1" ht="19.899999999999999" customHeight="1">
      <c r="B101" s="118"/>
      <c r="D101" s="119" t="s">
        <v>2525</v>
      </c>
      <c r="E101" s="120"/>
      <c r="F101" s="120"/>
      <c r="G101" s="120"/>
      <c r="H101" s="120"/>
      <c r="I101" s="120"/>
      <c r="J101" s="121">
        <f>J695</f>
        <v>0</v>
      </c>
      <c r="L101" s="118"/>
      <c r="AZ101" s="122" t="s">
        <v>2526</v>
      </c>
      <c r="BA101" s="122" t="s">
        <v>2527</v>
      </c>
      <c r="BB101" s="122" t="s">
        <v>2357</v>
      </c>
      <c r="BC101" s="122" t="s">
        <v>2329</v>
      </c>
      <c r="BD101" s="122" t="s">
        <v>2217</v>
      </c>
    </row>
    <row r="102" spans="1:56" s="9" customFormat="1" ht="19.899999999999999" customHeight="1">
      <c r="B102" s="118"/>
      <c r="D102" s="119" t="s">
        <v>2528</v>
      </c>
      <c r="E102" s="120"/>
      <c r="F102" s="120"/>
      <c r="G102" s="120"/>
      <c r="H102" s="120"/>
      <c r="I102" s="120"/>
      <c r="J102" s="121">
        <f>J732</f>
        <v>0</v>
      </c>
      <c r="L102" s="118"/>
      <c r="AZ102" s="122" t="s">
        <v>2529</v>
      </c>
      <c r="BA102" s="122" t="s">
        <v>2530</v>
      </c>
      <c r="BB102" s="122" t="s">
        <v>2357</v>
      </c>
      <c r="BC102" s="122" t="s">
        <v>2207</v>
      </c>
      <c r="BD102" s="122" t="s">
        <v>2217</v>
      </c>
    </row>
    <row r="103" spans="1:56" s="9" customFormat="1" ht="19.899999999999999" customHeight="1">
      <c r="B103" s="118"/>
      <c r="D103" s="119" t="s">
        <v>2531</v>
      </c>
      <c r="E103" s="120"/>
      <c r="F103" s="120"/>
      <c r="G103" s="120"/>
      <c r="H103" s="120"/>
      <c r="I103" s="120"/>
      <c r="J103" s="121">
        <f>J820</f>
        <v>0</v>
      </c>
      <c r="L103" s="118"/>
      <c r="AZ103" s="122" t="s">
        <v>2532</v>
      </c>
      <c r="BA103" s="122" t="s">
        <v>2533</v>
      </c>
      <c r="BB103" s="122" t="s">
        <v>2357</v>
      </c>
      <c r="BC103" s="122" t="s">
        <v>2215</v>
      </c>
      <c r="BD103" s="122" t="s">
        <v>2217</v>
      </c>
    </row>
    <row r="104" spans="1:56" s="9" customFormat="1" ht="19.899999999999999" customHeight="1">
      <c r="B104" s="118"/>
      <c r="D104" s="119" t="s">
        <v>2534</v>
      </c>
      <c r="E104" s="120"/>
      <c r="F104" s="120"/>
      <c r="G104" s="120"/>
      <c r="H104" s="120"/>
      <c r="I104" s="120"/>
      <c r="J104" s="121">
        <f>J1071</f>
        <v>0</v>
      </c>
      <c r="L104" s="118"/>
      <c r="AZ104" s="122" t="s">
        <v>2535</v>
      </c>
      <c r="BA104" s="122" t="s">
        <v>2536</v>
      </c>
      <c r="BB104" s="122" t="s">
        <v>2357</v>
      </c>
      <c r="BC104" s="122" t="s">
        <v>2500</v>
      </c>
      <c r="BD104" s="122" t="s">
        <v>2217</v>
      </c>
    </row>
    <row r="105" spans="1:56" s="9" customFormat="1" ht="19.899999999999999" customHeight="1">
      <c r="B105" s="118"/>
      <c r="D105" s="119" t="s">
        <v>2537</v>
      </c>
      <c r="E105" s="120"/>
      <c r="F105" s="120"/>
      <c r="G105" s="120"/>
      <c r="H105" s="120"/>
      <c r="I105" s="120"/>
      <c r="J105" s="121">
        <f>J1115</f>
        <v>0</v>
      </c>
      <c r="L105" s="118"/>
      <c r="AZ105" s="122" t="s">
        <v>2538</v>
      </c>
      <c r="BA105" s="122" t="s">
        <v>2539</v>
      </c>
      <c r="BB105" s="122" t="s">
        <v>2357</v>
      </c>
      <c r="BC105" s="122" t="s">
        <v>2207</v>
      </c>
      <c r="BD105" s="122" t="s">
        <v>2217</v>
      </c>
    </row>
    <row r="106" spans="1:56" s="9" customFormat="1" ht="19.899999999999999" customHeight="1">
      <c r="B106" s="118"/>
      <c r="D106" s="119" t="s">
        <v>2540</v>
      </c>
      <c r="E106" s="120"/>
      <c r="F106" s="120"/>
      <c r="G106" s="120"/>
      <c r="H106" s="120"/>
      <c r="I106" s="120"/>
      <c r="J106" s="121">
        <f>J1208</f>
        <v>0</v>
      </c>
      <c r="L106" s="118"/>
      <c r="AZ106" s="122" t="s">
        <v>2541</v>
      </c>
      <c r="BA106" s="122" t="s">
        <v>2542</v>
      </c>
      <c r="BB106" s="122" t="s">
        <v>2357</v>
      </c>
      <c r="BC106" s="122" t="s">
        <v>2314</v>
      </c>
      <c r="BD106" s="122" t="s">
        <v>2217</v>
      </c>
    </row>
    <row r="107" spans="1:56" s="9" customFormat="1" ht="19.899999999999999" customHeight="1">
      <c r="B107" s="118"/>
      <c r="D107" s="119" t="s">
        <v>2543</v>
      </c>
      <c r="E107" s="120"/>
      <c r="F107" s="120"/>
      <c r="G107" s="120"/>
      <c r="H107" s="120"/>
      <c r="I107" s="120"/>
      <c r="J107" s="121">
        <f>J1287</f>
        <v>0</v>
      </c>
      <c r="L107" s="118"/>
      <c r="AZ107" s="122" t="s">
        <v>2544</v>
      </c>
      <c r="BA107" s="122" t="s">
        <v>2545</v>
      </c>
      <c r="BB107" s="122" t="s">
        <v>2357</v>
      </c>
      <c r="BC107" s="122" t="s">
        <v>2329</v>
      </c>
      <c r="BD107" s="122" t="s">
        <v>2217</v>
      </c>
    </row>
    <row r="108" spans="1:56" s="8" customFormat="1" ht="24.95" customHeight="1">
      <c r="B108" s="113"/>
      <c r="D108" s="114" t="s">
        <v>2546</v>
      </c>
      <c r="E108" s="115"/>
      <c r="F108" s="115"/>
      <c r="G108" s="115"/>
      <c r="H108" s="115"/>
      <c r="I108" s="115"/>
      <c r="J108" s="116">
        <f>J1289</f>
        <v>0</v>
      </c>
      <c r="L108" s="113"/>
      <c r="AZ108" s="117" t="s">
        <v>2547</v>
      </c>
      <c r="BA108" s="117" t="s">
        <v>2548</v>
      </c>
      <c r="BB108" s="117" t="s">
        <v>2357</v>
      </c>
      <c r="BC108" s="117" t="s">
        <v>2215</v>
      </c>
      <c r="BD108" s="117" t="s">
        <v>2217</v>
      </c>
    </row>
    <row r="109" spans="1:56" s="9" customFormat="1" ht="19.899999999999999" customHeight="1">
      <c r="B109" s="118"/>
      <c r="D109" s="119" t="s">
        <v>2549</v>
      </c>
      <c r="E109" s="120"/>
      <c r="F109" s="120"/>
      <c r="G109" s="120"/>
      <c r="H109" s="120"/>
      <c r="I109" s="120"/>
      <c r="J109" s="121">
        <f>J1290</f>
        <v>0</v>
      </c>
      <c r="L109" s="118"/>
      <c r="AZ109" s="122" t="s">
        <v>2550</v>
      </c>
      <c r="BA109" s="122" t="s">
        <v>2551</v>
      </c>
      <c r="BB109" s="122" t="s">
        <v>2357</v>
      </c>
      <c r="BC109" s="122" t="s">
        <v>2329</v>
      </c>
      <c r="BD109" s="122" t="s">
        <v>2217</v>
      </c>
    </row>
    <row r="110" spans="1:56" s="1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Z110" s="95" t="s">
        <v>2552</v>
      </c>
      <c r="BA110" s="95" t="s">
        <v>2553</v>
      </c>
      <c r="BB110" s="95" t="s">
        <v>2357</v>
      </c>
      <c r="BC110" s="95" t="s">
        <v>2207</v>
      </c>
      <c r="BD110" s="95" t="s">
        <v>2217</v>
      </c>
    </row>
    <row r="111" spans="1:56" s="1" customFormat="1" ht="6.95" customHeight="1">
      <c r="A111" s="29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Z111" s="95" t="s">
        <v>2554</v>
      </c>
      <c r="BA111" s="95" t="s">
        <v>2555</v>
      </c>
      <c r="BB111" s="95" t="s">
        <v>2357</v>
      </c>
      <c r="BC111" s="95" t="s">
        <v>2329</v>
      </c>
      <c r="BD111" s="95" t="s">
        <v>2217</v>
      </c>
    </row>
    <row r="112" spans="1:56">
      <c r="AZ112" s="95" t="s">
        <v>2556</v>
      </c>
      <c r="BA112" s="95" t="s">
        <v>2557</v>
      </c>
      <c r="BB112" s="95" t="s">
        <v>2357</v>
      </c>
      <c r="BC112" s="95" t="s">
        <v>2217</v>
      </c>
      <c r="BD112" s="95" t="s">
        <v>2217</v>
      </c>
    </row>
    <row r="113" spans="1:56">
      <c r="AZ113" s="95" t="s">
        <v>2558</v>
      </c>
      <c r="BA113" s="95" t="s">
        <v>2559</v>
      </c>
      <c r="BB113" s="95" t="s">
        <v>2345</v>
      </c>
      <c r="BC113" s="95" t="s">
        <v>2560</v>
      </c>
      <c r="BD113" s="95" t="s">
        <v>2217</v>
      </c>
    </row>
    <row r="114" spans="1:56">
      <c r="AZ114" s="95" t="s">
        <v>2561</v>
      </c>
      <c r="BA114" s="95" t="s">
        <v>2562</v>
      </c>
      <c r="BB114" s="95" t="s">
        <v>2357</v>
      </c>
      <c r="BC114" s="95" t="s">
        <v>2563</v>
      </c>
      <c r="BD114" s="95" t="s">
        <v>2217</v>
      </c>
    </row>
    <row r="115" spans="1:56" s="1" customFormat="1" ht="6.95" customHeight="1">
      <c r="A115" s="29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Z115" s="95" t="s">
        <v>2564</v>
      </c>
      <c r="BA115" s="95" t="s">
        <v>2565</v>
      </c>
      <c r="BB115" s="95" t="s">
        <v>2357</v>
      </c>
      <c r="BC115" s="95" t="s">
        <v>2217</v>
      </c>
      <c r="BD115" s="95" t="s">
        <v>2217</v>
      </c>
    </row>
    <row r="116" spans="1:56" s="1" customFormat="1" ht="24.95" customHeight="1">
      <c r="A116" s="29"/>
      <c r="B116" s="30"/>
      <c r="C116" s="21" t="s">
        <v>2566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Z116" s="95" t="s">
        <v>2567</v>
      </c>
      <c r="BA116" s="95" t="s">
        <v>2568</v>
      </c>
      <c r="BB116" s="95" t="s">
        <v>2297</v>
      </c>
      <c r="BC116" s="95" t="s">
        <v>2207</v>
      </c>
      <c r="BD116" s="95" t="s">
        <v>2217</v>
      </c>
    </row>
    <row r="117" spans="1:56" s="1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Z117" s="95" t="s">
        <v>2569</v>
      </c>
      <c r="BA117" s="95" t="s">
        <v>2570</v>
      </c>
      <c r="BB117" s="95" t="s">
        <v>2156</v>
      </c>
      <c r="BC117" s="95" t="s">
        <v>2442</v>
      </c>
      <c r="BD117" s="95" t="s">
        <v>2217</v>
      </c>
    </row>
    <row r="118" spans="1:56" s="1" customFormat="1" ht="12" customHeight="1">
      <c r="A118" s="29"/>
      <c r="B118" s="30"/>
      <c r="C118" s="26" t="s">
        <v>11</v>
      </c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Z118" s="95" t="s">
        <v>2571</v>
      </c>
      <c r="BA118" s="95" t="s">
        <v>2570</v>
      </c>
      <c r="BB118" s="95" t="s">
        <v>2297</v>
      </c>
      <c r="BC118" s="95" t="s">
        <v>2572</v>
      </c>
      <c r="BD118" s="95" t="s">
        <v>2217</v>
      </c>
    </row>
    <row r="119" spans="1:56" s="1" customFormat="1" ht="16.5" customHeight="1">
      <c r="A119" s="29"/>
      <c r="B119" s="30"/>
      <c r="C119" s="29"/>
      <c r="D119" s="29"/>
      <c r="E119" s="467" t="str">
        <f>E7</f>
        <v>Vodovod Klučov - napojení místních částí Žhery a Skramníky</v>
      </c>
      <c r="F119" s="468"/>
      <c r="G119" s="468"/>
      <c r="H119" s="468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Z119" s="95" t="s">
        <v>2573</v>
      </c>
      <c r="BA119" s="95" t="s">
        <v>2574</v>
      </c>
      <c r="BB119" s="95" t="s">
        <v>2297</v>
      </c>
      <c r="BC119" s="95" t="s">
        <v>2575</v>
      </c>
      <c r="BD119" s="95" t="s">
        <v>2217</v>
      </c>
    </row>
    <row r="120" spans="1:56" s="1" customFormat="1" ht="12" customHeight="1">
      <c r="A120" s="29"/>
      <c r="B120" s="30"/>
      <c r="C120" s="26" t="s">
        <v>2264</v>
      </c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Z120" s="95" t="s">
        <v>2576</v>
      </c>
      <c r="BA120" s="95" t="s">
        <v>2577</v>
      </c>
      <c r="BB120" s="95" t="s">
        <v>2297</v>
      </c>
      <c r="BC120" s="95" t="s">
        <v>2215</v>
      </c>
      <c r="BD120" s="95" t="s">
        <v>2217</v>
      </c>
    </row>
    <row r="121" spans="1:56" s="1" customFormat="1" ht="16.5" customHeight="1">
      <c r="A121" s="29"/>
      <c r="B121" s="30"/>
      <c r="C121" s="29"/>
      <c r="D121" s="29"/>
      <c r="E121" s="440" t="str">
        <f>E9</f>
        <v>001 - SO-01 Vodovodní řad Žhery</v>
      </c>
      <c r="F121" s="466"/>
      <c r="G121" s="466"/>
      <c r="H121" s="466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Z121" s="95" t="s">
        <v>2578</v>
      </c>
      <c r="BA121" s="95" t="s">
        <v>2579</v>
      </c>
      <c r="BB121" s="95" t="s">
        <v>2297</v>
      </c>
      <c r="BC121" s="95" t="s">
        <v>2580</v>
      </c>
      <c r="BD121" s="95" t="s">
        <v>2217</v>
      </c>
    </row>
    <row r="122" spans="1:56" s="1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Z122" s="95" t="s">
        <v>2581</v>
      </c>
      <c r="BA122" s="95" t="s">
        <v>2582</v>
      </c>
      <c r="BB122" s="95" t="s">
        <v>2297</v>
      </c>
      <c r="BC122" s="95" t="s">
        <v>2329</v>
      </c>
      <c r="BD122" s="95" t="s">
        <v>2217</v>
      </c>
    </row>
    <row r="123" spans="1:56" s="1" customFormat="1" ht="12" customHeight="1">
      <c r="A123" s="29"/>
      <c r="B123" s="30"/>
      <c r="C123" s="26" t="s">
        <v>15</v>
      </c>
      <c r="D123" s="29"/>
      <c r="E123" s="29"/>
      <c r="F123" s="24" t="str">
        <f>F12</f>
        <v>Klučov, m.č. Žhery a Skramníky</v>
      </c>
      <c r="G123" s="29"/>
      <c r="H123" s="29"/>
      <c r="I123" s="26" t="s">
        <v>17</v>
      </c>
      <c r="J123" s="52">
        <f>IF(J12="","",J12)</f>
        <v>44579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Z123" s="95" t="s">
        <v>2583</v>
      </c>
      <c r="BA123" s="95" t="s">
        <v>2584</v>
      </c>
      <c r="BB123" s="95" t="s">
        <v>2345</v>
      </c>
      <c r="BC123" s="95" t="s">
        <v>2215</v>
      </c>
      <c r="BD123" s="95" t="s">
        <v>2217</v>
      </c>
    </row>
    <row r="124" spans="1:56" s="1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Z124" s="95" t="s">
        <v>2585</v>
      </c>
      <c r="BA124" s="95" t="s">
        <v>2586</v>
      </c>
      <c r="BB124" s="95" t="s">
        <v>2345</v>
      </c>
      <c r="BC124" s="95" t="s">
        <v>2217</v>
      </c>
      <c r="BD124" s="95" t="s">
        <v>2217</v>
      </c>
    </row>
    <row r="125" spans="1:56" s="1" customFormat="1" ht="40.15" customHeight="1">
      <c r="A125" s="29"/>
      <c r="B125" s="30"/>
      <c r="C125" s="26" t="s">
        <v>18</v>
      </c>
      <c r="D125" s="29"/>
      <c r="E125" s="29"/>
      <c r="F125" s="24" t="str">
        <f>E15</f>
        <v>Obec Klučov</v>
      </c>
      <c r="G125" s="29"/>
      <c r="H125" s="29"/>
      <c r="I125" s="26" t="s">
        <v>24</v>
      </c>
      <c r="J125" s="27" t="str">
        <f>E21</f>
        <v>Vodohospodářsko-inženýrské služby spol. s r.o.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Z125" s="95" t="s">
        <v>2587</v>
      </c>
      <c r="BA125" s="95" t="s">
        <v>2588</v>
      </c>
      <c r="BB125" s="95" t="s">
        <v>2345</v>
      </c>
      <c r="BC125" s="95" t="s">
        <v>2215</v>
      </c>
      <c r="BD125" s="95" t="s">
        <v>2217</v>
      </c>
    </row>
    <row r="126" spans="1:56" s="1" customFormat="1" ht="15.2" customHeight="1">
      <c r="A126" s="29"/>
      <c r="B126" s="30"/>
      <c r="C126" s="26" t="s">
        <v>22</v>
      </c>
      <c r="D126" s="29"/>
      <c r="E126" s="29"/>
      <c r="F126" s="24" t="str">
        <f>IF(E18="","",E18)</f>
        <v xml:space="preserve"> </v>
      </c>
      <c r="G126" s="29"/>
      <c r="H126" s="29"/>
      <c r="I126" s="26" t="s">
        <v>2165</v>
      </c>
      <c r="J126" s="27" t="str">
        <f>E24</f>
        <v xml:space="preserve"> 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Z126" s="95" t="s">
        <v>2589</v>
      </c>
      <c r="BA126" s="95" t="s">
        <v>2590</v>
      </c>
      <c r="BB126" s="95" t="s">
        <v>2345</v>
      </c>
      <c r="BC126" s="95" t="s">
        <v>2215</v>
      </c>
      <c r="BD126" s="95" t="s">
        <v>2217</v>
      </c>
    </row>
    <row r="127" spans="1:56" s="1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Z127" s="95" t="s">
        <v>2591</v>
      </c>
      <c r="BA127" s="95" t="s">
        <v>2592</v>
      </c>
      <c r="BB127" s="95" t="s">
        <v>2345</v>
      </c>
      <c r="BC127" s="95" t="s">
        <v>2593</v>
      </c>
      <c r="BD127" s="95" t="s">
        <v>2217</v>
      </c>
    </row>
    <row r="128" spans="1:56" s="10" customFormat="1" ht="29.25" customHeight="1">
      <c r="A128" s="123"/>
      <c r="B128" s="124"/>
      <c r="C128" s="125" t="s">
        <v>2594</v>
      </c>
      <c r="D128" s="126" t="s">
        <v>2192</v>
      </c>
      <c r="E128" s="126" t="s">
        <v>2188</v>
      </c>
      <c r="F128" s="126" t="s">
        <v>2189</v>
      </c>
      <c r="G128" s="126" t="s">
        <v>2595</v>
      </c>
      <c r="H128" s="126" t="s">
        <v>2596</v>
      </c>
      <c r="I128" s="126" t="s">
        <v>2597</v>
      </c>
      <c r="J128" s="127" t="s">
        <v>2502</v>
      </c>
      <c r="K128" s="128" t="s">
        <v>2598</v>
      </c>
      <c r="L128" s="129"/>
      <c r="M128" s="58" t="s">
        <v>2156</v>
      </c>
      <c r="N128" s="59" t="s">
        <v>2171</v>
      </c>
      <c r="O128" s="59" t="s">
        <v>2599</v>
      </c>
      <c r="P128" s="59" t="s">
        <v>2600</v>
      </c>
      <c r="Q128" s="59" t="s">
        <v>2601</v>
      </c>
      <c r="R128" s="59" t="s">
        <v>2602</v>
      </c>
      <c r="S128" s="59" t="s">
        <v>2603</v>
      </c>
      <c r="T128" s="60" t="s">
        <v>2604</v>
      </c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Z128" s="100" t="s">
        <v>2605</v>
      </c>
      <c r="BA128" s="100" t="s">
        <v>2606</v>
      </c>
      <c r="BB128" s="100" t="s">
        <v>2357</v>
      </c>
      <c r="BC128" s="100" t="s">
        <v>2422</v>
      </c>
      <c r="BD128" s="100" t="s">
        <v>2217</v>
      </c>
    </row>
    <row r="129" spans="1:65" s="1" customFormat="1" ht="22.9" customHeight="1">
      <c r="A129" s="29"/>
      <c r="B129" s="30"/>
      <c r="C129" s="65" t="s">
        <v>2607</v>
      </c>
      <c r="D129" s="29"/>
      <c r="E129" s="29"/>
      <c r="F129" s="29"/>
      <c r="G129" s="29"/>
      <c r="H129" s="29"/>
      <c r="I129" s="29"/>
      <c r="J129" s="130">
        <f>BK129</f>
        <v>0</v>
      </c>
      <c r="K129" s="29"/>
      <c r="L129" s="30"/>
      <c r="M129" s="61"/>
      <c r="N129" s="53"/>
      <c r="O129" s="62"/>
      <c r="P129" s="131">
        <f>P130+P1289</f>
        <v>8065.8113849999991</v>
      </c>
      <c r="Q129" s="62"/>
      <c r="R129" s="131">
        <f>R130+R1289</f>
        <v>303.47125475999991</v>
      </c>
      <c r="S129" s="62"/>
      <c r="T129" s="132">
        <f>T130+T1289</f>
        <v>356.09920999999997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7" t="s">
        <v>2206</v>
      </c>
      <c r="AU129" s="17" t="s">
        <v>2509</v>
      </c>
      <c r="AZ129" s="95" t="s">
        <v>2608</v>
      </c>
      <c r="BA129" s="95" t="s">
        <v>2609</v>
      </c>
      <c r="BB129" s="95" t="s">
        <v>2357</v>
      </c>
      <c r="BC129" s="95" t="s">
        <v>2386</v>
      </c>
      <c r="BD129" s="95" t="s">
        <v>2217</v>
      </c>
      <c r="BK129" s="133">
        <f>BK130+BK1289</f>
        <v>0</v>
      </c>
    </row>
    <row r="130" spans="1:65" s="11" customFormat="1" ht="25.9" customHeight="1">
      <c r="B130" s="134"/>
      <c r="D130" s="135" t="s">
        <v>2206</v>
      </c>
      <c r="E130" s="136" t="s">
        <v>2610</v>
      </c>
      <c r="F130" s="136" t="s">
        <v>2611</v>
      </c>
      <c r="J130" s="137">
        <f>BK130</f>
        <v>0</v>
      </c>
      <c r="L130" s="134"/>
      <c r="M130" s="138"/>
      <c r="N130" s="139"/>
      <c r="O130" s="139"/>
      <c r="P130" s="140">
        <f>P131+P675+P680+P695+P732+P820+P1071+P1115+P1208+P1287</f>
        <v>8037.7393849999989</v>
      </c>
      <c r="Q130" s="139"/>
      <c r="R130" s="140">
        <f>R131+R675+R680+R695+R732+R820+R1071+R1115+R1208+R1287</f>
        <v>303.31407475999993</v>
      </c>
      <c r="S130" s="139"/>
      <c r="T130" s="141">
        <f>T131+T675+T680+T695+T732+T820+T1071+T1115+T1208+T1287</f>
        <v>356.09920999999997</v>
      </c>
      <c r="AR130" s="135" t="s">
        <v>2215</v>
      </c>
      <c r="AT130" s="142" t="s">
        <v>2206</v>
      </c>
      <c r="AU130" s="142" t="s">
        <v>2207</v>
      </c>
      <c r="AY130" s="135" t="s">
        <v>2612</v>
      </c>
      <c r="AZ130" s="95" t="s">
        <v>2613</v>
      </c>
      <c r="BA130" s="95" t="s">
        <v>2614</v>
      </c>
      <c r="BB130" s="95" t="s">
        <v>2357</v>
      </c>
      <c r="BC130" s="95" t="s">
        <v>2215</v>
      </c>
      <c r="BD130" s="95" t="s">
        <v>2217</v>
      </c>
      <c r="BK130" s="143">
        <f>BK131+BK675+BK680+BK695+BK732+BK820+BK1071+BK1115+BK1208+BK1287</f>
        <v>0</v>
      </c>
    </row>
    <row r="131" spans="1:65" s="11" customFormat="1" ht="22.9" customHeight="1">
      <c r="B131" s="134"/>
      <c r="D131" s="135" t="s">
        <v>2206</v>
      </c>
      <c r="E131" s="144" t="s">
        <v>2215</v>
      </c>
      <c r="F131" s="144" t="s">
        <v>2615</v>
      </c>
      <c r="J131" s="145">
        <f>BK131</f>
        <v>0</v>
      </c>
      <c r="L131" s="134"/>
      <c r="M131" s="138"/>
      <c r="N131" s="139"/>
      <c r="O131" s="139"/>
      <c r="P131" s="140">
        <f>SUM(P132:P674)</f>
        <v>4472.245206999999</v>
      </c>
      <c r="Q131" s="139"/>
      <c r="R131" s="140">
        <f>SUM(R132:R674)</f>
        <v>8.2266601400000017</v>
      </c>
      <c r="S131" s="139"/>
      <c r="T131" s="141">
        <f>SUM(T132:T674)</f>
        <v>327.65728999999999</v>
      </c>
      <c r="AR131" s="135" t="s">
        <v>2215</v>
      </c>
      <c r="AT131" s="142" t="s">
        <v>2206</v>
      </c>
      <c r="AU131" s="142" t="s">
        <v>2215</v>
      </c>
      <c r="AY131" s="135" t="s">
        <v>2612</v>
      </c>
      <c r="AZ131" s="95" t="s">
        <v>2616</v>
      </c>
      <c r="BA131" s="95" t="s">
        <v>2617</v>
      </c>
      <c r="BB131" s="95" t="s">
        <v>2357</v>
      </c>
      <c r="BC131" s="95" t="s">
        <v>2386</v>
      </c>
      <c r="BD131" s="95" t="s">
        <v>2217</v>
      </c>
      <c r="BK131" s="143">
        <f>SUM(BK132:BK674)</f>
        <v>0</v>
      </c>
    </row>
    <row r="132" spans="1:65" s="1" customFormat="1" ht="16.5" customHeight="1">
      <c r="A132" s="29"/>
      <c r="B132" s="146"/>
      <c r="C132" s="147" t="s">
        <v>2215</v>
      </c>
      <c r="D132" s="147" t="s">
        <v>2618</v>
      </c>
      <c r="E132" s="148" t="s">
        <v>2619</v>
      </c>
      <c r="F132" s="149" t="s">
        <v>2620</v>
      </c>
      <c r="G132" s="150" t="s">
        <v>2297</v>
      </c>
      <c r="H132" s="151">
        <v>39.75</v>
      </c>
      <c r="I132" s="344"/>
      <c r="J132" s="152">
        <f>ROUND(I132*H132,2)</f>
        <v>0</v>
      </c>
      <c r="K132" s="153"/>
      <c r="L132" s="30"/>
      <c r="M132" s="154" t="s">
        <v>2156</v>
      </c>
      <c r="N132" s="155" t="s">
        <v>2172</v>
      </c>
      <c r="O132" s="156">
        <v>0.30599999999999999</v>
      </c>
      <c r="P132" s="156">
        <f>O132*H132</f>
        <v>12.163499999999999</v>
      </c>
      <c r="Q132" s="156">
        <v>0</v>
      </c>
      <c r="R132" s="156">
        <f>Q132*H132</f>
        <v>0</v>
      </c>
      <c r="S132" s="156">
        <v>0.48</v>
      </c>
      <c r="T132" s="157">
        <f>S132*H132</f>
        <v>19.079999999999998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2389</v>
      </c>
      <c r="AT132" s="158" t="s">
        <v>2618</v>
      </c>
      <c r="AU132" s="158" t="s">
        <v>2217</v>
      </c>
      <c r="AY132" s="17" t="s">
        <v>2612</v>
      </c>
      <c r="AZ132" s="95" t="s">
        <v>2621</v>
      </c>
      <c r="BA132" s="95" t="s">
        <v>2622</v>
      </c>
      <c r="BB132" s="95" t="s">
        <v>2357</v>
      </c>
      <c r="BC132" s="95" t="s">
        <v>2329</v>
      </c>
      <c r="BD132" s="95" t="s">
        <v>2217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2215</v>
      </c>
      <c r="BK132" s="159">
        <f>ROUND(I132*H132,2)</f>
        <v>0</v>
      </c>
      <c r="BL132" s="17" t="s">
        <v>2389</v>
      </c>
      <c r="BM132" s="158" t="s">
        <v>2623</v>
      </c>
    </row>
    <row r="133" spans="1:65" s="12" customFormat="1">
      <c r="B133" s="160"/>
      <c r="D133" s="161" t="s">
        <v>2624</v>
      </c>
      <c r="E133" s="162" t="s">
        <v>2156</v>
      </c>
      <c r="F133" s="163" t="s">
        <v>2625</v>
      </c>
      <c r="H133" s="162" t="s">
        <v>2156</v>
      </c>
      <c r="I133" s="345"/>
      <c r="L133" s="160"/>
      <c r="M133" s="164"/>
      <c r="N133" s="165"/>
      <c r="O133" s="165"/>
      <c r="P133" s="165"/>
      <c r="Q133" s="165"/>
      <c r="R133" s="165"/>
      <c r="S133" s="165"/>
      <c r="T133" s="166"/>
      <c r="AT133" s="162" t="s">
        <v>2624</v>
      </c>
      <c r="AU133" s="162" t="s">
        <v>2217</v>
      </c>
      <c r="AV133" s="12" t="s">
        <v>2215</v>
      </c>
      <c r="AW133" s="12" t="s">
        <v>26</v>
      </c>
      <c r="AX133" s="12" t="s">
        <v>2207</v>
      </c>
      <c r="AY133" s="162" t="s">
        <v>2612</v>
      </c>
      <c r="AZ133" s="95" t="s">
        <v>2626</v>
      </c>
      <c r="BA133" s="95" t="s">
        <v>2627</v>
      </c>
      <c r="BB133" s="95" t="s">
        <v>2357</v>
      </c>
      <c r="BC133" s="95" t="s">
        <v>2217</v>
      </c>
      <c r="BD133" s="95" t="s">
        <v>2217</v>
      </c>
    </row>
    <row r="134" spans="1:65" s="12" customFormat="1">
      <c r="B134" s="160"/>
      <c r="D134" s="161" t="s">
        <v>2624</v>
      </c>
      <c r="E134" s="162" t="s">
        <v>2156</v>
      </c>
      <c r="F134" s="163" t="s">
        <v>2628</v>
      </c>
      <c r="H134" s="162" t="s">
        <v>2156</v>
      </c>
      <c r="I134" s="345"/>
      <c r="L134" s="160"/>
      <c r="M134" s="164"/>
      <c r="N134" s="165"/>
      <c r="O134" s="165"/>
      <c r="P134" s="165"/>
      <c r="Q134" s="165"/>
      <c r="R134" s="165"/>
      <c r="S134" s="165"/>
      <c r="T134" s="166"/>
      <c r="AT134" s="162" t="s">
        <v>2624</v>
      </c>
      <c r="AU134" s="162" t="s">
        <v>2217</v>
      </c>
      <c r="AV134" s="12" t="s">
        <v>2215</v>
      </c>
      <c r="AW134" s="12" t="s">
        <v>26</v>
      </c>
      <c r="AX134" s="12" t="s">
        <v>2207</v>
      </c>
      <c r="AY134" s="162" t="s">
        <v>2612</v>
      </c>
      <c r="AZ134" s="95" t="s">
        <v>2629</v>
      </c>
      <c r="BA134" s="95" t="s">
        <v>2630</v>
      </c>
      <c r="BB134" s="95" t="s">
        <v>2357</v>
      </c>
      <c r="BC134" s="95" t="s">
        <v>2217</v>
      </c>
      <c r="BD134" s="95" t="s">
        <v>2217</v>
      </c>
    </row>
    <row r="135" spans="1:65" s="13" customFormat="1">
      <c r="B135" s="167"/>
      <c r="D135" s="161" t="s">
        <v>2624</v>
      </c>
      <c r="E135" s="168" t="s">
        <v>2156</v>
      </c>
      <c r="F135" s="169" t="s">
        <v>2631</v>
      </c>
      <c r="H135" s="170">
        <v>30.75</v>
      </c>
      <c r="I135" s="346"/>
      <c r="L135" s="167"/>
      <c r="M135" s="171"/>
      <c r="N135" s="172"/>
      <c r="O135" s="172"/>
      <c r="P135" s="172"/>
      <c r="Q135" s="172"/>
      <c r="R135" s="172"/>
      <c r="S135" s="172"/>
      <c r="T135" s="173"/>
      <c r="AT135" s="168" t="s">
        <v>2624</v>
      </c>
      <c r="AU135" s="168" t="s">
        <v>2217</v>
      </c>
      <c r="AV135" s="13" t="s">
        <v>2217</v>
      </c>
      <c r="AW135" s="13" t="s">
        <v>26</v>
      </c>
      <c r="AX135" s="13" t="s">
        <v>2207</v>
      </c>
      <c r="AY135" s="168" t="s">
        <v>2612</v>
      </c>
      <c r="AZ135" s="95" t="s">
        <v>2632</v>
      </c>
      <c r="BA135" s="95" t="s">
        <v>2633</v>
      </c>
      <c r="BB135" s="95" t="s">
        <v>2357</v>
      </c>
      <c r="BC135" s="95" t="s">
        <v>2314</v>
      </c>
      <c r="BD135" s="95" t="s">
        <v>2217</v>
      </c>
    </row>
    <row r="136" spans="1:65" s="12" customFormat="1">
      <c r="B136" s="160"/>
      <c r="D136" s="161" t="s">
        <v>2624</v>
      </c>
      <c r="E136" s="162" t="s">
        <v>2156</v>
      </c>
      <c r="F136" s="163" t="s">
        <v>2634</v>
      </c>
      <c r="H136" s="162" t="s">
        <v>2156</v>
      </c>
      <c r="I136" s="345"/>
      <c r="L136" s="160"/>
      <c r="M136" s="164"/>
      <c r="N136" s="165"/>
      <c r="O136" s="165"/>
      <c r="P136" s="165"/>
      <c r="Q136" s="165"/>
      <c r="R136" s="165"/>
      <c r="S136" s="165"/>
      <c r="T136" s="166"/>
      <c r="AT136" s="162" t="s">
        <v>2624</v>
      </c>
      <c r="AU136" s="162" t="s">
        <v>2217</v>
      </c>
      <c r="AV136" s="12" t="s">
        <v>2215</v>
      </c>
      <c r="AW136" s="12" t="s">
        <v>26</v>
      </c>
      <c r="AX136" s="12" t="s">
        <v>2207</v>
      </c>
      <c r="AY136" s="162" t="s">
        <v>2612</v>
      </c>
      <c r="AZ136" s="95" t="s">
        <v>2635</v>
      </c>
      <c r="BA136" s="95" t="s">
        <v>2636</v>
      </c>
      <c r="BB136" s="95" t="s">
        <v>2357</v>
      </c>
      <c r="BC136" s="95" t="s">
        <v>2419</v>
      </c>
      <c r="BD136" s="95" t="s">
        <v>2217</v>
      </c>
    </row>
    <row r="137" spans="1:65" s="13" customFormat="1">
      <c r="B137" s="167"/>
      <c r="D137" s="161" t="s">
        <v>2624</v>
      </c>
      <c r="E137" s="168" t="s">
        <v>2156</v>
      </c>
      <c r="F137" s="169" t="s">
        <v>2637</v>
      </c>
      <c r="H137" s="170">
        <v>5</v>
      </c>
      <c r="I137" s="346"/>
      <c r="L137" s="167"/>
      <c r="M137" s="171"/>
      <c r="N137" s="172"/>
      <c r="O137" s="172"/>
      <c r="P137" s="172"/>
      <c r="Q137" s="172"/>
      <c r="R137" s="172"/>
      <c r="S137" s="172"/>
      <c r="T137" s="173"/>
      <c r="AT137" s="168" t="s">
        <v>2624</v>
      </c>
      <c r="AU137" s="168" t="s">
        <v>2217</v>
      </c>
      <c r="AV137" s="13" t="s">
        <v>2217</v>
      </c>
      <c r="AW137" s="13" t="s">
        <v>26</v>
      </c>
      <c r="AX137" s="13" t="s">
        <v>2207</v>
      </c>
      <c r="AY137" s="168" t="s">
        <v>2612</v>
      </c>
    </row>
    <row r="138" spans="1:65" s="14" customFormat="1">
      <c r="B138" s="174"/>
      <c r="D138" s="161" t="s">
        <v>2624</v>
      </c>
      <c r="E138" s="175" t="s">
        <v>2392</v>
      </c>
      <c r="F138" s="176" t="s">
        <v>2638</v>
      </c>
      <c r="H138" s="177">
        <v>35.75</v>
      </c>
      <c r="I138" s="347"/>
      <c r="L138" s="174"/>
      <c r="M138" s="178"/>
      <c r="N138" s="179"/>
      <c r="O138" s="179"/>
      <c r="P138" s="179"/>
      <c r="Q138" s="179"/>
      <c r="R138" s="179"/>
      <c r="S138" s="179"/>
      <c r="T138" s="180"/>
      <c r="AT138" s="175" t="s">
        <v>2624</v>
      </c>
      <c r="AU138" s="175" t="s">
        <v>2217</v>
      </c>
      <c r="AV138" s="14" t="s">
        <v>2329</v>
      </c>
      <c r="AW138" s="14" t="s">
        <v>26</v>
      </c>
      <c r="AX138" s="14" t="s">
        <v>2207</v>
      </c>
      <c r="AY138" s="175" t="s">
        <v>2612</v>
      </c>
    </row>
    <row r="139" spans="1:65" s="12" customFormat="1">
      <c r="B139" s="160"/>
      <c r="D139" s="161" t="s">
        <v>2624</v>
      </c>
      <c r="E139" s="162" t="s">
        <v>2156</v>
      </c>
      <c r="F139" s="163" t="s">
        <v>2639</v>
      </c>
      <c r="H139" s="162" t="s">
        <v>2156</v>
      </c>
      <c r="I139" s="345"/>
      <c r="L139" s="160"/>
      <c r="M139" s="164"/>
      <c r="N139" s="165"/>
      <c r="O139" s="165"/>
      <c r="P139" s="165"/>
      <c r="Q139" s="165"/>
      <c r="R139" s="165"/>
      <c r="S139" s="165"/>
      <c r="T139" s="166"/>
      <c r="AT139" s="162" t="s">
        <v>2624</v>
      </c>
      <c r="AU139" s="162" t="s">
        <v>2217</v>
      </c>
      <c r="AV139" s="12" t="s">
        <v>2215</v>
      </c>
      <c r="AW139" s="12" t="s">
        <v>26</v>
      </c>
      <c r="AX139" s="12" t="s">
        <v>2207</v>
      </c>
      <c r="AY139" s="162" t="s">
        <v>2612</v>
      </c>
    </row>
    <row r="140" spans="1:65" s="13" customFormat="1">
      <c r="B140" s="167"/>
      <c r="D140" s="161" t="s">
        <v>2624</v>
      </c>
      <c r="E140" s="168" t="s">
        <v>2156</v>
      </c>
      <c r="F140" s="169" t="s">
        <v>2640</v>
      </c>
      <c r="H140" s="170">
        <v>4</v>
      </c>
      <c r="I140" s="346"/>
      <c r="L140" s="167"/>
      <c r="M140" s="171"/>
      <c r="N140" s="172"/>
      <c r="O140" s="172"/>
      <c r="P140" s="172"/>
      <c r="Q140" s="172"/>
      <c r="R140" s="172"/>
      <c r="S140" s="172"/>
      <c r="T140" s="173"/>
      <c r="AT140" s="168" t="s">
        <v>2624</v>
      </c>
      <c r="AU140" s="168" t="s">
        <v>2217</v>
      </c>
      <c r="AV140" s="13" t="s">
        <v>2217</v>
      </c>
      <c r="AW140" s="13" t="s">
        <v>26</v>
      </c>
      <c r="AX140" s="13" t="s">
        <v>2207</v>
      </c>
      <c r="AY140" s="168" t="s">
        <v>2612</v>
      </c>
    </row>
    <row r="141" spans="1:65" s="14" customFormat="1">
      <c r="B141" s="174"/>
      <c r="D141" s="161" t="s">
        <v>2624</v>
      </c>
      <c r="E141" s="175" t="s">
        <v>2395</v>
      </c>
      <c r="F141" s="176" t="s">
        <v>2638</v>
      </c>
      <c r="H141" s="177">
        <v>4</v>
      </c>
      <c r="I141" s="347"/>
      <c r="L141" s="174"/>
      <c r="M141" s="178"/>
      <c r="N141" s="179"/>
      <c r="O141" s="179"/>
      <c r="P141" s="179"/>
      <c r="Q141" s="179"/>
      <c r="R141" s="179"/>
      <c r="S141" s="179"/>
      <c r="T141" s="180"/>
      <c r="AT141" s="175" t="s">
        <v>2624</v>
      </c>
      <c r="AU141" s="175" t="s">
        <v>2217</v>
      </c>
      <c r="AV141" s="14" t="s">
        <v>2329</v>
      </c>
      <c r="AW141" s="14" t="s">
        <v>26</v>
      </c>
      <c r="AX141" s="14" t="s">
        <v>2207</v>
      </c>
      <c r="AY141" s="175" t="s">
        <v>2612</v>
      </c>
    </row>
    <row r="142" spans="1:65" s="15" customFormat="1">
      <c r="B142" s="181"/>
      <c r="D142" s="161" t="s">
        <v>2624</v>
      </c>
      <c r="E142" s="182" t="s">
        <v>2156</v>
      </c>
      <c r="F142" s="183" t="s">
        <v>2641</v>
      </c>
      <c r="H142" s="184">
        <v>39.75</v>
      </c>
      <c r="I142" s="348"/>
      <c r="L142" s="181"/>
      <c r="M142" s="185"/>
      <c r="N142" s="186"/>
      <c r="O142" s="186"/>
      <c r="P142" s="186"/>
      <c r="Q142" s="186"/>
      <c r="R142" s="186"/>
      <c r="S142" s="186"/>
      <c r="T142" s="187"/>
      <c r="AT142" s="182" t="s">
        <v>2624</v>
      </c>
      <c r="AU142" s="182" t="s">
        <v>2217</v>
      </c>
      <c r="AV142" s="15" t="s">
        <v>2389</v>
      </c>
      <c r="AW142" s="15" t="s">
        <v>26</v>
      </c>
      <c r="AX142" s="15" t="s">
        <v>2215</v>
      </c>
      <c r="AY142" s="182" t="s">
        <v>2612</v>
      </c>
    </row>
    <row r="143" spans="1:65" s="1" customFormat="1" ht="21.75" customHeight="1">
      <c r="A143" s="29"/>
      <c r="B143" s="146"/>
      <c r="C143" s="147" t="s">
        <v>2217</v>
      </c>
      <c r="D143" s="147" t="s">
        <v>2618</v>
      </c>
      <c r="E143" s="148" t="s">
        <v>2642</v>
      </c>
      <c r="F143" s="149" t="s">
        <v>2643</v>
      </c>
      <c r="G143" s="150" t="s">
        <v>2297</v>
      </c>
      <c r="H143" s="151">
        <v>18</v>
      </c>
      <c r="I143" s="344"/>
      <c r="J143" s="152">
        <f>ROUND(I143*H143,2)</f>
        <v>0</v>
      </c>
      <c r="K143" s="153"/>
      <c r="L143" s="30"/>
      <c r="M143" s="154" t="s">
        <v>2156</v>
      </c>
      <c r="N143" s="155" t="s">
        <v>2172</v>
      </c>
      <c r="O143" s="156">
        <v>0.23799999999999999</v>
      </c>
      <c r="P143" s="156">
        <f>O143*H143</f>
        <v>4.2839999999999998</v>
      </c>
      <c r="Q143" s="156">
        <v>0</v>
      </c>
      <c r="R143" s="156">
        <f>Q143*H143</f>
        <v>0</v>
      </c>
      <c r="S143" s="156">
        <v>0.40799999999999997</v>
      </c>
      <c r="T143" s="157">
        <f>S143*H143</f>
        <v>7.3439999999999994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2389</v>
      </c>
      <c r="AT143" s="158" t="s">
        <v>2618</v>
      </c>
      <c r="AU143" s="158" t="s">
        <v>2217</v>
      </c>
      <c r="AY143" s="17" t="s">
        <v>2612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2215</v>
      </c>
      <c r="BK143" s="159">
        <f>ROUND(I143*H143,2)</f>
        <v>0</v>
      </c>
      <c r="BL143" s="17" t="s">
        <v>2389</v>
      </c>
      <c r="BM143" s="158" t="s">
        <v>2644</v>
      </c>
    </row>
    <row r="144" spans="1:65" s="13" customFormat="1">
      <c r="B144" s="167"/>
      <c r="D144" s="161" t="s">
        <v>2624</v>
      </c>
      <c r="E144" s="168" t="s">
        <v>2156</v>
      </c>
      <c r="F144" s="169" t="s">
        <v>2420</v>
      </c>
      <c r="H144" s="170">
        <v>18</v>
      </c>
      <c r="I144" s="346"/>
      <c r="L144" s="167"/>
      <c r="M144" s="171"/>
      <c r="N144" s="172"/>
      <c r="O144" s="172"/>
      <c r="P144" s="172"/>
      <c r="Q144" s="172"/>
      <c r="R144" s="172"/>
      <c r="S144" s="172"/>
      <c r="T144" s="173"/>
      <c r="AT144" s="168" t="s">
        <v>2624</v>
      </c>
      <c r="AU144" s="168" t="s">
        <v>2217</v>
      </c>
      <c r="AV144" s="13" t="s">
        <v>2217</v>
      </c>
      <c r="AW144" s="13" t="s">
        <v>26</v>
      </c>
      <c r="AX144" s="13" t="s">
        <v>2207</v>
      </c>
      <c r="AY144" s="168" t="s">
        <v>2612</v>
      </c>
    </row>
    <row r="145" spans="1:65" s="15" customFormat="1">
      <c r="B145" s="181"/>
      <c r="D145" s="161" t="s">
        <v>2624</v>
      </c>
      <c r="E145" s="182" t="s">
        <v>2156</v>
      </c>
      <c r="F145" s="183" t="s">
        <v>2641</v>
      </c>
      <c r="H145" s="184">
        <v>18</v>
      </c>
      <c r="I145" s="348"/>
      <c r="L145" s="181"/>
      <c r="M145" s="185"/>
      <c r="N145" s="186"/>
      <c r="O145" s="186"/>
      <c r="P145" s="186"/>
      <c r="Q145" s="186"/>
      <c r="R145" s="186"/>
      <c r="S145" s="186"/>
      <c r="T145" s="187"/>
      <c r="AT145" s="182" t="s">
        <v>2624</v>
      </c>
      <c r="AU145" s="182" t="s">
        <v>2217</v>
      </c>
      <c r="AV145" s="15" t="s">
        <v>2389</v>
      </c>
      <c r="AW145" s="15" t="s">
        <v>26</v>
      </c>
      <c r="AX145" s="15" t="s">
        <v>2215</v>
      </c>
      <c r="AY145" s="182" t="s">
        <v>2612</v>
      </c>
    </row>
    <row r="146" spans="1:65" s="1" customFormat="1" ht="16.5" customHeight="1">
      <c r="A146" s="29"/>
      <c r="B146" s="146"/>
      <c r="C146" s="147" t="s">
        <v>2329</v>
      </c>
      <c r="D146" s="147" t="s">
        <v>2618</v>
      </c>
      <c r="E146" s="148" t="s">
        <v>2645</v>
      </c>
      <c r="F146" s="149" t="s">
        <v>2646</v>
      </c>
      <c r="G146" s="150" t="s">
        <v>2297</v>
      </c>
      <c r="H146" s="151">
        <v>145</v>
      </c>
      <c r="I146" s="344"/>
      <c r="J146" s="152">
        <f>ROUND(I146*H146,2)</f>
        <v>0</v>
      </c>
      <c r="K146" s="153"/>
      <c r="L146" s="30"/>
      <c r="M146" s="154" t="s">
        <v>2156</v>
      </c>
      <c r="N146" s="155" t="s">
        <v>2172</v>
      </c>
      <c r="O146" s="156">
        <v>0.13100000000000001</v>
      </c>
      <c r="P146" s="156">
        <f>O146*H146</f>
        <v>18.995000000000001</v>
      </c>
      <c r="Q146" s="156">
        <v>0</v>
      </c>
      <c r="R146" s="156">
        <f>Q146*H146</f>
        <v>0</v>
      </c>
      <c r="S146" s="156">
        <v>0.19</v>
      </c>
      <c r="T146" s="157">
        <f>S146*H146</f>
        <v>27.55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2389</v>
      </c>
      <c r="AT146" s="158" t="s">
        <v>2618</v>
      </c>
      <c r="AU146" s="158" t="s">
        <v>2217</v>
      </c>
      <c r="AY146" s="17" t="s">
        <v>2612</v>
      </c>
      <c r="BE146" s="159">
        <f>IF(N146="základní",J146,0)</f>
        <v>0</v>
      </c>
      <c r="BF146" s="159">
        <f>IF(N146="snížená",J146,0)</f>
        <v>0</v>
      </c>
      <c r="BG146" s="159">
        <f>IF(N146="zákl. přenesená",J146,0)</f>
        <v>0</v>
      </c>
      <c r="BH146" s="159">
        <f>IF(N146="sníž. přenesená",J146,0)</f>
        <v>0</v>
      </c>
      <c r="BI146" s="159">
        <f>IF(N146="nulová",J146,0)</f>
        <v>0</v>
      </c>
      <c r="BJ146" s="17" t="s">
        <v>2215</v>
      </c>
      <c r="BK146" s="159">
        <f>ROUND(I146*H146,2)</f>
        <v>0</v>
      </c>
      <c r="BL146" s="17" t="s">
        <v>2389</v>
      </c>
      <c r="BM146" s="158" t="s">
        <v>2647</v>
      </c>
    </row>
    <row r="147" spans="1:65" s="12" customFormat="1">
      <c r="B147" s="160"/>
      <c r="D147" s="161" t="s">
        <v>2624</v>
      </c>
      <c r="E147" s="162" t="s">
        <v>2156</v>
      </c>
      <c r="F147" s="163" t="s">
        <v>2648</v>
      </c>
      <c r="H147" s="162" t="s">
        <v>2156</v>
      </c>
      <c r="I147" s="345"/>
      <c r="L147" s="160"/>
      <c r="M147" s="164"/>
      <c r="N147" s="165"/>
      <c r="O147" s="165"/>
      <c r="P147" s="165"/>
      <c r="Q147" s="165"/>
      <c r="R147" s="165"/>
      <c r="S147" s="165"/>
      <c r="T147" s="166"/>
      <c r="AT147" s="162" t="s">
        <v>2624</v>
      </c>
      <c r="AU147" s="162" t="s">
        <v>2217</v>
      </c>
      <c r="AV147" s="12" t="s">
        <v>2215</v>
      </c>
      <c r="AW147" s="12" t="s">
        <v>26</v>
      </c>
      <c r="AX147" s="12" t="s">
        <v>2207</v>
      </c>
      <c r="AY147" s="162" t="s">
        <v>2612</v>
      </c>
    </row>
    <row r="148" spans="1:65" s="12" customFormat="1">
      <c r="B148" s="160"/>
      <c r="D148" s="161" t="s">
        <v>2624</v>
      </c>
      <c r="E148" s="162" t="s">
        <v>2156</v>
      </c>
      <c r="F148" s="163" t="s">
        <v>2628</v>
      </c>
      <c r="H148" s="162" t="s">
        <v>2156</v>
      </c>
      <c r="I148" s="345"/>
      <c r="L148" s="160"/>
      <c r="M148" s="164"/>
      <c r="N148" s="165"/>
      <c r="O148" s="165"/>
      <c r="P148" s="165"/>
      <c r="Q148" s="165"/>
      <c r="R148" s="165"/>
      <c r="S148" s="165"/>
      <c r="T148" s="166"/>
      <c r="AT148" s="162" t="s">
        <v>2624</v>
      </c>
      <c r="AU148" s="162" t="s">
        <v>2217</v>
      </c>
      <c r="AV148" s="12" t="s">
        <v>2215</v>
      </c>
      <c r="AW148" s="12" t="s">
        <v>26</v>
      </c>
      <c r="AX148" s="12" t="s">
        <v>2207</v>
      </c>
      <c r="AY148" s="162" t="s">
        <v>2612</v>
      </c>
    </row>
    <row r="149" spans="1:65" s="13" customFormat="1">
      <c r="B149" s="167"/>
      <c r="D149" s="161" t="s">
        <v>2624</v>
      </c>
      <c r="E149" s="168" t="s">
        <v>2156</v>
      </c>
      <c r="F149" s="169" t="s">
        <v>2649</v>
      </c>
      <c r="H149" s="170">
        <v>9.75</v>
      </c>
      <c r="I149" s="346"/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2624</v>
      </c>
      <c r="AU149" s="168" t="s">
        <v>2217</v>
      </c>
      <c r="AV149" s="13" t="s">
        <v>2217</v>
      </c>
      <c r="AW149" s="13" t="s">
        <v>26</v>
      </c>
      <c r="AX149" s="13" t="s">
        <v>2207</v>
      </c>
      <c r="AY149" s="168" t="s">
        <v>2612</v>
      </c>
    </row>
    <row r="150" spans="1:65" s="12" customFormat="1">
      <c r="B150" s="160"/>
      <c r="D150" s="161" t="s">
        <v>2624</v>
      </c>
      <c r="E150" s="162" t="s">
        <v>2156</v>
      </c>
      <c r="F150" s="163" t="s">
        <v>2634</v>
      </c>
      <c r="H150" s="162" t="s">
        <v>2156</v>
      </c>
      <c r="I150" s="345"/>
      <c r="L150" s="160"/>
      <c r="M150" s="164"/>
      <c r="N150" s="165"/>
      <c r="O150" s="165"/>
      <c r="P150" s="165"/>
      <c r="Q150" s="165"/>
      <c r="R150" s="165"/>
      <c r="S150" s="165"/>
      <c r="T150" s="166"/>
      <c r="AT150" s="162" t="s">
        <v>2624</v>
      </c>
      <c r="AU150" s="162" t="s">
        <v>2217</v>
      </c>
      <c r="AV150" s="12" t="s">
        <v>2215</v>
      </c>
      <c r="AW150" s="12" t="s">
        <v>26</v>
      </c>
      <c r="AX150" s="12" t="s">
        <v>2207</v>
      </c>
      <c r="AY150" s="162" t="s">
        <v>2612</v>
      </c>
    </row>
    <row r="151" spans="1:65" s="13" customFormat="1">
      <c r="B151" s="167"/>
      <c r="D151" s="161" t="s">
        <v>2624</v>
      </c>
      <c r="E151" s="168" t="s">
        <v>2156</v>
      </c>
      <c r="F151" s="169" t="s">
        <v>2650</v>
      </c>
      <c r="H151" s="170">
        <v>1.5</v>
      </c>
      <c r="I151" s="346"/>
      <c r="L151" s="167"/>
      <c r="M151" s="171"/>
      <c r="N151" s="172"/>
      <c r="O151" s="172"/>
      <c r="P151" s="172"/>
      <c r="Q151" s="172"/>
      <c r="R151" s="172"/>
      <c r="S151" s="172"/>
      <c r="T151" s="173"/>
      <c r="AT151" s="168" t="s">
        <v>2624</v>
      </c>
      <c r="AU151" s="168" t="s">
        <v>2217</v>
      </c>
      <c r="AV151" s="13" t="s">
        <v>2217</v>
      </c>
      <c r="AW151" s="13" t="s">
        <v>26</v>
      </c>
      <c r="AX151" s="13" t="s">
        <v>2207</v>
      </c>
      <c r="AY151" s="168" t="s">
        <v>2612</v>
      </c>
    </row>
    <row r="152" spans="1:65" s="14" customFormat="1">
      <c r="B152" s="174"/>
      <c r="D152" s="161" t="s">
        <v>2624</v>
      </c>
      <c r="E152" s="175" t="s">
        <v>2573</v>
      </c>
      <c r="F152" s="176" t="s">
        <v>2638</v>
      </c>
      <c r="H152" s="177">
        <v>11.25</v>
      </c>
      <c r="I152" s="347"/>
      <c r="L152" s="174"/>
      <c r="M152" s="178"/>
      <c r="N152" s="179"/>
      <c r="O152" s="179"/>
      <c r="P152" s="179"/>
      <c r="Q152" s="179"/>
      <c r="R152" s="179"/>
      <c r="S152" s="179"/>
      <c r="T152" s="180"/>
      <c r="AT152" s="175" t="s">
        <v>2624</v>
      </c>
      <c r="AU152" s="175" t="s">
        <v>2217</v>
      </c>
      <c r="AV152" s="14" t="s">
        <v>2329</v>
      </c>
      <c r="AW152" s="14" t="s">
        <v>26</v>
      </c>
      <c r="AX152" s="14" t="s">
        <v>2207</v>
      </c>
      <c r="AY152" s="175" t="s">
        <v>2612</v>
      </c>
    </row>
    <row r="153" spans="1:65" s="12" customFormat="1">
      <c r="B153" s="160"/>
      <c r="D153" s="161" t="s">
        <v>2624</v>
      </c>
      <c r="E153" s="162" t="s">
        <v>2156</v>
      </c>
      <c r="F153" s="163" t="s">
        <v>2639</v>
      </c>
      <c r="H153" s="162" t="s">
        <v>2156</v>
      </c>
      <c r="I153" s="345"/>
      <c r="L153" s="160"/>
      <c r="M153" s="164"/>
      <c r="N153" s="165"/>
      <c r="O153" s="165"/>
      <c r="P153" s="165"/>
      <c r="Q153" s="165"/>
      <c r="R153" s="165"/>
      <c r="S153" s="165"/>
      <c r="T153" s="166"/>
      <c r="AT153" s="162" t="s">
        <v>2624</v>
      </c>
      <c r="AU153" s="162" t="s">
        <v>2217</v>
      </c>
      <c r="AV153" s="12" t="s">
        <v>2215</v>
      </c>
      <c r="AW153" s="12" t="s">
        <v>26</v>
      </c>
      <c r="AX153" s="12" t="s">
        <v>2207</v>
      </c>
      <c r="AY153" s="162" t="s">
        <v>2612</v>
      </c>
    </row>
    <row r="154" spans="1:65" s="13" customFormat="1">
      <c r="B154" s="167"/>
      <c r="D154" s="161" t="s">
        <v>2624</v>
      </c>
      <c r="E154" s="168" t="s">
        <v>2156</v>
      </c>
      <c r="F154" s="169" t="s">
        <v>2651</v>
      </c>
      <c r="H154" s="170">
        <v>1</v>
      </c>
      <c r="I154" s="346"/>
      <c r="L154" s="167"/>
      <c r="M154" s="171"/>
      <c r="N154" s="172"/>
      <c r="O154" s="172"/>
      <c r="P154" s="172"/>
      <c r="Q154" s="172"/>
      <c r="R154" s="172"/>
      <c r="S154" s="172"/>
      <c r="T154" s="173"/>
      <c r="AT154" s="168" t="s">
        <v>2624</v>
      </c>
      <c r="AU154" s="168" t="s">
        <v>2217</v>
      </c>
      <c r="AV154" s="13" t="s">
        <v>2217</v>
      </c>
      <c r="AW154" s="13" t="s">
        <v>26</v>
      </c>
      <c r="AX154" s="13" t="s">
        <v>2207</v>
      </c>
      <c r="AY154" s="168" t="s">
        <v>2612</v>
      </c>
    </row>
    <row r="155" spans="1:65" s="14" customFormat="1">
      <c r="B155" s="174"/>
      <c r="D155" s="161" t="s">
        <v>2624</v>
      </c>
      <c r="E155" s="175" t="s">
        <v>2576</v>
      </c>
      <c r="F155" s="176" t="s">
        <v>2638</v>
      </c>
      <c r="H155" s="177">
        <v>1</v>
      </c>
      <c r="I155" s="347"/>
      <c r="L155" s="174"/>
      <c r="M155" s="178"/>
      <c r="N155" s="179"/>
      <c r="O155" s="179"/>
      <c r="P155" s="179"/>
      <c r="Q155" s="179"/>
      <c r="R155" s="179"/>
      <c r="S155" s="179"/>
      <c r="T155" s="180"/>
      <c r="AT155" s="175" t="s">
        <v>2624</v>
      </c>
      <c r="AU155" s="175" t="s">
        <v>2217</v>
      </c>
      <c r="AV155" s="14" t="s">
        <v>2329</v>
      </c>
      <c r="AW155" s="14" t="s">
        <v>26</v>
      </c>
      <c r="AX155" s="14" t="s">
        <v>2207</v>
      </c>
      <c r="AY155" s="175" t="s">
        <v>2612</v>
      </c>
    </row>
    <row r="156" spans="1:65" s="12" customFormat="1">
      <c r="B156" s="160"/>
      <c r="D156" s="161" t="s">
        <v>2624</v>
      </c>
      <c r="E156" s="162" t="s">
        <v>2156</v>
      </c>
      <c r="F156" s="163" t="s">
        <v>2652</v>
      </c>
      <c r="H156" s="162" t="s">
        <v>2156</v>
      </c>
      <c r="I156" s="345"/>
      <c r="L156" s="160"/>
      <c r="M156" s="164"/>
      <c r="N156" s="165"/>
      <c r="O156" s="165"/>
      <c r="P156" s="165"/>
      <c r="Q156" s="165"/>
      <c r="R156" s="165"/>
      <c r="S156" s="165"/>
      <c r="T156" s="166"/>
      <c r="AT156" s="162" t="s">
        <v>2624</v>
      </c>
      <c r="AU156" s="162" t="s">
        <v>2217</v>
      </c>
      <c r="AV156" s="12" t="s">
        <v>2215</v>
      </c>
      <c r="AW156" s="12" t="s">
        <v>26</v>
      </c>
      <c r="AX156" s="12" t="s">
        <v>2207</v>
      </c>
      <c r="AY156" s="162" t="s">
        <v>2612</v>
      </c>
    </row>
    <row r="157" spans="1:65" s="12" customFormat="1">
      <c r="B157" s="160"/>
      <c r="D157" s="161" t="s">
        <v>2624</v>
      </c>
      <c r="E157" s="162" t="s">
        <v>2156</v>
      </c>
      <c r="F157" s="163" t="s">
        <v>2628</v>
      </c>
      <c r="H157" s="162" t="s">
        <v>2156</v>
      </c>
      <c r="I157" s="345"/>
      <c r="L157" s="160"/>
      <c r="M157" s="164"/>
      <c r="N157" s="165"/>
      <c r="O157" s="165"/>
      <c r="P157" s="165"/>
      <c r="Q157" s="165"/>
      <c r="R157" s="165"/>
      <c r="S157" s="165"/>
      <c r="T157" s="166"/>
      <c r="AT157" s="162" t="s">
        <v>2624</v>
      </c>
      <c r="AU157" s="162" t="s">
        <v>2217</v>
      </c>
      <c r="AV157" s="12" t="s">
        <v>2215</v>
      </c>
      <c r="AW157" s="12" t="s">
        <v>26</v>
      </c>
      <c r="AX157" s="12" t="s">
        <v>2207</v>
      </c>
      <c r="AY157" s="162" t="s">
        <v>2612</v>
      </c>
    </row>
    <row r="158" spans="1:65" s="13" customFormat="1">
      <c r="B158" s="167"/>
      <c r="D158" s="161" t="s">
        <v>2624</v>
      </c>
      <c r="E158" s="168" t="s">
        <v>2156</v>
      </c>
      <c r="F158" s="169" t="s">
        <v>2653</v>
      </c>
      <c r="H158" s="170">
        <v>52</v>
      </c>
      <c r="I158" s="346"/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2624</v>
      </c>
      <c r="AU158" s="168" t="s">
        <v>2217</v>
      </c>
      <c r="AV158" s="13" t="s">
        <v>2217</v>
      </c>
      <c r="AW158" s="13" t="s">
        <v>26</v>
      </c>
      <c r="AX158" s="13" t="s">
        <v>2207</v>
      </c>
      <c r="AY158" s="168" t="s">
        <v>2612</v>
      </c>
    </row>
    <row r="159" spans="1:65" s="12" customFormat="1">
      <c r="B159" s="160"/>
      <c r="D159" s="161" t="s">
        <v>2624</v>
      </c>
      <c r="E159" s="162" t="s">
        <v>2156</v>
      </c>
      <c r="F159" s="163" t="s">
        <v>2634</v>
      </c>
      <c r="H159" s="162" t="s">
        <v>2156</v>
      </c>
      <c r="I159" s="345"/>
      <c r="L159" s="160"/>
      <c r="M159" s="164"/>
      <c r="N159" s="165"/>
      <c r="O159" s="165"/>
      <c r="P159" s="165"/>
      <c r="Q159" s="165"/>
      <c r="R159" s="165"/>
      <c r="S159" s="165"/>
      <c r="T159" s="166"/>
      <c r="AT159" s="162" t="s">
        <v>2624</v>
      </c>
      <c r="AU159" s="162" t="s">
        <v>2217</v>
      </c>
      <c r="AV159" s="12" t="s">
        <v>2215</v>
      </c>
      <c r="AW159" s="12" t="s">
        <v>26</v>
      </c>
      <c r="AX159" s="12" t="s">
        <v>2207</v>
      </c>
      <c r="AY159" s="162" t="s">
        <v>2612</v>
      </c>
    </row>
    <row r="160" spans="1:65" s="13" customFormat="1">
      <c r="B160" s="167"/>
      <c r="D160" s="161" t="s">
        <v>2624</v>
      </c>
      <c r="E160" s="168" t="s">
        <v>2156</v>
      </c>
      <c r="F160" s="169" t="s">
        <v>2654</v>
      </c>
      <c r="H160" s="170">
        <v>7.5</v>
      </c>
      <c r="I160" s="346"/>
      <c r="L160" s="167"/>
      <c r="M160" s="171"/>
      <c r="N160" s="172"/>
      <c r="O160" s="172"/>
      <c r="P160" s="172"/>
      <c r="Q160" s="172"/>
      <c r="R160" s="172"/>
      <c r="S160" s="172"/>
      <c r="T160" s="173"/>
      <c r="AT160" s="168" t="s">
        <v>2624</v>
      </c>
      <c r="AU160" s="168" t="s">
        <v>2217</v>
      </c>
      <c r="AV160" s="13" t="s">
        <v>2217</v>
      </c>
      <c r="AW160" s="13" t="s">
        <v>26</v>
      </c>
      <c r="AX160" s="13" t="s">
        <v>2207</v>
      </c>
      <c r="AY160" s="168" t="s">
        <v>2612</v>
      </c>
    </row>
    <row r="161" spans="1:65" s="14" customFormat="1">
      <c r="B161" s="174"/>
      <c r="D161" s="161" t="s">
        <v>2624</v>
      </c>
      <c r="E161" s="175" t="s">
        <v>2578</v>
      </c>
      <c r="F161" s="176" t="s">
        <v>2638</v>
      </c>
      <c r="H161" s="177">
        <v>59.5</v>
      </c>
      <c r="I161" s="347"/>
      <c r="L161" s="174"/>
      <c r="M161" s="178"/>
      <c r="N161" s="179"/>
      <c r="O161" s="179"/>
      <c r="P161" s="179"/>
      <c r="Q161" s="179"/>
      <c r="R161" s="179"/>
      <c r="S161" s="179"/>
      <c r="T161" s="180"/>
      <c r="AT161" s="175" t="s">
        <v>2624</v>
      </c>
      <c r="AU161" s="175" t="s">
        <v>2217</v>
      </c>
      <c r="AV161" s="14" t="s">
        <v>2329</v>
      </c>
      <c r="AW161" s="14" t="s">
        <v>26</v>
      </c>
      <c r="AX161" s="14" t="s">
        <v>2207</v>
      </c>
      <c r="AY161" s="175" t="s">
        <v>2612</v>
      </c>
    </row>
    <row r="162" spans="1:65" s="12" customFormat="1">
      <c r="B162" s="160"/>
      <c r="D162" s="161" t="s">
        <v>2624</v>
      </c>
      <c r="E162" s="162" t="s">
        <v>2156</v>
      </c>
      <c r="F162" s="163" t="s">
        <v>2639</v>
      </c>
      <c r="H162" s="162" t="s">
        <v>2156</v>
      </c>
      <c r="I162" s="345"/>
      <c r="L162" s="160"/>
      <c r="M162" s="164"/>
      <c r="N162" s="165"/>
      <c r="O162" s="165"/>
      <c r="P162" s="165"/>
      <c r="Q162" s="165"/>
      <c r="R162" s="165"/>
      <c r="S162" s="165"/>
      <c r="T162" s="166"/>
      <c r="AT162" s="162" t="s">
        <v>2624</v>
      </c>
      <c r="AU162" s="162" t="s">
        <v>2217</v>
      </c>
      <c r="AV162" s="12" t="s">
        <v>2215</v>
      </c>
      <c r="AW162" s="12" t="s">
        <v>26</v>
      </c>
      <c r="AX162" s="12" t="s">
        <v>2207</v>
      </c>
      <c r="AY162" s="162" t="s">
        <v>2612</v>
      </c>
    </row>
    <row r="163" spans="1:65" s="13" customFormat="1">
      <c r="B163" s="167"/>
      <c r="D163" s="161" t="s">
        <v>2624</v>
      </c>
      <c r="E163" s="168" t="s">
        <v>2156</v>
      </c>
      <c r="F163" s="169" t="s">
        <v>2655</v>
      </c>
      <c r="H163" s="170">
        <v>3</v>
      </c>
      <c r="I163" s="346"/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2624</v>
      </c>
      <c r="AU163" s="168" t="s">
        <v>2217</v>
      </c>
      <c r="AV163" s="13" t="s">
        <v>2217</v>
      </c>
      <c r="AW163" s="13" t="s">
        <v>26</v>
      </c>
      <c r="AX163" s="13" t="s">
        <v>2207</v>
      </c>
      <c r="AY163" s="168" t="s">
        <v>2612</v>
      </c>
    </row>
    <row r="164" spans="1:65" s="14" customFormat="1">
      <c r="B164" s="174"/>
      <c r="D164" s="161" t="s">
        <v>2624</v>
      </c>
      <c r="E164" s="175" t="s">
        <v>2581</v>
      </c>
      <c r="F164" s="176" t="s">
        <v>2638</v>
      </c>
      <c r="H164" s="177">
        <v>3</v>
      </c>
      <c r="I164" s="347"/>
      <c r="L164" s="174"/>
      <c r="M164" s="178"/>
      <c r="N164" s="179"/>
      <c r="O164" s="179"/>
      <c r="P164" s="179"/>
      <c r="Q164" s="179"/>
      <c r="R164" s="179"/>
      <c r="S164" s="179"/>
      <c r="T164" s="180"/>
      <c r="AT164" s="175" t="s">
        <v>2624</v>
      </c>
      <c r="AU164" s="175" t="s">
        <v>2217</v>
      </c>
      <c r="AV164" s="14" t="s">
        <v>2329</v>
      </c>
      <c r="AW164" s="14" t="s">
        <v>26</v>
      </c>
      <c r="AX164" s="14" t="s">
        <v>2207</v>
      </c>
      <c r="AY164" s="175" t="s">
        <v>2612</v>
      </c>
    </row>
    <row r="165" spans="1:65" s="12" customFormat="1">
      <c r="B165" s="160"/>
      <c r="D165" s="161" t="s">
        <v>2624</v>
      </c>
      <c r="E165" s="162" t="s">
        <v>2156</v>
      </c>
      <c r="F165" s="163" t="s">
        <v>2656</v>
      </c>
      <c r="H165" s="162" t="s">
        <v>2156</v>
      </c>
      <c r="I165" s="345"/>
      <c r="L165" s="160"/>
      <c r="M165" s="164"/>
      <c r="N165" s="165"/>
      <c r="O165" s="165"/>
      <c r="P165" s="165"/>
      <c r="Q165" s="165"/>
      <c r="R165" s="165"/>
      <c r="S165" s="165"/>
      <c r="T165" s="166"/>
      <c r="AT165" s="162" t="s">
        <v>2624</v>
      </c>
      <c r="AU165" s="162" t="s">
        <v>2217</v>
      </c>
      <c r="AV165" s="12" t="s">
        <v>2215</v>
      </c>
      <c r="AW165" s="12" t="s">
        <v>26</v>
      </c>
      <c r="AX165" s="12" t="s">
        <v>2207</v>
      </c>
      <c r="AY165" s="162" t="s">
        <v>2612</v>
      </c>
    </row>
    <row r="166" spans="1:65" s="13" customFormat="1">
      <c r="B166" s="167"/>
      <c r="D166" s="161" t="s">
        <v>2624</v>
      </c>
      <c r="E166" s="168" t="s">
        <v>2156</v>
      </c>
      <c r="F166" s="169" t="s">
        <v>2440</v>
      </c>
      <c r="H166" s="170">
        <v>70.25</v>
      </c>
      <c r="I166" s="346"/>
      <c r="L166" s="167"/>
      <c r="M166" s="171"/>
      <c r="N166" s="172"/>
      <c r="O166" s="172"/>
      <c r="P166" s="172"/>
      <c r="Q166" s="172"/>
      <c r="R166" s="172"/>
      <c r="S166" s="172"/>
      <c r="T166" s="173"/>
      <c r="AT166" s="168" t="s">
        <v>2624</v>
      </c>
      <c r="AU166" s="168" t="s">
        <v>2217</v>
      </c>
      <c r="AV166" s="13" t="s">
        <v>2217</v>
      </c>
      <c r="AW166" s="13" t="s">
        <v>26</v>
      </c>
      <c r="AX166" s="13" t="s">
        <v>2207</v>
      </c>
      <c r="AY166" s="168" t="s">
        <v>2612</v>
      </c>
    </row>
    <row r="167" spans="1:65" s="14" customFormat="1">
      <c r="B167" s="174"/>
      <c r="D167" s="161" t="s">
        <v>2624</v>
      </c>
      <c r="E167" s="175" t="s">
        <v>2156</v>
      </c>
      <c r="F167" s="176" t="s">
        <v>2638</v>
      </c>
      <c r="H167" s="177">
        <v>70.25</v>
      </c>
      <c r="I167" s="347"/>
      <c r="L167" s="174"/>
      <c r="M167" s="178"/>
      <c r="N167" s="179"/>
      <c r="O167" s="179"/>
      <c r="P167" s="179"/>
      <c r="Q167" s="179"/>
      <c r="R167" s="179"/>
      <c r="S167" s="179"/>
      <c r="T167" s="180"/>
      <c r="AT167" s="175" t="s">
        <v>2624</v>
      </c>
      <c r="AU167" s="175" t="s">
        <v>2217</v>
      </c>
      <c r="AV167" s="14" t="s">
        <v>2329</v>
      </c>
      <c r="AW167" s="14" t="s">
        <v>26</v>
      </c>
      <c r="AX167" s="14" t="s">
        <v>2207</v>
      </c>
      <c r="AY167" s="175" t="s">
        <v>2612</v>
      </c>
    </row>
    <row r="168" spans="1:65" s="15" customFormat="1">
      <c r="B168" s="181"/>
      <c r="D168" s="161" t="s">
        <v>2624</v>
      </c>
      <c r="E168" s="182" t="s">
        <v>2156</v>
      </c>
      <c r="F168" s="183" t="s">
        <v>2641</v>
      </c>
      <c r="H168" s="184">
        <v>145</v>
      </c>
      <c r="I168" s="348"/>
      <c r="L168" s="181"/>
      <c r="M168" s="185"/>
      <c r="N168" s="186"/>
      <c r="O168" s="186"/>
      <c r="P168" s="186"/>
      <c r="Q168" s="186"/>
      <c r="R168" s="186"/>
      <c r="S168" s="186"/>
      <c r="T168" s="187"/>
      <c r="AT168" s="182" t="s">
        <v>2624</v>
      </c>
      <c r="AU168" s="182" t="s">
        <v>2217</v>
      </c>
      <c r="AV168" s="15" t="s">
        <v>2389</v>
      </c>
      <c r="AW168" s="15" t="s">
        <v>26</v>
      </c>
      <c r="AX168" s="15" t="s">
        <v>2215</v>
      </c>
      <c r="AY168" s="182" t="s">
        <v>2612</v>
      </c>
    </row>
    <row r="169" spans="1:65" s="1" customFormat="1" ht="21.75" customHeight="1">
      <c r="A169" s="29"/>
      <c r="B169" s="146"/>
      <c r="C169" s="147" t="s">
        <v>2389</v>
      </c>
      <c r="D169" s="147" t="s">
        <v>2618</v>
      </c>
      <c r="E169" s="148" t="s">
        <v>2657</v>
      </c>
      <c r="F169" s="149" t="s">
        <v>2658</v>
      </c>
      <c r="G169" s="150" t="s">
        <v>2297</v>
      </c>
      <c r="H169" s="151">
        <v>213.75</v>
      </c>
      <c r="I169" s="344"/>
      <c r="J169" s="152">
        <f>ROUND(I169*H169,2)</f>
        <v>0</v>
      </c>
      <c r="K169" s="153"/>
      <c r="L169" s="30"/>
      <c r="M169" s="154" t="s">
        <v>2156</v>
      </c>
      <c r="N169" s="155" t="s">
        <v>2172</v>
      </c>
      <c r="O169" s="156">
        <v>0.19</v>
      </c>
      <c r="P169" s="156">
        <f>O169*H169</f>
        <v>40.612499999999997</v>
      </c>
      <c r="Q169" s="156">
        <v>0</v>
      </c>
      <c r="R169" s="156">
        <f>Q169*H169</f>
        <v>0</v>
      </c>
      <c r="S169" s="156">
        <v>0.28999999999999998</v>
      </c>
      <c r="T169" s="157">
        <f>S169*H169</f>
        <v>61.987499999999997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2389</v>
      </c>
      <c r="AT169" s="158" t="s">
        <v>2618</v>
      </c>
      <c r="AU169" s="158" t="s">
        <v>2217</v>
      </c>
      <c r="AY169" s="17" t="s">
        <v>2612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2215</v>
      </c>
      <c r="BK169" s="159">
        <f>ROUND(I169*H169,2)</f>
        <v>0</v>
      </c>
      <c r="BL169" s="17" t="s">
        <v>2389</v>
      </c>
      <c r="BM169" s="158" t="s">
        <v>2659</v>
      </c>
    </row>
    <row r="170" spans="1:65" s="12" customFormat="1">
      <c r="B170" s="160"/>
      <c r="D170" s="161" t="s">
        <v>2624</v>
      </c>
      <c r="E170" s="162" t="s">
        <v>2156</v>
      </c>
      <c r="F170" s="163" t="s">
        <v>2660</v>
      </c>
      <c r="H170" s="162" t="s">
        <v>2156</v>
      </c>
      <c r="I170" s="345"/>
      <c r="L170" s="160"/>
      <c r="M170" s="164"/>
      <c r="N170" s="165"/>
      <c r="O170" s="165"/>
      <c r="P170" s="165"/>
      <c r="Q170" s="165"/>
      <c r="R170" s="165"/>
      <c r="S170" s="165"/>
      <c r="T170" s="166"/>
      <c r="AT170" s="162" t="s">
        <v>2624</v>
      </c>
      <c r="AU170" s="162" t="s">
        <v>2217</v>
      </c>
      <c r="AV170" s="12" t="s">
        <v>2215</v>
      </c>
      <c r="AW170" s="12" t="s">
        <v>26</v>
      </c>
      <c r="AX170" s="12" t="s">
        <v>2207</v>
      </c>
      <c r="AY170" s="162" t="s">
        <v>2612</v>
      </c>
    </row>
    <row r="171" spans="1:65" s="12" customFormat="1">
      <c r="B171" s="160"/>
      <c r="D171" s="161" t="s">
        <v>2624</v>
      </c>
      <c r="E171" s="162" t="s">
        <v>2156</v>
      </c>
      <c r="F171" s="163" t="s">
        <v>2661</v>
      </c>
      <c r="H171" s="162" t="s">
        <v>2156</v>
      </c>
      <c r="I171" s="345"/>
      <c r="L171" s="160"/>
      <c r="M171" s="164"/>
      <c r="N171" s="165"/>
      <c r="O171" s="165"/>
      <c r="P171" s="165"/>
      <c r="Q171" s="165"/>
      <c r="R171" s="165"/>
      <c r="S171" s="165"/>
      <c r="T171" s="166"/>
      <c r="AT171" s="162" t="s">
        <v>2624</v>
      </c>
      <c r="AU171" s="162" t="s">
        <v>2217</v>
      </c>
      <c r="AV171" s="12" t="s">
        <v>2215</v>
      </c>
      <c r="AW171" s="12" t="s">
        <v>26</v>
      </c>
      <c r="AX171" s="12" t="s">
        <v>2207</v>
      </c>
      <c r="AY171" s="162" t="s">
        <v>2612</v>
      </c>
    </row>
    <row r="172" spans="1:65" s="13" customFormat="1">
      <c r="B172" s="167"/>
      <c r="D172" s="161" t="s">
        <v>2624</v>
      </c>
      <c r="E172" s="168" t="s">
        <v>2156</v>
      </c>
      <c r="F172" s="169" t="s">
        <v>2298</v>
      </c>
      <c r="H172" s="170">
        <v>0</v>
      </c>
      <c r="I172" s="346"/>
      <c r="L172" s="167"/>
      <c r="M172" s="171"/>
      <c r="N172" s="172"/>
      <c r="O172" s="172"/>
      <c r="P172" s="172"/>
      <c r="Q172" s="172"/>
      <c r="R172" s="172"/>
      <c r="S172" s="172"/>
      <c r="T172" s="173"/>
      <c r="AT172" s="168" t="s">
        <v>2624</v>
      </c>
      <c r="AU172" s="168" t="s">
        <v>2217</v>
      </c>
      <c r="AV172" s="13" t="s">
        <v>2217</v>
      </c>
      <c r="AW172" s="13" t="s">
        <v>26</v>
      </c>
      <c r="AX172" s="13" t="s">
        <v>2207</v>
      </c>
      <c r="AY172" s="168" t="s">
        <v>2612</v>
      </c>
    </row>
    <row r="173" spans="1:65" s="12" customFormat="1">
      <c r="B173" s="160"/>
      <c r="D173" s="161" t="s">
        <v>2624</v>
      </c>
      <c r="E173" s="162" t="s">
        <v>2156</v>
      </c>
      <c r="F173" s="163" t="s">
        <v>2662</v>
      </c>
      <c r="H173" s="162" t="s">
        <v>2156</v>
      </c>
      <c r="I173" s="345"/>
      <c r="L173" s="160"/>
      <c r="M173" s="164"/>
      <c r="N173" s="165"/>
      <c r="O173" s="165"/>
      <c r="P173" s="165"/>
      <c r="Q173" s="165"/>
      <c r="R173" s="165"/>
      <c r="S173" s="165"/>
      <c r="T173" s="166"/>
      <c r="AT173" s="162" t="s">
        <v>2624</v>
      </c>
      <c r="AU173" s="162" t="s">
        <v>2217</v>
      </c>
      <c r="AV173" s="12" t="s">
        <v>2215</v>
      </c>
      <c r="AW173" s="12" t="s">
        <v>26</v>
      </c>
      <c r="AX173" s="12" t="s">
        <v>2207</v>
      </c>
      <c r="AY173" s="162" t="s">
        <v>2612</v>
      </c>
    </row>
    <row r="174" spans="1:65" s="13" customFormat="1">
      <c r="B174" s="167"/>
      <c r="D174" s="161" t="s">
        <v>2624</v>
      </c>
      <c r="E174" s="168" t="s">
        <v>2156</v>
      </c>
      <c r="F174" s="169" t="s">
        <v>2300</v>
      </c>
      <c r="H174" s="170">
        <v>0</v>
      </c>
      <c r="I174" s="346"/>
      <c r="L174" s="167"/>
      <c r="M174" s="171"/>
      <c r="N174" s="172"/>
      <c r="O174" s="172"/>
      <c r="P174" s="172"/>
      <c r="Q174" s="172"/>
      <c r="R174" s="172"/>
      <c r="S174" s="172"/>
      <c r="T174" s="173"/>
      <c r="AT174" s="168" t="s">
        <v>2624</v>
      </c>
      <c r="AU174" s="168" t="s">
        <v>2217</v>
      </c>
      <c r="AV174" s="13" t="s">
        <v>2217</v>
      </c>
      <c r="AW174" s="13" t="s">
        <v>26</v>
      </c>
      <c r="AX174" s="13" t="s">
        <v>2207</v>
      </c>
      <c r="AY174" s="168" t="s">
        <v>2612</v>
      </c>
    </row>
    <row r="175" spans="1:65" s="14" customFormat="1">
      <c r="B175" s="174"/>
      <c r="D175" s="161" t="s">
        <v>2624</v>
      </c>
      <c r="E175" s="175" t="s">
        <v>2567</v>
      </c>
      <c r="F175" s="176" t="s">
        <v>2638</v>
      </c>
      <c r="H175" s="177">
        <v>0</v>
      </c>
      <c r="I175" s="347"/>
      <c r="L175" s="174"/>
      <c r="M175" s="178"/>
      <c r="N175" s="179"/>
      <c r="O175" s="179"/>
      <c r="P175" s="179"/>
      <c r="Q175" s="179"/>
      <c r="R175" s="179"/>
      <c r="S175" s="179"/>
      <c r="T175" s="180"/>
      <c r="AT175" s="175" t="s">
        <v>2624</v>
      </c>
      <c r="AU175" s="175" t="s">
        <v>2217</v>
      </c>
      <c r="AV175" s="14" t="s">
        <v>2329</v>
      </c>
      <c r="AW175" s="14" t="s">
        <v>26</v>
      </c>
      <c r="AX175" s="14" t="s">
        <v>2207</v>
      </c>
      <c r="AY175" s="175" t="s">
        <v>2612</v>
      </c>
    </row>
    <row r="176" spans="1:65" s="12" customFormat="1">
      <c r="B176" s="160"/>
      <c r="D176" s="161" t="s">
        <v>2624</v>
      </c>
      <c r="E176" s="162" t="s">
        <v>2156</v>
      </c>
      <c r="F176" s="163" t="s">
        <v>2663</v>
      </c>
      <c r="H176" s="162" t="s">
        <v>2156</v>
      </c>
      <c r="I176" s="345"/>
      <c r="L176" s="160"/>
      <c r="M176" s="164"/>
      <c r="N176" s="165"/>
      <c r="O176" s="165"/>
      <c r="P176" s="165"/>
      <c r="Q176" s="165"/>
      <c r="R176" s="165"/>
      <c r="S176" s="165"/>
      <c r="T176" s="166"/>
      <c r="AT176" s="162" t="s">
        <v>2624</v>
      </c>
      <c r="AU176" s="162" t="s">
        <v>2217</v>
      </c>
      <c r="AV176" s="12" t="s">
        <v>2215</v>
      </c>
      <c r="AW176" s="12" t="s">
        <v>26</v>
      </c>
      <c r="AX176" s="12" t="s">
        <v>2207</v>
      </c>
      <c r="AY176" s="162" t="s">
        <v>2612</v>
      </c>
    </row>
    <row r="177" spans="1:65" s="12" customFormat="1">
      <c r="B177" s="160"/>
      <c r="D177" s="161" t="s">
        <v>2624</v>
      </c>
      <c r="E177" s="162" t="s">
        <v>2156</v>
      </c>
      <c r="F177" s="163" t="s">
        <v>2664</v>
      </c>
      <c r="H177" s="162" t="s">
        <v>2156</v>
      </c>
      <c r="I177" s="345"/>
      <c r="L177" s="160"/>
      <c r="M177" s="164"/>
      <c r="N177" s="165"/>
      <c r="O177" s="165"/>
      <c r="P177" s="165"/>
      <c r="Q177" s="165"/>
      <c r="R177" s="165"/>
      <c r="S177" s="165"/>
      <c r="T177" s="166"/>
      <c r="AT177" s="162" t="s">
        <v>2624</v>
      </c>
      <c r="AU177" s="162" t="s">
        <v>2217</v>
      </c>
      <c r="AV177" s="12" t="s">
        <v>2215</v>
      </c>
      <c r="AW177" s="12" t="s">
        <v>26</v>
      </c>
      <c r="AX177" s="12" t="s">
        <v>2207</v>
      </c>
      <c r="AY177" s="162" t="s">
        <v>2612</v>
      </c>
    </row>
    <row r="178" spans="1:65" s="13" customFormat="1">
      <c r="B178" s="167"/>
      <c r="D178" s="161" t="s">
        <v>2624</v>
      </c>
      <c r="E178" s="168" t="s">
        <v>2156</v>
      </c>
      <c r="F178" s="169" t="s">
        <v>2309</v>
      </c>
      <c r="H178" s="170">
        <v>64.25</v>
      </c>
      <c r="I178" s="346"/>
      <c r="L178" s="167"/>
      <c r="M178" s="171"/>
      <c r="N178" s="172"/>
      <c r="O178" s="172"/>
      <c r="P178" s="172"/>
      <c r="Q178" s="172"/>
      <c r="R178" s="172"/>
      <c r="S178" s="172"/>
      <c r="T178" s="173"/>
      <c r="AT178" s="168" t="s">
        <v>2624</v>
      </c>
      <c r="AU178" s="168" t="s">
        <v>2217</v>
      </c>
      <c r="AV178" s="13" t="s">
        <v>2217</v>
      </c>
      <c r="AW178" s="13" t="s">
        <v>26</v>
      </c>
      <c r="AX178" s="13" t="s">
        <v>2207</v>
      </c>
      <c r="AY178" s="168" t="s">
        <v>2612</v>
      </c>
    </row>
    <row r="179" spans="1:65" s="12" customFormat="1">
      <c r="B179" s="160"/>
      <c r="D179" s="161" t="s">
        <v>2624</v>
      </c>
      <c r="E179" s="162" t="s">
        <v>2156</v>
      </c>
      <c r="F179" s="163" t="s">
        <v>2662</v>
      </c>
      <c r="H179" s="162" t="s">
        <v>2156</v>
      </c>
      <c r="I179" s="345"/>
      <c r="L179" s="160"/>
      <c r="M179" s="164"/>
      <c r="N179" s="165"/>
      <c r="O179" s="165"/>
      <c r="P179" s="165"/>
      <c r="Q179" s="165"/>
      <c r="R179" s="165"/>
      <c r="S179" s="165"/>
      <c r="T179" s="166"/>
      <c r="AT179" s="162" t="s">
        <v>2624</v>
      </c>
      <c r="AU179" s="162" t="s">
        <v>2217</v>
      </c>
      <c r="AV179" s="12" t="s">
        <v>2215</v>
      </c>
      <c r="AW179" s="12" t="s">
        <v>26</v>
      </c>
      <c r="AX179" s="12" t="s">
        <v>2207</v>
      </c>
      <c r="AY179" s="162" t="s">
        <v>2612</v>
      </c>
    </row>
    <row r="180" spans="1:65" s="13" customFormat="1">
      <c r="B180" s="167"/>
      <c r="D180" s="161" t="s">
        <v>2624</v>
      </c>
      <c r="E180" s="168" t="s">
        <v>2156</v>
      </c>
      <c r="F180" s="169" t="s">
        <v>2312</v>
      </c>
      <c r="H180" s="170">
        <v>6</v>
      </c>
      <c r="I180" s="346"/>
      <c r="L180" s="167"/>
      <c r="M180" s="171"/>
      <c r="N180" s="172"/>
      <c r="O180" s="172"/>
      <c r="P180" s="172"/>
      <c r="Q180" s="172"/>
      <c r="R180" s="172"/>
      <c r="S180" s="172"/>
      <c r="T180" s="173"/>
      <c r="AT180" s="168" t="s">
        <v>2624</v>
      </c>
      <c r="AU180" s="168" t="s">
        <v>2217</v>
      </c>
      <c r="AV180" s="13" t="s">
        <v>2217</v>
      </c>
      <c r="AW180" s="13" t="s">
        <v>26</v>
      </c>
      <c r="AX180" s="13" t="s">
        <v>2207</v>
      </c>
      <c r="AY180" s="168" t="s">
        <v>2612</v>
      </c>
    </row>
    <row r="181" spans="1:65" s="14" customFormat="1">
      <c r="B181" s="174"/>
      <c r="D181" s="161" t="s">
        <v>2624</v>
      </c>
      <c r="E181" s="175" t="s">
        <v>2569</v>
      </c>
      <c r="F181" s="176" t="s">
        <v>2638</v>
      </c>
      <c r="H181" s="177">
        <v>70.25</v>
      </c>
      <c r="I181" s="347"/>
      <c r="L181" s="174"/>
      <c r="M181" s="178"/>
      <c r="N181" s="179"/>
      <c r="O181" s="179"/>
      <c r="P181" s="179"/>
      <c r="Q181" s="179"/>
      <c r="R181" s="179"/>
      <c r="S181" s="179"/>
      <c r="T181" s="180"/>
      <c r="AT181" s="175" t="s">
        <v>2624</v>
      </c>
      <c r="AU181" s="175" t="s">
        <v>2217</v>
      </c>
      <c r="AV181" s="14" t="s">
        <v>2329</v>
      </c>
      <c r="AW181" s="14" t="s">
        <v>26</v>
      </c>
      <c r="AX181" s="14" t="s">
        <v>2207</v>
      </c>
      <c r="AY181" s="175" t="s">
        <v>2612</v>
      </c>
    </row>
    <row r="182" spans="1:65" s="12" customFormat="1">
      <c r="B182" s="160"/>
      <c r="D182" s="161" t="s">
        <v>2624</v>
      </c>
      <c r="E182" s="162" t="s">
        <v>2156</v>
      </c>
      <c r="F182" s="163" t="s">
        <v>2665</v>
      </c>
      <c r="H182" s="162" t="s">
        <v>2156</v>
      </c>
      <c r="I182" s="345"/>
      <c r="L182" s="160"/>
      <c r="M182" s="164"/>
      <c r="N182" s="165"/>
      <c r="O182" s="165"/>
      <c r="P182" s="165"/>
      <c r="Q182" s="165"/>
      <c r="R182" s="165"/>
      <c r="S182" s="165"/>
      <c r="T182" s="166"/>
      <c r="AT182" s="162" t="s">
        <v>2624</v>
      </c>
      <c r="AU182" s="162" t="s">
        <v>2217</v>
      </c>
      <c r="AV182" s="12" t="s">
        <v>2215</v>
      </c>
      <c r="AW182" s="12" t="s">
        <v>26</v>
      </c>
      <c r="AX182" s="12" t="s">
        <v>2207</v>
      </c>
      <c r="AY182" s="162" t="s">
        <v>2612</v>
      </c>
    </row>
    <row r="183" spans="1:65" s="12" customFormat="1">
      <c r="B183" s="160"/>
      <c r="D183" s="161" t="s">
        <v>2624</v>
      </c>
      <c r="E183" s="162" t="s">
        <v>2156</v>
      </c>
      <c r="F183" s="163" t="s">
        <v>2664</v>
      </c>
      <c r="H183" s="162" t="s">
        <v>2156</v>
      </c>
      <c r="I183" s="345"/>
      <c r="L183" s="160"/>
      <c r="M183" s="164"/>
      <c r="N183" s="165"/>
      <c r="O183" s="165"/>
      <c r="P183" s="165"/>
      <c r="Q183" s="165"/>
      <c r="R183" s="165"/>
      <c r="S183" s="165"/>
      <c r="T183" s="166"/>
      <c r="AT183" s="162" t="s">
        <v>2624</v>
      </c>
      <c r="AU183" s="162" t="s">
        <v>2217</v>
      </c>
      <c r="AV183" s="12" t="s">
        <v>2215</v>
      </c>
      <c r="AW183" s="12" t="s">
        <v>26</v>
      </c>
      <c r="AX183" s="12" t="s">
        <v>2207</v>
      </c>
      <c r="AY183" s="162" t="s">
        <v>2612</v>
      </c>
    </row>
    <row r="184" spans="1:65" s="13" customFormat="1">
      <c r="B184" s="167"/>
      <c r="D184" s="161" t="s">
        <v>2624</v>
      </c>
      <c r="E184" s="168" t="s">
        <v>2156</v>
      </c>
      <c r="F184" s="169" t="s">
        <v>2324</v>
      </c>
      <c r="H184" s="170">
        <v>140.5</v>
      </c>
      <c r="I184" s="346"/>
      <c r="L184" s="167"/>
      <c r="M184" s="171"/>
      <c r="N184" s="172"/>
      <c r="O184" s="172"/>
      <c r="P184" s="172"/>
      <c r="Q184" s="172"/>
      <c r="R184" s="172"/>
      <c r="S184" s="172"/>
      <c r="T184" s="173"/>
      <c r="AT184" s="168" t="s">
        <v>2624</v>
      </c>
      <c r="AU184" s="168" t="s">
        <v>2217</v>
      </c>
      <c r="AV184" s="13" t="s">
        <v>2217</v>
      </c>
      <c r="AW184" s="13" t="s">
        <v>26</v>
      </c>
      <c r="AX184" s="13" t="s">
        <v>2207</v>
      </c>
      <c r="AY184" s="168" t="s">
        <v>2612</v>
      </c>
    </row>
    <row r="185" spans="1:65" s="12" customFormat="1">
      <c r="B185" s="160"/>
      <c r="D185" s="161" t="s">
        <v>2624</v>
      </c>
      <c r="E185" s="162" t="s">
        <v>2156</v>
      </c>
      <c r="F185" s="163" t="s">
        <v>2662</v>
      </c>
      <c r="H185" s="162" t="s">
        <v>2156</v>
      </c>
      <c r="I185" s="345"/>
      <c r="L185" s="160"/>
      <c r="M185" s="164"/>
      <c r="N185" s="165"/>
      <c r="O185" s="165"/>
      <c r="P185" s="165"/>
      <c r="Q185" s="165"/>
      <c r="R185" s="165"/>
      <c r="S185" s="165"/>
      <c r="T185" s="166"/>
      <c r="AT185" s="162" t="s">
        <v>2624</v>
      </c>
      <c r="AU185" s="162" t="s">
        <v>2217</v>
      </c>
      <c r="AV185" s="12" t="s">
        <v>2215</v>
      </c>
      <c r="AW185" s="12" t="s">
        <v>26</v>
      </c>
      <c r="AX185" s="12" t="s">
        <v>2207</v>
      </c>
      <c r="AY185" s="162" t="s">
        <v>2612</v>
      </c>
    </row>
    <row r="186" spans="1:65" s="13" customFormat="1">
      <c r="B186" s="167"/>
      <c r="D186" s="161" t="s">
        <v>2624</v>
      </c>
      <c r="E186" s="168" t="s">
        <v>2156</v>
      </c>
      <c r="F186" s="169" t="s">
        <v>2327</v>
      </c>
      <c r="H186" s="170">
        <v>3</v>
      </c>
      <c r="I186" s="346"/>
      <c r="L186" s="167"/>
      <c r="M186" s="171"/>
      <c r="N186" s="172"/>
      <c r="O186" s="172"/>
      <c r="P186" s="172"/>
      <c r="Q186" s="172"/>
      <c r="R186" s="172"/>
      <c r="S186" s="172"/>
      <c r="T186" s="173"/>
      <c r="AT186" s="168" t="s">
        <v>2624</v>
      </c>
      <c r="AU186" s="168" t="s">
        <v>2217</v>
      </c>
      <c r="AV186" s="13" t="s">
        <v>2217</v>
      </c>
      <c r="AW186" s="13" t="s">
        <v>26</v>
      </c>
      <c r="AX186" s="13" t="s">
        <v>2207</v>
      </c>
      <c r="AY186" s="168" t="s">
        <v>2612</v>
      </c>
    </row>
    <row r="187" spans="1:65" s="14" customFormat="1">
      <c r="B187" s="174"/>
      <c r="D187" s="161" t="s">
        <v>2624</v>
      </c>
      <c r="E187" s="175" t="s">
        <v>2571</v>
      </c>
      <c r="F187" s="176" t="s">
        <v>2638</v>
      </c>
      <c r="H187" s="177">
        <v>143.5</v>
      </c>
      <c r="I187" s="347"/>
      <c r="L187" s="174"/>
      <c r="M187" s="178"/>
      <c r="N187" s="179"/>
      <c r="O187" s="179"/>
      <c r="P187" s="179"/>
      <c r="Q187" s="179"/>
      <c r="R187" s="179"/>
      <c r="S187" s="179"/>
      <c r="T187" s="180"/>
      <c r="AT187" s="175" t="s">
        <v>2624</v>
      </c>
      <c r="AU187" s="175" t="s">
        <v>2217</v>
      </c>
      <c r="AV187" s="14" t="s">
        <v>2329</v>
      </c>
      <c r="AW187" s="14" t="s">
        <v>26</v>
      </c>
      <c r="AX187" s="14" t="s">
        <v>2207</v>
      </c>
      <c r="AY187" s="175" t="s">
        <v>2612</v>
      </c>
    </row>
    <row r="188" spans="1:65" s="15" customFormat="1">
      <c r="B188" s="181"/>
      <c r="D188" s="161" t="s">
        <v>2624</v>
      </c>
      <c r="E188" s="182" t="s">
        <v>2156</v>
      </c>
      <c r="F188" s="183" t="s">
        <v>2641</v>
      </c>
      <c r="H188" s="184">
        <v>213.75</v>
      </c>
      <c r="I188" s="348"/>
      <c r="L188" s="181"/>
      <c r="M188" s="185"/>
      <c r="N188" s="186"/>
      <c r="O188" s="186"/>
      <c r="P188" s="186"/>
      <c r="Q188" s="186"/>
      <c r="R188" s="186"/>
      <c r="S188" s="186"/>
      <c r="T188" s="187"/>
      <c r="AT188" s="182" t="s">
        <v>2624</v>
      </c>
      <c r="AU188" s="182" t="s">
        <v>2217</v>
      </c>
      <c r="AV188" s="15" t="s">
        <v>2389</v>
      </c>
      <c r="AW188" s="15" t="s">
        <v>26</v>
      </c>
      <c r="AX188" s="15" t="s">
        <v>2215</v>
      </c>
      <c r="AY188" s="182" t="s">
        <v>2612</v>
      </c>
    </row>
    <row r="189" spans="1:65" s="1" customFormat="1" ht="16.5" customHeight="1">
      <c r="A189" s="29"/>
      <c r="B189" s="146"/>
      <c r="C189" s="147" t="s">
        <v>2386</v>
      </c>
      <c r="D189" s="147" t="s">
        <v>2618</v>
      </c>
      <c r="E189" s="148" t="s">
        <v>2666</v>
      </c>
      <c r="F189" s="149" t="s">
        <v>2667</v>
      </c>
      <c r="G189" s="150" t="s">
        <v>2297</v>
      </c>
      <c r="H189" s="151">
        <v>330.25</v>
      </c>
      <c r="I189" s="344"/>
      <c r="J189" s="152">
        <f>ROUND(I189*H189,2)</f>
        <v>0</v>
      </c>
      <c r="K189" s="153"/>
      <c r="L189" s="30"/>
      <c r="M189" s="154" t="s">
        <v>2156</v>
      </c>
      <c r="N189" s="155" t="s">
        <v>2172</v>
      </c>
      <c r="O189" s="156">
        <v>0.158</v>
      </c>
      <c r="P189" s="156">
        <f>O189*H189</f>
        <v>52.179499999999997</v>
      </c>
      <c r="Q189" s="156">
        <v>0</v>
      </c>
      <c r="R189" s="156">
        <f>Q189*H189</f>
        <v>0</v>
      </c>
      <c r="S189" s="156">
        <v>9.8000000000000004E-2</v>
      </c>
      <c r="T189" s="157">
        <f>S189*H189</f>
        <v>32.3645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2389</v>
      </c>
      <c r="AT189" s="158" t="s">
        <v>2618</v>
      </c>
      <c r="AU189" s="158" t="s">
        <v>2217</v>
      </c>
      <c r="AY189" s="17" t="s">
        <v>2612</v>
      </c>
      <c r="BE189" s="159">
        <f>IF(N189="základní",J189,0)</f>
        <v>0</v>
      </c>
      <c r="BF189" s="159">
        <f>IF(N189="snížená",J189,0)</f>
        <v>0</v>
      </c>
      <c r="BG189" s="159">
        <f>IF(N189="zákl. přenesená",J189,0)</f>
        <v>0</v>
      </c>
      <c r="BH189" s="159">
        <f>IF(N189="sníž. přenesená",J189,0)</f>
        <v>0</v>
      </c>
      <c r="BI189" s="159">
        <f>IF(N189="nulová",J189,0)</f>
        <v>0</v>
      </c>
      <c r="BJ189" s="17" t="s">
        <v>2215</v>
      </c>
      <c r="BK189" s="159">
        <f>ROUND(I189*H189,2)</f>
        <v>0</v>
      </c>
      <c r="BL189" s="17" t="s">
        <v>2389</v>
      </c>
      <c r="BM189" s="158" t="s">
        <v>2668</v>
      </c>
    </row>
    <row r="190" spans="1:65" s="12" customFormat="1">
      <c r="B190" s="160"/>
      <c r="D190" s="161" t="s">
        <v>2624</v>
      </c>
      <c r="E190" s="162" t="s">
        <v>2156</v>
      </c>
      <c r="F190" s="163" t="s">
        <v>2669</v>
      </c>
      <c r="H190" s="162" t="s">
        <v>2156</v>
      </c>
      <c r="I190" s="345"/>
      <c r="L190" s="160"/>
      <c r="M190" s="164"/>
      <c r="N190" s="165"/>
      <c r="O190" s="165"/>
      <c r="P190" s="165"/>
      <c r="Q190" s="165"/>
      <c r="R190" s="165"/>
      <c r="S190" s="165"/>
      <c r="T190" s="166"/>
      <c r="AT190" s="162" t="s">
        <v>2624</v>
      </c>
      <c r="AU190" s="162" t="s">
        <v>2217</v>
      </c>
      <c r="AV190" s="12" t="s">
        <v>2215</v>
      </c>
      <c r="AW190" s="12" t="s">
        <v>26</v>
      </c>
      <c r="AX190" s="12" t="s">
        <v>2207</v>
      </c>
      <c r="AY190" s="162" t="s">
        <v>2612</v>
      </c>
    </row>
    <row r="191" spans="1:65" s="12" customFormat="1">
      <c r="B191" s="160"/>
      <c r="D191" s="161" t="s">
        <v>2624</v>
      </c>
      <c r="E191" s="162" t="s">
        <v>2156</v>
      </c>
      <c r="F191" s="163" t="s">
        <v>2628</v>
      </c>
      <c r="H191" s="162" t="s">
        <v>2156</v>
      </c>
      <c r="I191" s="345"/>
      <c r="L191" s="160"/>
      <c r="M191" s="164"/>
      <c r="N191" s="165"/>
      <c r="O191" s="165"/>
      <c r="P191" s="165"/>
      <c r="Q191" s="165"/>
      <c r="R191" s="165"/>
      <c r="S191" s="165"/>
      <c r="T191" s="166"/>
      <c r="AT191" s="162" t="s">
        <v>2624</v>
      </c>
      <c r="AU191" s="162" t="s">
        <v>2217</v>
      </c>
      <c r="AV191" s="12" t="s">
        <v>2215</v>
      </c>
      <c r="AW191" s="12" t="s">
        <v>26</v>
      </c>
      <c r="AX191" s="12" t="s">
        <v>2207</v>
      </c>
      <c r="AY191" s="162" t="s">
        <v>2612</v>
      </c>
    </row>
    <row r="192" spans="1:65" s="12" customFormat="1">
      <c r="B192" s="160"/>
      <c r="D192" s="161" t="s">
        <v>2624</v>
      </c>
      <c r="E192" s="162" t="s">
        <v>2156</v>
      </c>
      <c r="F192" s="163" t="s">
        <v>2670</v>
      </c>
      <c r="H192" s="162" t="s">
        <v>2156</v>
      </c>
      <c r="I192" s="345"/>
      <c r="L192" s="160"/>
      <c r="M192" s="164"/>
      <c r="N192" s="165"/>
      <c r="O192" s="165"/>
      <c r="P192" s="165"/>
      <c r="Q192" s="165"/>
      <c r="R192" s="165"/>
      <c r="S192" s="165"/>
      <c r="T192" s="166"/>
      <c r="AT192" s="162" t="s">
        <v>2624</v>
      </c>
      <c r="AU192" s="162" t="s">
        <v>2217</v>
      </c>
      <c r="AV192" s="12" t="s">
        <v>2215</v>
      </c>
      <c r="AW192" s="12" t="s">
        <v>26</v>
      </c>
      <c r="AX192" s="12" t="s">
        <v>2207</v>
      </c>
      <c r="AY192" s="162" t="s">
        <v>2612</v>
      </c>
    </row>
    <row r="193" spans="2:51" s="13" customFormat="1">
      <c r="B193" s="167"/>
      <c r="D193" s="161" t="s">
        <v>2624</v>
      </c>
      <c r="E193" s="168" t="s">
        <v>2156</v>
      </c>
      <c r="F193" s="169" t="s">
        <v>2671</v>
      </c>
      <c r="H193" s="170">
        <v>0</v>
      </c>
      <c r="I193" s="346"/>
      <c r="L193" s="167"/>
      <c r="M193" s="171"/>
      <c r="N193" s="172"/>
      <c r="O193" s="172"/>
      <c r="P193" s="172"/>
      <c r="Q193" s="172"/>
      <c r="R193" s="172"/>
      <c r="S193" s="172"/>
      <c r="T193" s="173"/>
      <c r="AT193" s="168" t="s">
        <v>2624</v>
      </c>
      <c r="AU193" s="168" t="s">
        <v>2217</v>
      </c>
      <c r="AV193" s="13" t="s">
        <v>2217</v>
      </c>
      <c r="AW193" s="13" t="s">
        <v>26</v>
      </c>
      <c r="AX193" s="13" t="s">
        <v>2207</v>
      </c>
      <c r="AY193" s="168" t="s">
        <v>2612</v>
      </c>
    </row>
    <row r="194" spans="2:51" s="12" customFormat="1">
      <c r="B194" s="160"/>
      <c r="D194" s="161" t="s">
        <v>2624</v>
      </c>
      <c r="E194" s="162" t="s">
        <v>2156</v>
      </c>
      <c r="F194" s="163" t="s">
        <v>2634</v>
      </c>
      <c r="H194" s="162" t="s">
        <v>2156</v>
      </c>
      <c r="I194" s="345"/>
      <c r="L194" s="160"/>
      <c r="M194" s="164"/>
      <c r="N194" s="165"/>
      <c r="O194" s="165"/>
      <c r="P194" s="165"/>
      <c r="Q194" s="165"/>
      <c r="R194" s="165"/>
      <c r="S194" s="165"/>
      <c r="T194" s="166"/>
      <c r="AT194" s="162" t="s">
        <v>2624</v>
      </c>
      <c r="AU194" s="162" t="s">
        <v>2217</v>
      </c>
      <c r="AV194" s="12" t="s">
        <v>2215</v>
      </c>
      <c r="AW194" s="12" t="s">
        <v>26</v>
      </c>
      <c r="AX194" s="12" t="s">
        <v>2207</v>
      </c>
      <c r="AY194" s="162" t="s">
        <v>2612</v>
      </c>
    </row>
    <row r="195" spans="2:51" s="13" customFormat="1">
      <c r="B195" s="167"/>
      <c r="D195" s="161" t="s">
        <v>2624</v>
      </c>
      <c r="E195" s="168" t="s">
        <v>2156</v>
      </c>
      <c r="F195" s="169" t="s">
        <v>2672</v>
      </c>
      <c r="H195" s="170">
        <v>0</v>
      </c>
      <c r="I195" s="346"/>
      <c r="L195" s="167"/>
      <c r="M195" s="171"/>
      <c r="N195" s="172"/>
      <c r="O195" s="172"/>
      <c r="P195" s="172"/>
      <c r="Q195" s="172"/>
      <c r="R195" s="172"/>
      <c r="S195" s="172"/>
      <c r="T195" s="173"/>
      <c r="AT195" s="168" t="s">
        <v>2624</v>
      </c>
      <c r="AU195" s="168" t="s">
        <v>2217</v>
      </c>
      <c r="AV195" s="13" t="s">
        <v>2217</v>
      </c>
      <c r="AW195" s="13" t="s">
        <v>26</v>
      </c>
      <c r="AX195" s="13" t="s">
        <v>2207</v>
      </c>
      <c r="AY195" s="168" t="s">
        <v>2612</v>
      </c>
    </row>
    <row r="196" spans="2:51" s="12" customFormat="1">
      <c r="B196" s="160"/>
      <c r="D196" s="161" t="s">
        <v>2624</v>
      </c>
      <c r="E196" s="162" t="s">
        <v>2156</v>
      </c>
      <c r="F196" s="163" t="s">
        <v>2673</v>
      </c>
      <c r="H196" s="162" t="s">
        <v>2156</v>
      </c>
      <c r="I196" s="345"/>
      <c r="L196" s="160"/>
      <c r="M196" s="164"/>
      <c r="N196" s="165"/>
      <c r="O196" s="165"/>
      <c r="P196" s="165"/>
      <c r="Q196" s="165"/>
      <c r="R196" s="165"/>
      <c r="S196" s="165"/>
      <c r="T196" s="166"/>
      <c r="AT196" s="162" t="s">
        <v>2624</v>
      </c>
      <c r="AU196" s="162" t="s">
        <v>2217</v>
      </c>
      <c r="AV196" s="12" t="s">
        <v>2215</v>
      </c>
      <c r="AW196" s="12" t="s">
        <v>26</v>
      </c>
      <c r="AX196" s="12" t="s">
        <v>2207</v>
      </c>
      <c r="AY196" s="162" t="s">
        <v>2612</v>
      </c>
    </row>
    <row r="197" spans="2:51" s="13" customFormat="1">
      <c r="B197" s="167"/>
      <c r="D197" s="161" t="s">
        <v>2624</v>
      </c>
      <c r="E197" s="168" t="s">
        <v>2156</v>
      </c>
      <c r="F197" s="169" t="s">
        <v>2674</v>
      </c>
      <c r="H197" s="170">
        <v>0</v>
      </c>
      <c r="I197" s="346"/>
      <c r="L197" s="167"/>
      <c r="M197" s="171"/>
      <c r="N197" s="172"/>
      <c r="O197" s="172"/>
      <c r="P197" s="172"/>
      <c r="Q197" s="172"/>
      <c r="R197" s="172"/>
      <c r="S197" s="172"/>
      <c r="T197" s="173"/>
      <c r="AT197" s="168" t="s">
        <v>2624</v>
      </c>
      <c r="AU197" s="168" t="s">
        <v>2217</v>
      </c>
      <c r="AV197" s="13" t="s">
        <v>2217</v>
      </c>
      <c r="AW197" s="13" t="s">
        <v>26</v>
      </c>
      <c r="AX197" s="13" t="s">
        <v>2207</v>
      </c>
      <c r="AY197" s="168" t="s">
        <v>2612</v>
      </c>
    </row>
    <row r="198" spans="2:51" s="14" customFormat="1">
      <c r="B198" s="174"/>
      <c r="D198" s="161" t="s">
        <v>2624</v>
      </c>
      <c r="E198" s="175" t="s">
        <v>2302</v>
      </c>
      <c r="F198" s="176" t="s">
        <v>2638</v>
      </c>
      <c r="H198" s="177">
        <v>0</v>
      </c>
      <c r="I198" s="347"/>
      <c r="L198" s="174"/>
      <c r="M198" s="178"/>
      <c r="N198" s="179"/>
      <c r="O198" s="179"/>
      <c r="P198" s="179"/>
      <c r="Q198" s="179"/>
      <c r="R198" s="179"/>
      <c r="S198" s="179"/>
      <c r="T198" s="180"/>
      <c r="AT198" s="175" t="s">
        <v>2624</v>
      </c>
      <c r="AU198" s="175" t="s">
        <v>2217</v>
      </c>
      <c r="AV198" s="14" t="s">
        <v>2329</v>
      </c>
      <c r="AW198" s="14" t="s">
        <v>26</v>
      </c>
      <c r="AX198" s="14" t="s">
        <v>2207</v>
      </c>
      <c r="AY198" s="175" t="s">
        <v>2612</v>
      </c>
    </row>
    <row r="199" spans="2:51" s="12" customFormat="1">
      <c r="B199" s="160"/>
      <c r="D199" s="161" t="s">
        <v>2624</v>
      </c>
      <c r="E199" s="162" t="s">
        <v>2156</v>
      </c>
      <c r="F199" s="163" t="s">
        <v>2639</v>
      </c>
      <c r="H199" s="162" t="s">
        <v>2156</v>
      </c>
      <c r="I199" s="345"/>
      <c r="L199" s="160"/>
      <c r="M199" s="164"/>
      <c r="N199" s="165"/>
      <c r="O199" s="165"/>
      <c r="P199" s="165"/>
      <c r="Q199" s="165"/>
      <c r="R199" s="165"/>
      <c r="S199" s="165"/>
      <c r="T199" s="166"/>
      <c r="AT199" s="162" t="s">
        <v>2624</v>
      </c>
      <c r="AU199" s="162" t="s">
        <v>2217</v>
      </c>
      <c r="AV199" s="12" t="s">
        <v>2215</v>
      </c>
      <c r="AW199" s="12" t="s">
        <v>26</v>
      </c>
      <c r="AX199" s="12" t="s">
        <v>2207</v>
      </c>
      <c r="AY199" s="162" t="s">
        <v>2612</v>
      </c>
    </row>
    <row r="200" spans="2:51" s="12" customFormat="1">
      <c r="B200" s="160"/>
      <c r="D200" s="161" t="s">
        <v>2624</v>
      </c>
      <c r="E200" s="162" t="s">
        <v>2156</v>
      </c>
      <c r="F200" s="163" t="s">
        <v>2670</v>
      </c>
      <c r="H200" s="162" t="s">
        <v>2156</v>
      </c>
      <c r="I200" s="345"/>
      <c r="L200" s="160"/>
      <c r="M200" s="164"/>
      <c r="N200" s="165"/>
      <c r="O200" s="165"/>
      <c r="P200" s="165"/>
      <c r="Q200" s="165"/>
      <c r="R200" s="165"/>
      <c r="S200" s="165"/>
      <c r="T200" s="166"/>
      <c r="AT200" s="162" t="s">
        <v>2624</v>
      </c>
      <c r="AU200" s="162" t="s">
        <v>2217</v>
      </c>
      <c r="AV200" s="12" t="s">
        <v>2215</v>
      </c>
      <c r="AW200" s="12" t="s">
        <v>26</v>
      </c>
      <c r="AX200" s="12" t="s">
        <v>2207</v>
      </c>
      <c r="AY200" s="162" t="s">
        <v>2612</v>
      </c>
    </row>
    <row r="201" spans="2:51" s="13" customFormat="1">
      <c r="B201" s="167"/>
      <c r="D201" s="161" t="s">
        <v>2624</v>
      </c>
      <c r="E201" s="168" t="s">
        <v>2156</v>
      </c>
      <c r="F201" s="169" t="s">
        <v>2675</v>
      </c>
      <c r="H201" s="170">
        <v>0</v>
      </c>
      <c r="I201" s="346"/>
      <c r="L201" s="167"/>
      <c r="M201" s="171"/>
      <c r="N201" s="172"/>
      <c r="O201" s="172"/>
      <c r="P201" s="172"/>
      <c r="Q201" s="172"/>
      <c r="R201" s="172"/>
      <c r="S201" s="172"/>
      <c r="T201" s="173"/>
      <c r="AT201" s="168" t="s">
        <v>2624</v>
      </c>
      <c r="AU201" s="168" t="s">
        <v>2217</v>
      </c>
      <c r="AV201" s="13" t="s">
        <v>2217</v>
      </c>
      <c r="AW201" s="13" t="s">
        <v>26</v>
      </c>
      <c r="AX201" s="13" t="s">
        <v>2207</v>
      </c>
      <c r="AY201" s="168" t="s">
        <v>2612</v>
      </c>
    </row>
    <row r="202" spans="2:51" s="12" customFormat="1">
      <c r="B202" s="160"/>
      <c r="D202" s="161" t="s">
        <v>2624</v>
      </c>
      <c r="E202" s="162" t="s">
        <v>2156</v>
      </c>
      <c r="F202" s="163" t="s">
        <v>2673</v>
      </c>
      <c r="H202" s="162" t="s">
        <v>2156</v>
      </c>
      <c r="I202" s="345"/>
      <c r="L202" s="160"/>
      <c r="M202" s="164"/>
      <c r="N202" s="165"/>
      <c r="O202" s="165"/>
      <c r="P202" s="165"/>
      <c r="Q202" s="165"/>
      <c r="R202" s="165"/>
      <c r="S202" s="165"/>
      <c r="T202" s="166"/>
      <c r="AT202" s="162" t="s">
        <v>2624</v>
      </c>
      <c r="AU202" s="162" t="s">
        <v>2217</v>
      </c>
      <c r="AV202" s="12" t="s">
        <v>2215</v>
      </c>
      <c r="AW202" s="12" t="s">
        <v>26</v>
      </c>
      <c r="AX202" s="12" t="s">
        <v>2207</v>
      </c>
      <c r="AY202" s="162" t="s">
        <v>2612</v>
      </c>
    </row>
    <row r="203" spans="2:51" s="13" customFormat="1">
      <c r="B203" s="167"/>
      <c r="D203" s="161" t="s">
        <v>2624</v>
      </c>
      <c r="E203" s="168" t="s">
        <v>2156</v>
      </c>
      <c r="F203" s="169" t="s">
        <v>2676</v>
      </c>
      <c r="H203" s="170">
        <v>0</v>
      </c>
      <c r="I203" s="346"/>
      <c r="L203" s="167"/>
      <c r="M203" s="171"/>
      <c r="N203" s="172"/>
      <c r="O203" s="172"/>
      <c r="P203" s="172"/>
      <c r="Q203" s="172"/>
      <c r="R203" s="172"/>
      <c r="S203" s="172"/>
      <c r="T203" s="173"/>
      <c r="AT203" s="168" t="s">
        <v>2624</v>
      </c>
      <c r="AU203" s="168" t="s">
        <v>2217</v>
      </c>
      <c r="AV203" s="13" t="s">
        <v>2217</v>
      </c>
      <c r="AW203" s="13" t="s">
        <v>26</v>
      </c>
      <c r="AX203" s="13" t="s">
        <v>2207</v>
      </c>
      <c r="AY203" s="168" t="s">
        <v>2612</v>
      </c>
    </row>
    <row r="204" spans="2:51" s="14" customFormat="1">
      <c r="B204" s="174"/>
      <c r="D204" s="161" t="s">
        <v>2624</v>
      </c>
      <c r="E204" s="175" t="s">
        <v>2304</v>
      </c>
      <c r="F204" s="176" t="s">
        <v>2638</v>
      </c>
      <c r="H204" s="177">
        <v>0</v>
      </c>
      <c r="I204" s="347"/>
      <c r="L204" s="174"/>
      <c r="M204" s="178"/>
      <c r="N204" s="179"/>
      <c r="O204" s="179"/>
      <c r="P204" s="179"/>
      <c r="Q204" s="179"/>
      <c r="R204" s="179"/>
      <c r="S204" s="179"/>
      <c r="T204" s="180"/>
      <c r="AT204" s="175" t="s">
        <v>2624</v>
      </c>
      <c r="AU204" s="175" t="s">
        <v>2217</v>
      </c>
      <c r="AV204" s="14" t="s">
        <v>2329</v>
      </c>
      <c r="AW204" s="14" t="s">
        <v>26</v>
      </c>
      <c r="AX204" s="14" t="s">
        <v>2207</v>
      </c>
      <c r="AY204" s="175" t="s">
        <v>2612</v>
      </c>
    </row>
    <row r="205" spans="2:51" s="12" customFormat="1">
      <c r="B205" s="160"/>
      <c r="D205" s="161" t="s">
        <v>2624</v>
      </c>
      <c r="E205" s="162" t="s">
        <v>2156</v>
      </c>
      <c r="F205" s="163" t="s">
        <v>2677</v>
      </c>
      <c r="H205" s="162" t="s">
        <v>2156</v>
      </c>
      <c r="I205" s="345"/>
      <c r="L205" s="160"/>
      <c r="M205" s="164"/>
      <c r="N205" s="165"/>
      <c r="O205" s="165"/>
      <c r="P205" s="165"/>
      <c r="Q205" s="165"/>
      <c r="R205" s="165"/>
      <c r="S205" s="165"/>
      <c r="T205" s="166"/>
      <c r="AT205" s="162" t="s">
        <v>2624</v>
      </c>
      <c r="AU205" s="162" t="s">
        <v>2217</v>
      </c>
      <c r="AV205" s="12" t="s">
        <v>2215</v>
      </c>
      <c r="AW205" s="12" t="s">
        <v>26</v>
      </c>
      <c r="AX205" s="12" t="s">
        <v>2207</v>
      </c>
      <c r="AY205" s="162" t="s">
        <v>2612</v>
      </c>
    </row>
    <row r="206" spans="2:51" s="12" customFormat="1">
      <c r="B206" s="160"/>
      <c r="D206" s="161" t="s">
        <v>2624</v>
      </c>
      <c r="E206" s="162" t="s">
        <v>2156</v>
      </c>
      <c r="F206" s="163" t="s">
        <v>2670</v>
      </c>
      <c r="H206" s="162" t="s">
        <v>2156</v>
      </c>
      <c r="I206" s="345"/>
      <c r="L206" s="160"/>
      <c r="M206" s="164"/>
      <c r="N206" s="165"/>
      <c r="O206" s="165"/>
      <c r="P206" s="165"/>
      <c r="Q206" s="165"/>
      <c r="R206" s="165"/>
      <c r="S206" s="165"/>
      <c r="T206" s="166"/>
      <c r="AT206" s="162" t="s">
        <v>2624</v>
      </c>
      <c r="AU206" s="162" t="s">
        <v>2217</v>
      </c>
      <c r="AV206" s="12" t="s">
        <v>2215</v>
      </c>
      <c r="AW206" s="12" t="s">
        <v>26</v>
      </c>
      <c r="AX206" s="12" t="s">
        <v>2207</v>
      </c>
      <c r="AY206" s="162" t="s">
        <v>2612</v>
      </c>
    </row>
    <row r="207" spans="2:51" s="12" customFormat="1">
      <c r="B207" s="160"/>
      <c r="D207" s="161" t="s">
        <v>2624</v>
      </c>
      <c r="E207" s="162" t="s">
        <v>2156</v>
      </c>
      <c r="F207" s="163" t="s">
        <v>2628</v>
      </c>
      <c r="H207" s="162" t="s">
        <v>2156</v>
      </c>
      <c r="I207" s="345"/>
      <c r="L207" s="160"/>
      <c r="M207" s="164"/>
      <c r="N207" s="165"/>
      <c r="O207" s="165"/>
      <c r="P207" s="165"/>
      <c r="Q207" s="165"/>
      <c r="R207" s="165"/>
      <c r="S207" s="165"/>
      <c r="T207" s="166"/>
      <c r="AT207" s="162" t="s">
        <v>2624</v>
      </c>
      <c r="AU207" s="162" t="s">
        <v>2217</v>
      </c>
      <c r="AV207" s="12" t="s">
        <v>2215</v>
      </c>
      <c r="AW207" s="12" t="s">
        <v>26</v>
      </c>
      <c r="AX207" s="12" t="s">
        <v>2207</v>
      </c>
      <c r="AY207" s="162" t="s">
        <v>2612</v>
      </c>
    </row>
    <row r="208" spans="2:51" s="13" customFormat="1">
      <c r="B208" s="167"/>
      <c r="D208" s="161" t="s">
        <v>2624</v>
      </c>
      <c r="E208" s="168" t="s">
        <v>2156</v>
      </c>
      <c r="F208" s="169" t="s">
        <v>2678</v>
      </c>
      <c r="H208" s="170">
        <v>81.25</v>
      </c>
      <c r="I208" s="346"/>
      <c r="L208" s="167"/>
      <c r="M208" s="171"/>
      <c r="N208" s="172"/>
      <c r="O208" s="172"/>
      <c r="P208" s="172"/>
      <c r="Q208" s="172"/>
      <c r="R208" s="172"/>
      <c r="S208" s="172"/>
      <c r="T208" s="173"/>
      <c r="AT208" s="168" t="s">
        <v>2624</v>
      </c>
      <c r="AU208" s="168" t="s">
        <v>2217</v>
      </c>
      <c r="AV208" s="13" t="s">
        <v>2217</v>
      </c>
      <c r="AW208" s="13" t="s">
        <v>26</v>
      </c>
      <c r="AX208" s="13" t="s">
        <v>2207</v>
      </c>
      <c r="AY208" s="168" t="s">
        <v>2612</v>
      </c>
    </row>
    <row r="209" spans="2:51" s="12" customFormat="1">
      <c r="B209" s="160"/>
      <c r="D209" s="161" t="s">
        <v>2624</v>
      </c>
      <c r="E209" s="162" t="s">
        <v>2156</v>
      </c>
      <c r="F209" s="163" t="s">
        <v>2679</v>
      </c>
      <c r="H209" s="162" t="s">
        <v>2156</v>
      </c>
      <c r="I209" s="345"/>
      <c r="L209" s="160"/>
      <c r="M209" s="164"/>
      <c r="N209" s="165"/>
      <c r="O209" s="165"/>
      <c r="P209" s="165"/>
      <c r="Q209" s="165"/>
      <c r="R209" s="165"/>
      <c r="S209" s="165"/>
      <c r="T209" s="166"/>
      <c r="AT209" s="162" t="s">
        <v>2624</v>
      </c>
      <c r="AU209" s="162" t="s">
        <v>2217</v>
      </c>
      <c r="AV209" s="12" t="s">
        <v>2215</v>
      </c>
      <c r="AW209" s="12" t="s">
        <v>26</v>
      </c>
      <c r="AX209" s="12" t="s">
        <v>2207</v>
      </c>
      <c r="AY209" s="162" t="s">
        <v>2612</v>
      </c>
    </row>
    <row r="210" spans="2:51" s="13" customFormat="1">
      <c r="B210" s="167"/>
      <c r="D210" s="161" t="s">
        <v>2624</v>
      </c>
      <c r="E210" s="168" t="s">
        <v>2156</v>
      </c>
      <c r="F210" s="169" t="s">
        <v>2680</v>
      </c>
      <c r="H210" s="170">
        <v>6.25</v>
      </c>
      <c r="I210" s="346"/>
      <c r="L210" s="167"/>
      <c r="M210" s="171"/>
      <c r="N210" s="172"/>
      <c r="O210" s="172"/>
      <c r="P210" s="172"/>
      <c r="Q210" s="172"/>
      <c r="R210" s="172"/>
      <c r="S210" s="172"/>
      <c r="T210" s="173"/>
      <c r="AT210" s="168" t="s">
        <v>2624</v>
      </c>
      <c r="AU210" s="168" t="s">
        <v>2217</v>
      </c>
      <c r="AV210" s="13" t="s">
        <v>2217</v>
      </c>
      <c r="AW210" s="13" t="s">
        <v>26</v>
      </c>
      <c r="AX210" s="13" t="s">
        <v>2207</v>
      </c>
      <c r="AY210" s="168" t="s">
        <v>2612</v>
      </c>
    </row>
    <row r="211" spans="2:51" s="12" customFormat="1">
      <c r="B211" s="160"/>
      <c r="D211" s="161" t="s">
        <v>2624</v>
      </c>
      <c r="E211" s="162" t="s">
        <v>2156</v>
      </c>
      <c r="F211" s="163" t="s">
        <v>2681</v>
      </c>
      <c r="H211" s="162" t="s">
        <v>2156</v>
      </c>
      <c r="I211" s="345"/>
      <c r="L211" s="160"/>
      <c r="M211" s="164"/>
      <c r="N211" s="165"/>
      <c r="O211" s="165"/>
      <c r="P211" s="165"/>
      <c r="Q211" s="165"/>
      <c r="R211" s="165"/>
      <c r="S211" s="165"/>
      <c r="T211" s="166"/>
      <c r="AT211" s="162" t="s">
        <v>2624</v>
      </c>
      <c r="AU211" s="162" t="s">
        <v>2217</v>
      </c>
      <c r="AV211" s="12" t="s">
        <v>2215</v>
      </c>
      <c r="AW211" s="12" t="s">
        <v>26</v>
      </c>
      <c r="AX211" s="12" t="s">
        <v>2207</v>
      </c>
      <c r="AY211" s="162" t="s">
        <v>2612</v>
      </c>
    </row>
    <row r="212" spans="2:51" s="13" customFormat="1">
      <c r="B212" s="167"/>
      <c r="D212" s="161" t="s">
        <v>2624</v>
      </c>
      <c r="E212" s="168" t="s">
        <v>2156</v>
      </c>
      <c r="F212" s="169" t="s">
        <v>2682</v>
      </c>
      <c r="H212" s="170">
        <v>0</v>
      </c>
      <c r="I212" s="346"/>
      <c r="L212" s="167"/>
      <c r="M212" s="171"/>
      <c r="N212" s="172"/>
      <c r="O212" s="172"/>
      <c r="P212" s="172"/>
      <c r="Q212" s="172"/>
      <c r="R212" s="172"/>
      <c r="S212" s="172"/>
      <c r="T212" s="173"/>
      <c r="AT212" s="168" t="s">
        <v>2624</v>
      </c>
      <c r="AU212" s="168" t="s">
        <v>2217</v>
      </c>
      <c r="AV212" s="13" t="s">
        <v>2217</v>
      </c>
      <c r="AW212" s="13" t="s">
        <v>26</v>
      </c>
      <c r="AX212" s="13" t="s">
        <v>2207</v>
      </c>
      <c r="AY212" s="168" t="s">
        <v>2612</v>
      </c>
    </row>
    <row r="213" spans="2:51" s="12" customFormat="1">
      <c r="B213" s="160"/>
      <c r="D213" s="161" t="s">
        <v>2624</v>
      </c>
      <c r="E213" s="162" t="s">
        <v>2156</v>
      </c>
      <c r="F213" s="163" t="s">
        <v>2634</v>
      </c>
      <c r="H213" s="162" t="s">
        <v>2156</v>
      </c>
      <c r="I213" s="345"/>
      <c r="L213" s="160"/>
      <c r="M213" s="164"/>
      <c r="N213" s="165"/>
      <c r="O213" s="165"/>
      <c r="P213" s="165"/>
      <c r="Q213" s="165"/>
      <c r="R213" s="165"/>
      <c r="S213" s="165"/>
      <c r="T213" s="166"/>
      <c r="AT213" s="162" t="s">
        <v>2624</v>
      </c>
      <c r="AU213" s="162" t="s">
        <v>2217</v>
      </c>
      <c r="AV213" s="12" t="s">
        <v>2215</v>
      </c>
      <c r="AW213" s="12" t="s">
        <v>26</v>
      </c>
      <c r="AX213" s="12" t="s">
        <v>2207</v>
      </c>
      <c r="AY213" s="162" t="s">
        <v>2612</v>
      </c>
    </row>
    <row r="214" spans="2:51" s="13" customFormat="1">
      <c r="B214" s="167"/>
      <c r="D214" s="161" t="s">
        <v>2624</v>
      </c>
      <c r="E214" s="168" t="s">
        <v>2156</v>
      </c>
      <c r="F214" s="169" t="s">
        <v>2683</v>
      </c>
      <c r="H214" s="170">
        <v>36</v>
      </c>
      <c r="I214" s="346"/>
      <c r="L214" s="167"/>
      <c r="M214" s="171"/>
      <c r="N214" s="172"/>
      <c r="O214" s="172"/>
      <c r="P214" s="172"/>
      <c r="Q214" s="172"/>
      <c r="R214" s="172"/>
      <c r="S214" s="172"/>
      <c r="T214" s="173"/>
      <c r="AT214" s="168" t="s">
        <v>2624</v>
      </c>
      <c r="AU214" s="168" t="s">
        <v>2217</v>
      </c>
      <c r="AV214" s="13" t="s">
        <v>2217</v>
      </c>
      <c r="AW214" s="13" t="s">
        <v>26</v>
      </c>
      <c r="AX214" s="13" t="s">
        <v>2207</v>
      </c>
      <c r="AY214" s="168" t="s">
        <v>2612</v>
      </c>
    </row>
    <row r="215" spans="2:51" s="12" customFormat="1">
      <c r="B215" s="160"/>
      <c r="D215" s="161" t="s">
        <v>2624</v>
      </c>
      <c r="E215" s="162" t="s">
        <v>2156</v>
      </c>
      <c r="F215" s="163" t="s">
        <v>2673</v>
      </c>
      <c r="H215" s="162" t="s">
        <v>2156</v>
      </c>
      <c r="I215" s="345"/>
      <c r="L215" s="160"/>
      <c r="M215" s="164"/>
      <c r="N215" s="165"/>
      <c r="O215" s="165"/>
      <c r="P215" s="165"/>
      <c r="Q215" s="165"/>
      <c r="R215" s="165"/>
      <c r="S215" s="165"/>
      <c r="T215" s="166"/>
      <c r="AT215" s="162" t="s">
        <v>2624</v>
      </c>
      <c r="AU215" s="162" t="s">
        <v>2217</v>
      </c>
      <c r="AV215" s="12" t="s">
        <v>2215</v>
      </c>
      <c r="AW215" s="12" t="s">
        <v>26</v>
      </c>
      <c r="AX215" s="12" t="s">
        <v>2207</v>
      </c>
      <c r="AY215" s="162" t="s">
        <v>2612</v>
      </c>
    </row>
    <row r="216" spans="2:51" s="13" customFormat="1">
      <c r="B216" s="167"/>
      <c r="D216" s="161" t="s">
        <v>2624</v>
      </c>
      <c r="E216" s="168" t="s">
        <v>2156</v>
      </c>
      <c r="F216" s="169" t="s">
        <v>2684</v>
      </c>
      <c r="H216" s="170">
        <v>-64.25</v>
      </c>
      <c r="I216" s="346"/>
      <c r="L216" s="167"/>
      <c r="M216" s="171"/>
      <c r="N216" s="172"/>
      <c r="O216" s="172"/>
      <c r="P216" s="172"/>
      <c r="Q216" s="172"/>
      <c r="R216" s="172"/>
      <c r="S216" s="172"/>
      <c r="T216" s="173"/>
      <c r="AT216" s="168" t="s">
        <v>2624</v>
      </c>
      <c r="AU216" s="168" t="s">
        <v>2217</v>
      </c>
      <c r="AV216" s="13" t="s">
        <v>2217</v>
      </c>
      <c r="AW216" s="13" t="s">
        <v>26</v>
      </c>
      <c r="AX216" s="13" t="s">
        <v>2207</v>
      </c>
      <c r="AY216" s="168" t="s">
        <v>2612</v>
      </c>
    </row>
    <row r="217" spans="2:51" s="14" customFormat="1">
      <c r="B217" s="174"/>
      <c r="D217" s="161" t="s">
        <v>2624</v>
      </c>
      <c r="E217" s="175" t="s">
        <v>2315</v>
      </c>
      <c r="F217" s="176" t="s">
        <v>2638</v>
      </c>
      <c r="H217" s="177">
        <v>59.25</v>
      </c>
      <c r="I217" s="347"/>
      <c r="L217" s="174"/>
      <c r="M217" s="178"/>
      <c r="N217" s="179"/>
      <c r="O217" s="179"/>
      <c r="P217" s="179"/>
      <c r="Q217" s="179"/>
      <c r="R217" s="179"/>
      <c r="S217" s="179"/>
      <c r="T217" s="180"/>
      <c r="AT217" s="175" t="s">
        <v>2624</v>
      </c>
      <c r="AU217" s="175" t="s">
        <v>2217</v>
      </c>
      <c r="AV217" s="14" t="s">
        <v>2329</v>
      </c>
      <c r="AW217" s="14" t="s">
        <v>26</v>
      </c>
      <c r="AX217" s="14" t="s">
        <v>2207</v>
      </c>
      <c r="AY217" s="175" t="s">
        <v>2612</v>
      </c>
    </row>
    <row r="218" spans="2:51" s="12" customFormat="1">
      <c r="B218" s="160"/>
      <c r="D218" s="161" t="s">
        <v>2624</v>
      </c>
      <c r="E218" s="162" t="s">
        <v>2156</v>
      </c>
      <c r="F218" s="163" t="s">
        <v>2639</v>
      </c>
      <c r="H218" s="162" t="s">
        <v>2156</v>
      </c>
      <c r="I218" s="345"/>
      <c r="L218" s="160"/>
      <c r="M218" s="164"/>
      <c r="N218" s="165"/>
      <c r="O218" s="165"/>
      <c r="P218" s="165"/>
      <c r="Q218" s="165"/>
      <c r="R218" s="165"/>
      <c r="S218" s="165"/>
      <c r="T218" s="166"/>
      <c r="AT218" s="162" t="s">
        <v>2624</v>
      </c>
      <c r="AU218" s="162" t="s">
        <v>2217</v>
      </c>
      <c r="AV218" s="12" t="s">
        <v>2215</v>
      </c>
      <c r="AW218" s="12" t="s">
        <v>26</v>
      </c>
      <c r="AX218" s="12" t="s">
        <v>2207</v>
      </c>
      <c r="AY218" s="162" t="s">
        <v>2612</v>
      </c>
    </row>
    <row r="219" spans="2:51" s="12" customFormat="1">
      <c r="B219" s="160"/>
      <c r="D219" s="161" t="s">
        <v>2624</v>
      </c>
      <c r="E219" s="162" t="s">
        <v>2156</v>
      </c>
      <c r="F219" s="163" t="s">
        <v>2670</v>
      </c>
      <c r="H219" s="162" t="s">
        <v>2156</v>
      </c>
      <c r="I219" s="345"/>
      <c r="L219" s="160"/>
      <c r="M219" s="164"/>
      <c r="N219" s="165"/>
      <c r="O219" s="165"/>
      <c r="P219" s="165"/>
      <c r="Q219" s="165"/>
      <c r="R219" s="165"/>
      <c r="S219" s="165"/>
      <c r="T219" s="166"/>
      <c r="AT219" s="162" t="s">
        <v>2624</v>
      </c>
      <c r="AU219" s="162" t="s">
        <v>2217</v>
      </c>
      <c r="AV219" s="12" t="s">
        <v>2215</v>
      </c>
      <c r="AW219" s="12" t="s">
        <v>26</v>
      </c>
      <c r="AX219" s="12" t="s">
        <v>2207</v>
      </c>
      <c r="AY219" s="162" t="s">
        <v>2612</v>
      </c>
    </row>
    <row r="220" spans="2:51" s="13" customFormat="1">
      <c r="B220" s="167"/>
      <c r="D220" s="161" t="s">
        <v>2624</v>
      </c>
      <c r="E220" s="168" t="s">
        <v>2156</v>
      </c>
      <c r="F220" s="169" t="s">
        <v>2685</v>
      </c>
      <c r="H220" s="170">
        <v>13.5</v>
      </c>
      <c r="I220" s="346"/>
      <c r="L220" s="167"/>
      <c r="M220" s="171"/>
      <c r="N220" s="172"/>
      <c r="O220" s="172"/>
      <c r="P220" s="172"/>
      <c r="Q220" s="172"/>
      <c r="R220" s="172"/>
      <c r="S220" s="172"/>
      <c r="T220" s="173"/>
      <c r="AT220" s="168" t="s">
        <v>2624</v>
      </c>
      <c r="AU220" s="168" t="s">
        <v>2217</v>
      </c>
      <c r="AV220" s="13" t="s">
        <v>2217</v>
      </c>
      <c r="AW220" s="13" t="s">
        <v>26</v>
      </c>
      <c r="AX220" s="13" t="s">
        <v>2207</v>
      </c>
      <c r="AY220" s="168" t="s">
        <v>2612</v>
      </c>
    </row>
    <row r="221" spans="2:51" s="12" customFormat="1">
      <c r="B221" s="160"/>
      <c r="D221" s="161" t="s">
        <v>2624</v>
      </c>
      <c r="E221" s="162" t="s">
        <v>2156</v>
      </c>
      <c r="F221" s="163" t="s">
        <v>2673</v>
      </c>
      <c r="H221" s="162" t="s">
        <v>2156</v>
      </c>
      <c r="I221" s="345"/>
      <c r="L221" s="160"/>
      <c r="M221" s="164"/>
      <c r="N221" s="165"/>
      <c r="O221" s="165"/>
      <c r="P221" s="165"/>
      <c r="Q221" s="165"/>
      <c r="R221" s="165"/>
      <c r="S221" s="165"/>
      <c r="T221" s="166"/>
      <c r="AT221" s="162" t="s">
        <v>2624</v>
      </c>
      <c r="AU221" s="162" t="s">
        <v>2217</v>
      </c>
      <c r="AV221" s="12" t="s">
        <v>2215</v>
      </c>
      <c r="AW221" s="12" t="s">
        <v>26</v>
      </c>
      <c r="AX221" s="12" t="s">
        <v>2207</v>
      </c>
      <c r="AY221" s="162" t="s">
        <v>2612</v>
      </c>
    </row>
    <row r="222" spans="2:51" s="13" customFormat="1">
      <c r="B222" s="167"/>
      <c r="D222" s="161" t="s">
        <v>2624</v>
      </c>
      <c r="E222" s="168" t="s">
        <v>2156</v>
      </c>
      <c r="F222" s="169" t="s">
        <v>2686</v>
      </c>
      <c r="H222" s="170">
        <v>-6</v>
      </c>
      <c r="I222" s="346"/>
      <c r="L222" s="167"/>
      <c r="M222" s="171"/>
      <c r="N222" s="172"/>
      <c r="O222" s="172"/>
      <c r="P222" s="172"/>
      <c r="Q222" s="172"/>
      <c r="R222" s="172"/>
      <c r="S222" s="172"/>
      <c r="T222" s="173"/>
      <c r="AT222" s="168" t="s">
        <v>2624</v>
      </c>
      <c r="AU222" s="168" t="s">
        <v>2217</v>
      </c>
      <c r="AV222" s="13" t="s">
        <v>2217</v>
      </c>
      <c r="AW222" s="13" t="s">
        <v>26</v>
      </c>
      <c r="AX222" s="13" t="s">
        <v>2207</v>
      </c>
      <c r="AY222" s="168" t="s">
        <v>2612</v>
      </c>
    </row>
    <row r="223" spans="2:51" s="14" customFormat="1">
      <c r="B223" s="174"/>
      <c r="D223" s="161" t="s">
        <v>2624</v>
      </c>
      <c r="E223" s="175" t="s">
        <v>2318</v>
      </c>
      <c r="F223" s="176" t="s">
        <v>2638</v>
      </c>
      <c r="H223" s="177">
        <v>7.5</v>
      </c>
      <c r="I223" s="347"/>
      <c r="L223" s="174"/>
      <c r="M223" s="178"/>
      <c r="N223" s="179"/>
      <c r="O223" s="179"/>
      <c r="P223" s="179"/>
      <c r="Q223" s="179"/>
      <c r="R223" s="179"/>
      <c r="S223" s="179"/>
      <c r="T223" s="180"/>
      <c r="AT223" s="175" t="s">
        <v>2624</v>
      </c>
      <c r="AU223" s="175" t="s">
        <v>2217</v>
      </c>
      <c r="AV223" s="14" t="s">
        <v>2329</v>
      </c>
      <c r="AW223" s="14" t="s">
        <v>26</v>
      </c>
      <c r="AX223" s="14" t="s">
        <v>2207</v>
      </c>
      <c r="AY223" s="175" t="s">
        <v>2612</v>
      </c>
    </row>
    <row r="224" spans="2:51" s="12" customFormat="1">
      <c r="B224" s="160"/>
      <c r="D224" s="161" t="s">
        <v>2624</v>
      </c>
      <c r="E224" s="162" t="s">
        <v>2156</v>
      </c>
      <c r="F224" s="163" t="s">
        <v>2687</v>
      </c>
      <c r="H224" s="162" t="s">
        <v>2156</v>
      </c>
      <c r="I224" s="345"/>
      <c r="L224" s="160"/>
      <c r="M224" s="164"/>
      <c r="N224" s="165"/>
      <c r="O224" s="165"/>
      <c r="P224" s="165"/>
      <c r="Q224" s="165"/>
      <c r="R224" s="165"/>
      <c r="S224" s="165"/>
      <c r="T224" s="166"/>
      <c r="AT224" s="162" t="s">
        <v>2624</v>
      </c>
      <c r="AU224" s="162" t="s">
        <v>2217</v>
      </c>
      <c r="AV224" s="12" t="s">
        <v>2215</v>
      </c>
      <c r="AW224" s="12" t="s">
        <v>26</v>
      </c>
      <c r="AX224" s="12" t="s">
        <v>2207</v>
      </c>
      <c r="AY224" s="162" t="s">
        <v>2612</v>
      </c>
    </row>
    <row r="225" spans="2:51" s="12" customFormat="1">
      <c r="B225" s="160"/>
      <c r="D225" s="161" t="s">
        <v>2624</v>
      </c>
      <c r="E225" s="162" t="s">
        <v>2156</v>
      </c>
      <c r="F225" s="163" t="s">
        <v>2670</v>
      </c>
      <c r="H225" s="162" t="s">
        <v>2156</v>
      </c>
      <c r="I225" s="345"/>
      <c r="L225" s="160"/>
      <c r="M225" s="164"/>
      <c r="N225" s="165"/>
      <c r="O225" s="165"/>
      <c r="P225" s="165"/>
      <c r="Q225" s="165"/>
      <c r="R225" s="165"/>
      <c r="S225" s="165"/>
      <c r="T225" s="166"/>
      <c r="AT225" s="162" t="s">
        <v>2624</v>
      </c>
      <c r="AU225" s="162" t="s">
        <v>2217</v>
      </c>
      <c r="AV225" s="12" t="s">
        <v>2215</v>
      </c>
      <c r="AW225" s="12" t="s">
        <v>26</v>
      </c>
      <c r="AX225" s="12" t="s">
        <v>2207</v>
      </c>
      <c r="AY225" s="162" t="s">
        <v>2612</v>
      </c>
    </row>
    <row r="226" spans="2:51" s="12" customFormat="1">
      <c r="B226" s="160"/>
      <c r="D226" s="161" t="s">
        <v>2624</v>
      </c>
      <c r="E226" s="162" t="s">
        <v>2156</v>
      </c>
      <c r="F226" s="163" t="s">
        <v>2628</v>
      </c>
      <c r="H226" s="162" t="s">
        <v>2156</v>
      </c>
      <c r="I226" s="345"/>
      <c r="L226" s="160"/>
      <c r="M226" s="164"/>
      <c r="N226" s="165"/>
      <c r="O226" s="165"/>
      <c r="P226" s="165"/>
      <c r="Q226" s="165"/>
      <c r="R226" s="165"/>
      <c r="S226" s="165"/>
      <c r="T226" s="166"/>
      <c r="AT226" s="162" t="s">
        <v>2624</v>
      </c>
      <c r="AU226" s="162" t="s">
        <v>2217</v>
      </c>
      <c r="AV226" s="12" t="s">
        <v>2215</v>
      </c>
      <c r="AW226" s="12" t="s">
        <v>26</v>
      </c>
      <c r="AX226" s="12" t="s">
        <v>2207</v>
      </c>
      <c r="AY226" s="162" t="s">
        <v>2612</v>
      </c>
    </row>
    <row r="227" spans="2:51" s="13" customFormat="1">
      <c r="B227" s="167"/>
      <c r="D227" s="161" t="s">
        <v>2624</v>
      </c>
      <c r="E227" s="168" t="s">
        <v>2156</v>
      </c>
      <c r="F227" s="169" t="s">
        <v>2688</v>
      </c>
      <c r="H227" s="170">
        <v>287</v>
      </c>
      <c r="I227" s="346"/>
      <c r="L227" s="167"/>
      <c r="M227" s="171"/>
      <c r="N227" s="172"/>
      <c r="O227" s="172"/>
      <c r="P227" s="172"/>
      <c r="Q227" s="172"/>
      <c r="R227" s="172"/>
      <c r="S227" s="172"/>
      <c r="T227" s="173"/>
      <c r="AT227" s="168" t="s">
        <v>2624</v>
      </c>
      <c r="AU227" s="168" t="s">
        <v>2217</v>
      </c>
      <c r="AV227" s="13" t="s">
        <v>2217</v>
      </c>
      <c r="AW227" s="13" t="s">
        <v>26</v>
      </c>
      <c r="AX227" s="13" t="s">
        <v>2207</v>
      </c>
      <c r="AY227" s="168" t="s">
        <v>2612</v>
      </c>
    </row>
    <row r="228" spans="2:51" s="12" customFormat="1">
      <c r="B228" s="160"/>
      <c r="D228" s="161" t="s">
        <v>2624</v>
      </c>
      <c r="E228" s="162" t="s">
        <v>2156</v>
      </c>
      <c r="F228" s="163" t="s">
        <v>2681</v>
      </c>
      <c r="H228" s="162" t="s">
        <v>2156</v>
      </c>
      <c r="I228" s="345"/>
      <c r="L228" s="160"/>
      <c r="M228" s="164"/>
      <c r="N228" s="165"/>
      <c r="O228" s="165"/>
      <c r="P228" s="165"/>
      <c r="Q228" s="165"/>
      <c r="R228" s="165"/>
      <c r="S228" s="165"/>
      <c r="T228" s="166"/>
      <c r="AT228" s="162" t="s">
        <v>2624</v>
      </c>
      <c r="AU228" s="162" t="s">
        <v>2217</v>
      </c>
      <c r="AV228" s="12" t="s">
        <v>2215</v>
      </c>
      <c r="AW228" s="12" t="s">
        <v>26</v>
      </c>
      <c r="AX228" s="12" t="s">
        <v>2207</v>
      </c>
      <c r="AY228" s="162" t="s">
        <v>2612</v>
      </c>
    </row>
    <row r="229" spans="2:51" s="13" customFormat="1">
      <c r="B229" s="167"/>
      <c r="D229" s="161" t="s">
        <v>2624</v>
      </c>
      <c r="E229" s="168" t="s">
        <v>2156</v>
      </c>
      <c r="F229" s="169" t="s">
        <v>2689</v>
      </c>
      <c r="H229" s="170">
        <v>63</v>
      </c>
      <c r="I229" s="346"/>
      <c r="L229" s="167"/>
      <c r="M229" s="171"/>
      <c r="N229" s="172"/>
      <c r="O229" s="172"/>
      <c r="P229" s="172"/>
      <c r="Q229" s="172"/>
      <c r="R229" s="172"/>
      <c r="S229" s="172"/>
      <c r="T229" s="173"/>
      <c r="AT229" s="168" t="s">
        <v>2624</v>
      </c>
      <c r="AU229" s="168" t="s">
        <v>2217</v>
      </c>
      <c r="AV229" s="13" t="s">
        <v>2217</v>
      </c>
      <c r="AW229" s="13" t="s">
        <v>26</v>
      </c>
      <c r="AX229" s="13" t="s">
        <v>2207</v>
      </c>
      <c r="AY229" s="168" t="s">
        <v>2612</v>
      </c>
    </row>
    <row r="230" spans="2:51" s="12" customFormat="1">
      <c r="B230" s="160"/>
      <c r="D230" s="161" t="s">
        <v>2624</v>
      </c>
      <c r="E230" s="162" t="s">
        <v>2156</v>
      </c>
      <c r="F230" s="163" t="s">
        <v>2634</v>
      </c>
      <c r="H230" s="162" t="s">
        <v>2156</v>
      </c>
      <c r="I230" s="345"/>
      <c r="L230" s="160"/>
      <c r="M230" s="164"/>
      <c r="N230" s="165"/>
      <c r="O230" s="165"/>
      <c r="P230" s="165"/>
      <c r="Q230" s="165"/>
      <c r="R230" s="165"/>
      <c r="S230" s="165"/>
      <c r="T230" s="166"/>
      <c r="AT230" s="162" t="s">
        <v>2624</v>
      </c>
      <c r="AU230" s="162" t="s">
        <v>2217</v>
      </c>
      <c r="AV230" s="12" t="s">
        <v>2215</v>
      </c>
      <c r="AW230" s="12" t="s">
        <v>26</v>
      </c>
      <c r="AX230" s="12" t="s">
        <v>2207</v>
      </c>
      <c r="AY230" s="162" t="s">
        <v>2612</v>
      </c>
    </row>
    <row r="231" spans="2:51" s="13" customFormat="1">
      <c r="B231" s="167"/>
      <c r="D231" s="161" t="s">
        <v>2624</v>
      </c>
      <c r="E231" s="168" t="s">
        <v>2156</v>
      </c>
      <c r="F231" s="169" t="s">
        <v>2690</v>
      </c>
      <c r="H231" s="170">
        <v>45</v>
      </c>
      <c r="I231" s="346"/>
      <c r="L231" s="167"/>
      <c r="M231" s="171"/>
      <c r="N231" s="172"/>
      <c r="O231" s="172"/>
      <c r="P231" s="172"/>
      <c r="Q231" s="172"/>
      <c r="R231" s="172"/>
      <c r="S231" s="172"/>
      <c r="T231" s="173"/>
      <c r="AT231" s="168" t="s">
        <v>2624</v>
      </c>
      <c r="AU231" s="168" t="s">
        <v>2217</v>
      </c>
      <c r="AV231" s="13" t="s">
        <v>2217</v>
      </c>
      <c r="AW231" s="13" t="s">
        <v>26</v>
      </c>
      <c r="AX231" s="13" t="s">
        <v>2207</v>
      </c>
      <c r="AY231" s="168" t="s">
        <v>2612</v>
      </c>
    </row>
    <row r="232" spans="2:51" s="12" customFormat="1">
      <c r="B232" s="160"/>
      <c r="D232" s="161" t="s">
        <v>2624</v>
      </c>
      <c r="E232" s="162" t="s">
        <v>2156</v>
      </c>
      <c r="F232" s="163" t="s">
        <v>2691</v>
      </c>
      <c r="H232" s="162" t="s">
        <v>2156</v>
      </c>
      <c r="I232" s="345"/>
      <c r="L232" s="160"/>
      <c r="M232" s="164"/>
      <c r="N232" s="165"/>
      <c r="O232" s="165"/>
      <c r="P232" s="165"/>
      <c r="Q232" s="165"/>
      <c r="R232" s="165"/>
      <c r="S232" s="165"/>
      <c r="T232" s="166"/>
      <c r="AT232" s="162" t="s">
        <v>2624</v>
      </c>
      <c r="AU232" s="162" t="s">
        <v>2217</v>
      </c>
      <c r="AV232" s="12" t="s">
        <v>2215</v>
      </c>
      <c r="AW232" s="12" t="s">
        <v>26</v>
      </c>
      <c r="AX232" s="12" t="s">
        <v>2207</v>
      </c>
      <c r="AY232" s="162" t="s">
        <v>2612</v>
      </c>
    </row>
    <row r="233" spans="2:51" s="13" customFormat="1">
      <c r="B233" s="167"/>
      <c r="D233" s="161" t="s">
        <v>2624</v>
      </c>
      <c r="E233" s="168" t="s">
        <v>2156</v>
      </c>
      <c r="F233" s="169" t="s">
        <v>2692</v>
      </c>
      <c r="H233" s="170">
        <v>-140.5</v>
      </c>
      <c r="I233" s="346"/>
      <c r="L233" s="167"/>
      <c r="M233" s="171"/>
      <c r="N233" s="172"/>
      <c r="O233" s="172"/>
      <c r="P233" s="172"/>
      <c r="Q233" s="172"/>
      <c r="R233" s="172"/>
      <c r="S233" s="172"/>
      <c r="T233" s="173"/>
      <c r="AT233" s="168" t="s">
        <v>2624</v>
      </c>
      <c r="AU233" s="168" t="s">
        <v>2217</v>
      </c>
      <c r="AV233" s="13" t="s">
        <v>2217</v>
      </c>
      <c r="AW233" s="13" t="s">
        <v>26</v>
      </c>
      <c r="AX233" s="13" t="s">
        <v>2207</v>
      </c>
      <c r="AY233" s="168" t="s">
        <v>2612</v>
      </c>
    </row>
    <row r="234" spans="2:51" s="14" customFormat="1">
      <c r="B234" s="174"/>
      <c r="D234" s="161" t="s">
        <v>2624</v>
      </c>
      <c r="E234" s="175" t="s">
        <v>2330</v>
      </c>
      <c r="F234" s="176" t="s">
        <v>2638</v>
      </c>
      <c r="H234" s="177">
        <v>254.5</v>
      </c>
      <c r="I234" s="347"/>
      <c r="L234" s="174"/>
      <c r="M234" s="178"/>
      <c r="N234" s="179"/>
      <c r="O234" s="179"/>
      <c r="P234" s="179"/>
      <c r="Q234" s="179"/>
      <c r="R234" s="179"/>
      <c r="S234" s="179"/>
      <c r="T234" s="180"/>
      <c r="AT234" s="175" t="s">
        <v>2624</v>
      </c>
      <c r="AU234" s="175" t="s">
        <v>2217</v>
      </c>
      <c r="AV234" s="14" t="s">
        <v>2329</v>
      </c>
      <c r="AW234" s="14" t="s">
        <v>26</v>
      </c>
      <c r="AX234" s="14" t="s">
        <v>2207</v>
      </c>
      <c r="AY234" s="175" t="s">
        <v>2612</v>
      </c>
    </row>
    <row r="235" spans="2:51" s="12" customFormat="1">
      <c r="B235" s="160"/>
      <c r="D235" s="161" t="s">
        <v>2624</v>
      </c>
      <c r="E235" s="162" t="s">
        <v>2156</v>
      </c>
      <c r="F235" s="163" t="s">
        <v>2639</v>
      </c>
      <c r="H235" s="162" t="s">
        <v>2156</v>
      </c>
      <c r="I235" s="345"/>
      <c r="L235" s="160"/>
      <c r="M235" s="164"/>
      <c r="N235" s="165"/>
      <c r="O235" s="165"/>
      <c r="P235" s="165"/>
      <c r="Q235" s="165"/>
      <c r="R235" s="165"/>
      <c r="S235" s="165"/>
      <c r="T235" s="166"/>
      <c r="AT235" s="162" t="s">
        <v>2624</v>
      </c>
      <c r="AU235" s="162" t="s">
        <v>2217</v>
      </c>
      <c r="AV235" s="12" t="s">
        <v>2215</v>
      </c>
      <c r="AW235" s="12" t="s">
        <v>26</v>
      </c>
      <c r="AX235" s="12" t="s">
        <v>2207</v>
      </c>
      <c r="AY235" s="162" t="s">
        <v>2612</v>
      </c>
    </row>
    <row r="236" spans="2:51" s="13" customFormat="1">
      <c r="B236" s="167"/>
      <c r="D236" s="161" t="s">
        <v>2624</v>
      </c>
      <c r="E236" s="168" t="s">
        <v>2156</v>
      </c>
      <c r="F236" s="169" t="s">
        <v>2693</v>
      </c>
      <c r="H236" s="170">
        <v>12</v>
      </c>
      <c r="I236" s="346"/>
      <c r="L236" s="167"/>
      <c r="M236" s="171"/>
      <c r="N236" s="172"/>
      <c r="O236" s="172"/>
      <c r="P236" s="172"/>
      <c r="Q236" s="172"/>
      <c r="R236" s="172"/>
      <c r="S236" s="172"/>
      <c r="T236" s="173"/>
      <c r="AT236" s="168" t="s">
        <v>2624</v>
      </c>
      <c r="AU236" s="168" t="s">
        <v>2217</v>
      </c>
      <c r="AV236" s="13" t="s">
        <v>2217</v>
      </c>
      <c r="AW236" s="13" t="s">
        <v>26</v>
      </c>
      <c r="AX236" s="13" t="s">
        <v>2207</v>
      </c>
      <c r="AY236" s="168" t="s">
        <v>2612</v>
      </c>
    </row>
    <row r="237" spans="2:51" s="12" customFormat="1">
      <c r="B237" s="160"/>
      <c r="D237" s="161" t="s">
        <v>2624</v>
      </c>
      <c r="E237" s="162" t="s">
        <v>2156</v>
      </c>
      <c r="F237" s="163" t="s">
        <v>2691</v>
      </c>
      <c r="H237" s="162" t="s">
        <v>2156</v>
      </c>
      <c r="I237" s="345"/>
      <c r="L237" s="160"/>
      <c r="M237" s="164"/>
      <c r="N237" s="165"/>
      <c r="O237" s="165"/>
      <c r="P237" s="165"/>
      <c r="Q237" s="165"/>
      <c r="R237" s="165"/>
      <c r="S237" s="165"/>
      <c r="T237" s="166"/>
      <c r="AT237" s="162" t="s">
        <v>2624</v>
      </c>
      <c r="AU237" s="162" t="s">
        <v>2217</v>
      </c>
      <c r="AV237" s="12" t="s">
        <v>2215</v>
      </c>
      <c r="AW237" s="12" t="s">
        <v>26</v>
      </c>
      <c r="AX237" s="12" t="s">
        <v>2207</v>
      </c>
      <c r="AY237" s="162" t="s">
        <v>2612</v>
      </c>
    </row>
    <row r="238" spans="2:51" s="13" customFormat="1">
      <c r="B238" s="167"/>
      <c r="D238" s="161" t="s">
        <v>2624</v>
      </c>
      <c r="E238" s="168" t="s">
        <v>2156</v>
      </c>
      <c r="F238" s="169" t="s">
        <v>2694</v>
      </c>
      <c r="H238" s="170">
        <v>-3</v>
      </c>
      <c r="I238" s="346"/>
      <c r="L238" s="167"/>
      <c r="M238" s="171"/>
      <c r="N238" s="172"/>
      <c r="O238" s="172"/>
      <c r="P238" s="172"/>
      <c r="Q238" s="172"/>
      <c r="R238" s="172"/>
      <c r="S238" s="172"/>
      <c r="T238" s="173"/>
      <c r="AT238" s="168" t="s">
        <v>2624</v>
      </c>
      <c r="AU238" s="168" t="s">
        <v>2217</v>
      </c>
      <c r="AV238" s="13" t="s">
        <v>2217</v>
      </c>
      <c r="AW238" s="13" t="s">
        <v>26</v>
      </c>
      <c r="AX238" s="13" t="s">
        <v>2207</v>
      </c>
      <c r="AY238" s="168" t="s">
        <v>2612</v>
      </c>
    </row>
    <row r="239" spans="2:51" s="14" customFormat="1">
      <c r="B239" s="174"/>
      <c r="D239" s="161" t="s">
        <v>2624</v>
      </c>
      <c r="E239" s="175" t="s">
        <v>2333</v>
      </c>
      <c r="F239" s="176" t="s">
        <v>2638</v>
      </c>
      <c r="H239" s="177">
        <v>9</v>
      </c>
      <c r="I239" s="347"/>
      <c r="L239" s="174"/>
      <c r="M239" s="178"/>
      <c r="N239" s="179"/>
      <c r="O239" s="179"/>
      <c r="P239" s="179"/>
      <c r="Q239" s="179"/>
      <c r="R239" s="179"/>
      <c r="S239" s="179"/>
      <c r="T239" s="180"/>
      <c r="AT239" s="175" t="s">
        <v>2624</v>
      </c>
      <c r="AU239" s="175" t="s">
        <v>2217</v>
      </c>
      <c r="AV239" s="14" t="s">
        <v>2329</v>
      </c>
      <c r="AW239" s="14" t="s">
        <v>26</v>
      </c>
      <c r="AX239" s="14" t="s">
        <v>2207</v>
      </c>
      <c r="AY239" s="175" t="s">
        <v>2612</v>
      </c>
    </row>
    <row r="240" spans="2:51" s="15" customFormat="1">
      <c r="B240" s="181"/>
      <c r="D240" s="161" t="s">
        <v>2624</v>
      </c>
      <c r="E240" s="182" t="s">
        <v>2156</v>
      </c>
      <c r="F240" s="183" t="s">
        <v>2641</v>
      </c>
      <c r="H240" s="184">
        <v>330.25</v>
      </c>
      <c r="I240" s="348"/>
      <c r="L240" s="181"/>
      <c r="M240" s="185"/>
      <c r="N240" s="186"/>
      <c r="O240" s="186"/>
      <c r="P240" s="186"/>
      <c r="Q240" s="186"/>
      <c r="R240" s="186"/>
      <c r="S240" s="186"/>
      <c r="T240" s="187"/>
      <c r="AT240" s="182" t="s">
        <v>2624</v>
      </c>
      <c r="AU240" s="182" t="s">
        <v>2217</v>
      </c>
      <c r="AV240" s="15" t="s">
        <v>2389</v>
      </c>
      <c r="AW240" s="15" t="s">
        <v>26</v>
      </c>
      <c r="AX240" s="15" t="s">
        <v>2215</v>
      </c>
      <c r="AY240" s="182" t="s">
        <v>2612</v>
      </c>
    </row>
    <row r="241" spans="1:65" s="1" customFormat="1" ht="16.5" customHeight="1">
      <c r="A241" s="29"/>
      <c r="B241" s="146"/>
      <c r="C241" s="147" t="s">
        <v>2314</v>
      </c>
      <c r="D241" s="147" t="s">
        <v>2618</v>
      </c>
      <c r="E241" s="148" t="s">
        <v>2695</v>
      </c>
      <c r="F241" s="149" t="s">
        <v>2696</v>
      </c>
      <c r="G241" s="150" t="s">
        <v>2297</v>
      </c>
      <c r="H241" s="151">
        <v>143.5</v>
      </c>
      <c r="I241" s="344"/>
      <c r="J241" s="152">
        <f>ROUND(I241*H241,2)</f>
        <v>0</v>
      </c>
      <c r="K241" s="153"/>
      <c r="L241" s="30"/>
      <c r="M241" s="154" t="s">
        <v>2156</v>
      </c>
      <c r="N241" s="155" t="s">
        <v>2172</v>
      </c>
      <c r="O241" s="156">
        <v>0.218</v>
      </c>
      <c r="P241" s="156">
        <f>O241*H241</f>
        <v>31.283000000000001</v>
      </c>
      <c r="Q241" s="156">
        <v>0</v>
      </c>
      <c r="R241" s="156">
        <f>Q241*H241</f>
        <v>0</v>
      </c>
      <c r="S241" s="156">
        <v>0.22</v>
      </c>
      <c r="T241" s="157">
        <f>S241*H241</f>
        <v>31.57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8" t="s">
        <v>2389</v>
      </c>
      <c r="AT241" s="158" t="s">
        <v>2618</v>
      </c>
      <c r="AU241" s="158" t="s">
        <v>2217</v>
      </c>
      <c r="AY241" s="17" t="s">
        <v>2612</v>
      </c>
      <c r="BE241" s="159">
        <f>IF(N241="základní",J241,0)</f>
        <v>0</v>
      </c>
      <c r="BF241" s="159">
        <f>IF(N241="snížená",J241,0)</f>
        <v>0</v>
      </c>
      <c r="BG241" s="159">
        <f>IF(N241="zákl. přenesená",J241,0)</f>
        <v>0</v>
      </c>
      <c r="BH241" s="159">
        <f>IF(N241="sníž. přenesená",J241,0)</f>
        <v>0</v>
      </c>
      <c r="BI241" s="159">
        <f>IF(N241="nulová",J241,0)</f>
        <v>0</v>
      </c>
      <c r="BJ241" s="17" t="s">
        <v>2215</v>
      </c>
      <c r="BK241" s="159">
        <f>ROUND(I241*H241,2)</f>
        <v>0</v>
      </c>
      <c r="BL241" s="17" t="s">
        <v>2389</v>
      </c>
      <c r="BM241" s="158" t="s">
        <v>2697</v>
      </c>
    </row>
    <row r="242" spans="1:65" s="12" customFormat="1">
      <c r="B242" s="160"/>
      <c r="D242" s="161" t="s">
        <v>2624</v>
      </c>
      <c r="E242" s="162" t="s">
        <v>2156</v>
      </c>
      <c r="F242" s="163" t="s">
        <v>2698</v>
      </c>
      <c r="H242" s="162" t="s">
        <v>2156</v>
      </c>
      <c r="I242" s="345"/>
      <c r="L242" s="160"/>
      <c r="M242" s="164"/>
      <c r="N242" s="165"/>
      <c r="O242" s="165"/>
      <c r="P242" s="165"/>
      <c r="Q242" s="165"/>
      <c r="R242" s="165"/>
      <c r="S242" s="165"/>
      <c r="T242" s="166"/>
      <c r="AT242" s="162" t="s">
        <v>2624</v>
      </c>
      <c r="AU242" s="162" t="s">
        <v>2217</v>
      </c>
      <c r="AV242" s="12" t="s">
        <v>2215</v>
      </c>
      <c r="AW242" s="12" t="s">
        <v>26</v>
      </c>
      <c r="AX242" s="12" t="s">
        <v>2207</v>
      </c>
      <c r="AY242" s="162" t="s">
        <v>2612</v>
      </c>
    </row>
    <row r="243" spans="1:65" s="12" customFormat="1">
      <c r="B243" s="160"/>
      <c r="D243" s="161" t="s">
        <v>2624</v>
      </c>
      <c r="E243" s="162" t="s">
        <v>2156</v>
      </c>
      <c r="F243" s="163" t="s">
        <v>2628</v>
      </c>
      <c r="H243" s="162" t="s">
        <v>2156</v>
      </c>
      <c r="I243" s="345"/>
      <c r="L243" s="160"/>
      <c r="M243" s="164"/>
      <c r="N243" s="165"/>
      <c r="O243" s="165"/>
      <c r="P243" s="165"/>
      <c r="Q243" s="165"/>
      <c r="R243" s="165"/>
      <c r="S243" s="165"/>
      <c r="T243" s="166"/>
      <c r="AT243" s="162" t="s">
        <v>2624</v>
      </c>
      <c r="AU243" s="162" t="s">
        <v>2217</v>
      </c>
      <c r="AV243" s="12" t="s">
        <v>2215</v>
      </c>
      <c r="AW243" s="12" t="s">
        <v>26</v>
      </c>
      <c r="AX243" s="12" t="s">
        <v>2207</v>
      </c>
      <c r="AY243" s="162" t="s">
        <v>2612</v>
      </c>
    </row>
    <row r="244" spans="1:65" s="13" customFormat="1">
      <c r="B244" s="167"/>
      <c r="D244" s="161" t="s">
        <v>2624</v>
      </c>
      <c r="E244" s="168" t="s">
        <v>2156</v>
      </c>
      <c r="F244" s="169" t="s">
        <v>2699</v>
      </c>
      <c r="H244" s="170">
        <v>91</v>
      </c>
      <c r="I244" s="346"/>
      <c r="L244" s="167"/>
      <c r="M244" s="171"/>
      <c r="N244" s="172"/>
      <c r="O244" s="172"/>
      <c r="P244" s="172"/>
      <c r="Q244" s="172"/>
      <c r="R244" s="172"/>
      <c r="S244" s="172"/>
      <c r="T244" s="173"/>
      <c r="AT244" s="168" t="s">
        <v>2624</v>
      </c>
      <c r="AU244" s="168" t="s">
        <v>2217</v>
      </c>
      <c r="AV244" s="13" t="s">
        <v>2217</v>
      </c>
      <c r="AW244" s="13" t="s">
        <v>26</v>
      </c>
      <c r="AX244" s="13" t="s">
        <v>2207</v>
      </c>
      <c r="AY244" s="168" t="s">
        <v>2612</v>
      </c>
    </row>
    <row r="245" spans="1:65" s="12" customFormat="1">
      <c r="B245" s="160"/>
      <c r="D245" s="161" t="s">
        <v>2624</v>
      </c>
      <c r="E245" s="162" t="s">
        <v>2156</v>
      </c>
      <c r="F245" s="163" t="s">
        <v>2681</v>
      </c>
      <c r="H245" s="162" t="s">
        <v>2156</v>
      </c>
      <c r="I245" s="345"/>
      <c r="L245" s="160"/>
      <c r="M245" s="164"/>
      <c r="N245" s="165"/>
      <c r="O245" s="165"/>
      <c r="P245" s="165"/>
      <c r="Q245" s="165"/>
      <c r="R245" s="165"/>
      <c r="S245" s="165"/>
      <c r="T245" s="166"/>
      <c r="AT245" s="162" t="s">
        <v>2624</v>
      </c>
      <c r="AU245" s="162" t="s">
        <v>2217</v>
      </c>
      <c r="AV245" s="12" t="s">
        <v>2215</v>
      </c>
      <c r="AW245" s="12" t="s">
        <v>26</v>
      </c>
      <c r="AX245" s="12" t="s">
        <v>2207</v>
      </c>
      <c r="AY245" s="162" t="s">
        <v>2612</v>
      </c>
    </row>
    <row r="246" spans="1:65" s="13" customFormat="1">
      <c r="B246" s="167"/>
      <c r="D246" s="161" t="s">
        <v>2624</v>
      </c>
      <c r="E246" s="168" t="s">
        <v>2156</v>
      </c>
      <c r="F246" s="169" t="s">
        <v>2700</v>
      </c>
      <c r="H246" s="170">
        <v>36</v>
      </c>
      <c r="I246" s="346"/>
      <c r="L246" s="167"/>
      <c r="M246" s="171"/>
      <c r="N246" s="172"/>
      <c r="O246" s="172"/>
      <c r="P246" s="172"/>
      <c r="Q246" s="172"/>
      <c r="R246" s="172"/>
      <c r="S246" s="172"/>
      <c r="T246" s="173"/>
      <c r="AT246" s="168" t="s">
        <v>2624</v>
      </c>
      <c r="AU246" s="168" t="s">
        <v>2217</v>
      </c>
      <c r="AV246" s="13" t="s">
        <v>2217</v>
      </c>
      <c r="AW246" s="13" t="s">
        <v>26</v>
      </c>
      <c r="AX246" s="13" t="s">
        <v>2207</v>
      </c>
      <c r="AY246" s="168" t="s">
        <v>2612</v>
      </c>
    </row>
    <row r="247" spans="1:65" s="12" customFormat="1">
      <c r="B247" s="160"/>
      <c r="D247" s="161" t="s">
        <v>2624</v>
      </c>
      <c r="E247" s="162" t="s">
        <v>2156</v>
      </c>
      <c r="F247" s="163" t="s">
        <v>2634</v>
      </c>
      <c r="H247" s="162" t="s">
        <v>2156</v>
      </c>
      <c r="I247" s="345"/>
      <c r="L247" s="160"/>
      <c r="M247" s="164"/>
      <c r="N247" s="165"/>
      <c r="O247" s="165"/>
      <c r="P247" s="165"/>
      <c r="Q247" s="165"/>
      <c r="R247" s="165"/>
      <c r="S247" s="165"/>
      <c r="T247" s="166"/>
      <c r="AT247" s="162" t="s">
        <v>2624</v>
      </c>
      <c r="AU247" s="162" t="s">
        <v>2217</v>
      </c>
      <c r="AV247" s="12" t="s">
        <v>2215</v>
      </c>
      <c r="AW247" s="12" t="s">
        <v>26</v>
      </c>
      <c r="AX247" s="12" t="s">
        <v>2207</v>
      </c>
      <c r="AY247" s="162" t="s">
        <v>2612</v>
      </c>
    </row>
    <row r="248" spans="1:65" s="13" customFormat="1">
      <c r="B248" s="167"/>
      <c r="D248" s="161" t="s">
        <v>2624</v>
      </c>
      <c r="E248" s="168" t="s">
        <v>2156</v>
      </c>
      <c r="F248" s="169" t="s">
        <v>2701</v>
      </c>
      <c r="H248" s="170">
        <v>13.5</v>
      </c>
      <c r="I248" s="346"/>
      <c r="L248" s="167"/>
      <c r="M248" s="171"/>
      <c r="N248" s="172"/>
      <c r="O248" s="172"/>
      <c r="P248" s="172"/>
      <c r="Q248" s="172"/>
      <c r="R248" s="172"/>
      <c r="S248" s="172"/>
      <c r="T248" s="173"/>
      <c r="AT248" s="168" t="s">
        <v>2624</v>
      </c>
      <c r="AU248" s="168" t="s">
        <v>2217</v>
      </c>
      <c r="AV248" s="13" t="s">
        <v>2217</v>
      </c>
      <c r="AW248" s="13" t="s">
        <v>26</v>
      </c>
      <c r="AX248" s="13" t="s">
        <v>2207</v>
      </c>
      <c r="AY248" s="168" t="s">
        <v>2612</v>
      </c>
    </row>
    <row r="249" spans="1:65" s="14" customFormat="1">
      <c r="B249" s="174"/>
      <c r="D249" s="161" t="s">
        <v>2624</v>
      </c>
      <c r="E249" s="175" t="s">
        <v>2324</v>
      </c>
      <c r="F249" s="176" t="s">
        <v>2638</v>
      </c>
      <c r="H249" s="177">
        <v>140.5</v>
      </c>
      <c r="I249" s="347"/>
      <c r="L249" s="174"/>
      <c r="M249" s="178"/>
      <c r="N249" s="179"/>
      <c r="O249" s="179"/>
      <c r="P249" s="179"/>
      <c r="Q249" s="179"/>
      <c r="R249" s="179"/>
      <c r="S249" s="179"/>
      <c r="T249" s="180"/>
      <c r="AT249" s="175" t="s">
        <v>2624</v>
      </c>
      <c r="AU249" s="175" t="s">
        <v>2217</v>
      </c>
      <c r="AV249" s="14" t="s">
        <v>2329</v>
      </c>
      <c r="AW249" s="14" t="s">
        <v>26</v>
      </c>
      <c r="AX249" s="14" t="s">
        <v>2207</v>
      </c>
      <c r="AY249" s="175" t="s">
        <v>2612</v>
      </c>
    </row>
    <row r="250" spans="1:65" s="12" customFormat="1">
      <c r="B250" s="160"/>
      <c r="D250" s="161" t="s">
        <v>2624</v>
      </c>
      <c r="E250" s="162" t="s">
        <v>2156</v>
      </c>
      <c r="F250" s="163" t="s">
        <v>2639</v>
      </c>
      <c r="H250" s="162" t="s">
        <v>2156</v>
      </c>
      <c r="I250" s="345"/>
      <c r="L250" s="160"/>
      <c r="M250" s="164"/>
      <c r="N250" s="165"/>
      <c r="O250" s="165"/>
      <c r="P250" s="165"/>
      <c r="Q250" s="165"/>
      <c r="R250" s="165"/>
      <c r="S250" s="165"/>
      <c r="T250" s="166"/>
      <c r="AT250" s="162" t="s">
        <v>2624</v>
      </c>
      <c r="AU250" s="162" t="s">
        <v>2217</v>
      </c>
      <c r="AV250" s="12" t="s">
        <v>2215</v>
      </c>
      <c r="AW250" s="12" t="s">
        <v>26</v>
      </c>
      <c r="AX250" s="12" t="s">
        <v>2207</v>
      </c>
      <c r="AY250" s="162" t="s">
        <v>2612</v>
      </c>
    </row>
    <row r="251" spans="1:65" s="13" customFormat="1">
      <c r="B251" s="167"/>
      <c r="D251" s="161" t="s">
        <v>2624</v>
      </c>
      <c r="E251" s="168" t="s">
        <v>2156</v>
      </c>
      <c r="F251" s="169" t="s">
        <v>2702</v>
      </c>
      <c r="H251" s="170">
        <v>3</v>
      </c>
      <c r="I251" s="346"/>
      <c r="L251" s="167"/>
      <c r="M251" s="171"/>
      <c r="N251" s="172"/>
      <c r="O251" s="172"/>
      <c r="P251" s="172"/>
      <c r="Q251" s="172"/>
      <c r="R251" s="172"/>
      <c r="S251" s="172"/>
      <c r="T251" s="173"/>
      <c r="AT251" s="168" t="s">
        <v>2624</v>
      </c>
      <c r="AU251" s="168" t="s">
        <v>2217</v>
      </c>
      <c r="AV251" s="13" t="s">
        <v>2217</v>
      </c>
      <c r="AW251" s="13" t="s">
        <v>26</v>
      </c>
      <c r="AX251" s="13" t="s">
        <v>2207</v>
      </c>
      <c r="AY251" s="168" t="s">
        <v>2612</v>
      </c>
    </row>
    <row r="252" spans="1:65" s="14" customFormat="1">
      <c r="B252" s="174"/>
      <c r="D252" s="161" t="s">
        <v>2624</v>
      </c>
      <c r="E252" s="175" t="s">
        <v>2327</v>
      </c>
      <c r="F252" s="176" t="s">
        <v>2638</v>
      </c>
      <c r="H252" s="177">
        <v>3</v>
      </c>
      <c r="I252" s="347"/>
      <c r="L252" s="174"/>
      <c r="M252" s="178"/>
      <c r="N252" s="179"/>
      <c r="O252" s="179"/>
      <c r="P252" s="179"/>
      <c r="Q252" s="179"/>
      <c r="R252" s="179"/>
      <c r="S252" s="179"/>
      <c r="T252" s="180"/>
      <c r="AT252" s="175" t="s">
        <v>2624</v>
      </c>
      <c r="AU252" s="175" t="s">
        <v>2217</v>
      </c>
      <c r="AV252" s="14" t="s">
        <v>2329</v>
      </c>
      <c r="AW252" s="14" t="s">
        <v>26</v>
      </c>
      <c r="AX252" s="14" t="s">
        <v>2207</v>
      </c>
      <c r="AY252" s="175" t="s">
        <v>2612</v>
      </c>
    </row>
    <row r="253" spans="1:65" s="15" customFormat="1">
      <c r="B253" s="181"/>
      <c r="D253" s="161" t="s">
        <v>2624</v>
      </c>
      <c r="E253" s="182" t="s">
        <v>2156</v>
      </c>
      <c r="F253" s="183" t="s">
        <v>2641</v>
      </c>
      <c r="H253" s="184">
        <v>143.5</v>
      </c>
      <c r="I253" s="348"/>
      <c r="L253" s="181"/>
      <c r="M253" s="185"/>
      <c r="N253" s="186"/>
      <c r="O253" s="186"/>
      <c r="P253" s="186"/>
      <c r="Q253" s="186"/>
      <c r="R253" s="186"/>
      <c r="S253" s="186"/>
      <c r="T253" s="187"/>
      <c r="AT253" s="182" t="s">
        <v>2624</v>
      </c>
      <c r="AU253" s="182" t="s">
        <v>2217</v>
      </c>
      <c r="AV253" s="15" t="s">
        <v>2389</v>
      </c>
      <c r="AW253" s="15" t="s">
        <v>26</v>
      </c>
      <c r="AX253" s="15" t="s">
        <v>2215</v>
      </c>
      <c r="AY253" s="182" t="s">
        <v>2612</v>
      </c>
    </row>
    <row r="254" spans="1:65" s="1" customFormat="1" ht="16.5" customHeight="1">
      <c r="A254" s="29"/>
      <c r="B254" s="146"/>
      <c r="C254" s="147" t="s">
        <v>2703</v>
      </c>
      <c r="D254" s="147" t="s">
        <v>2618</v>
      </c>
      <c r="E254" s="148" t="s">
        <v>2704</v>
      </c>
      <c r="F254" s="149" t="s">
        <v>2705</v>
      </c>
      <c r="G254" s="150" t="s">
        <v>2297</v>
      </c>
      <c r="H254" s="151">
        <v>70.25</v>
      </c>
      <c r="I254" s="344"/>
      <c r="J254" s="152">
        <f>ROUND(I254*H254,2)</f>
        <v>0</v>
      </c>
      <c r="K254" s="153"/>
      <c r="L254" s="30"/>
      <c r="M254" s="154" t="s">
        <v>2156</v>
      </c>
      <c r="N254" s="155" t="s">
        <v>2172</v>
      </c>
      <c r="O254" s="156">
        <v>0.378</v>
      </c>
      <c r="P254" s="156">
        <f>O254*H254</f>
        <v>26.554500000000001</v>
      </c>
      <c r="Q254" s="156">
        <v>0</v>
      </c>
      <c r="R254" s="156">
        <f>Q254*H254</f>
        <v>0</v>
      </c>
      <c r="S254" s="156">
        <v>0.316</v>
      </c>
      <c r="T254" s="157">
        <f>S254*H254</f>
        <v>22.199000000000002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8" t="s">
        <v>2389</v>
      </c>
      <c r="AT254" s="158" t="s">
        <v>2618</v>
      </c>
      <c r="AU254" s="158" t="s">
        <v>2217</v>
      </c>
      <c r="AY254" s="17" t="s">
        <v>2612</v>
      </c>
      <c r="BE254" s="159">
        <f>IF(N254="základní",J254,0)</f>
        <v>0</v>
      </c>
      <c r="BF254" s="159">
        <f>IF(N254="snížená",J254,0)</f>
        <v>0</v>
      </c>
      <c r="BG254" s="159">
        <f>IF(N254="zákl. přenesená",J254,0)</f>
        <v>0</v>
      </c>
      <c r="BH254" s="159">
        <f>IF(N254="sníž. přenesená",J254,0)</f>
        <v>0</v>
      </c>
      <c r="BI254" s="159">
        <f>IF(N254="nulová",J254,0)</f>
        <v>0</v>
      </c>
      <c r="BJ254" s="17" t="s">
        <v>2215</v>
      </c>
      <c r="BK254" s="159">
        <f>ROUND(I254*H254,2)</f>
        <v>0</v>
      </c>
      <c r="BL254" s="17" t="s">
        <v>2389</v>
      </c>
      <c r="BM254" s="158" t="s">
        <v>2706</v>
      </c>
    </row>
    <row r="255" spans="1:65" s="12" customFormat="1">
      <c r="B255" s="160"/>
      <c r="D255" s="161" t="s">
        <v>2624</v>
      </c>
      <c r="E255" s="162" t="s">
        <v>2156</v>
      </c>
      <c r="F255" s="163" t="s">
        <v>2707</v>
      </c>
      <c r="H255" s="162" t="s">
        <v>2156</v>
      </c>
      <c r="I255" s="345"/>
      <c r="L255" s="160"/>
      <c r="M255" s="164"/>
      <c r="N255" s="165"/>
      <c r="O255" s="165"/>
      <c r="P255" s="165"/>
      <c r="Q255" s="165"/>
      <c r="R255" s="165"/>
      <c r="S255" s="165"/>
      <c r="T255" s="166"/>
      <c r="AT255" s="162" t="s">
        <v>2624</v>
      </c>
      <c r="AU255" s="162" t="s">
        <v>2217</v>
      </c>
      <c r="AV255" s="12" t="s">
        <v>2215</v>
      </c>
      <c r="AW255" s="12" t="s">
        <v>26</v>
      </c>
      <c r="AX255" s="12" t="s">
        <v>2207</v>
      </c>
      <c r="AY255" s="162" t="s">
        <v>2612</v>
      </c>
    </row>
    <row r="256" spans="1:65" s="12" customFormat="1">
      <c r="B256" s="160"/>
      <c r="D256" s="161" t="s">
        <v>2624</v>
      </c>
      <c r="E256" s="162" t="s">
        <v>2156</v>
      </c>
      <c r="F256" s="163" t="s">
        <v>2628</v>
      </c>
      <c r="H256" s="162" t="s">
        <v>2156</v>
      </c>
      <c r="I256" s="345"/>
      <c r="L256" s="160"/>
      <c r="M256" s="164"/>
      <c r="N256" s="165"/>
      <c r="O256" s="165"/>
      <c r="P256" s="165"/>
      <c r="Q256" s="165"/>
      <c r="R256" s="165"/>
      <c r="S256" s="165"/>
      <c r="T256" s="166"/>
      <c r="AT256" s="162" t="s">
        <v>2624</v>
      </c>
      <c r="AU256" s="162" t="s">
        <v>2217</v>
      </c>
      <c r="AV256" s="12" t="s">
        <v>2215</v>
      </c>
      <c r="AW256" s="12" t="s">
        <v>26</v>
      </c>
      <c r="AX256" s="12" t="s">
        <v>2207</v>
      </c>
      <c r="AY256" s="162" t="s">
        <v>2612</v>
      </c>
    </row>
    <row r="257" spans="2:51" s="13" customFormat="1">
      <c r="B257" s="167"/>
      <c r="D257" s="161" t="s">
        <v>2624</v>
      </c>
      <c r="E257" s="168" t="s">
        <v>2156</v>
      </c>
      <c r="F257" s="169" t="s">
        <v>2708</v>
      </c>
      <c r="H257" s="170">
        <v>0</v>
      </c>
      <c r="I257" s="346"/>
      <c r="L257" s="167"/>
      <c r="M257" s="171"/>
      <c r="N257" s="172"/>
      <c r="O257" s="172"/>
      <c r="P257" s="172"/>
      <c r="Q257" s="172"/>
      <c r="R257" s="172"/>
      <c r="S257" s="172"/>
      <c r="T257" s="173"/>
      <c r="AT257" s="168" t="s">
        <v>2624</v>
      </c>
      <c r="AU257" s="168" t="s">
        <v>2217</v>
      </c>
      <c r="AV257" s="13" t="s">
        <v>2217</v>
      </c>
      <c r="AW257" s="13" t="s">
        <v>26</v>
      </c>
      <c r="AX257" s="13" t="s">
        <v>2207</v>
      </c>
      <c r="AY257" s="168" t="s">
        <v>2612</v>
      </c>
    </row>
    <row r="258" spans="2:51" s="12" customFormat="1">
      <c r="B258" s="160"/>
      <c r="D258" s="161" t="s">
        <v>2624</v>
      </c>
      <c r="E258" s="162" t="s">
        <v>2156</v>
      </c>
      <c r="F258" s="163" t="s">
        <v>2634</v>
      </c>
      <c r="H258" s="162" t="s">
        <v>2156</v>
      </c>
      <c r="I258" s="345"/>
      <c r="L258" s="160"/>
      <c r="M258" s="164"/>
      <c r="N258" s="165"/>
      <c r="O258" s="165"/>
      <c r="P258" s="165"/>
      <c r="Q258" s="165"/>
      <c r="R258" s="165"/>
      <c r="S258" s="165"/>
      <c r="T258" s="166"/>
      <c r="AT258" s="162" t="s">
        <v>2624</v>
      </c>
      <c r="AU258" s="162" t="s">
        <v>2217</v>
      </c>
      <c r="AV258" s="12" t="s">
        <v>2215</v>
      </c>
      <c r="AW258" s="12" t="s">
        <v>26</v>
      </c>
      <c r="AX258" s="12" t="s">
        <v>2207</v>
      </c>
      <c r="AY258" s="162" t="s">
        <v>2612</v>
      </c>
    </row>
    <row r="259" spans="2:51" s="13" customFormat="1">
      <c r="B259" s="167"/>
      <c r="D259" s="161" t="s">
        <v>2624</v>
      </c>
      <c r="E259" s="168" t="s">
        <v>2156</v>
      </c>
      <c r="F259" s="169" t="s">
        <v>2709</v>
      </c>
      <c r="H259" s="170">
        <v>0</v>
      </c>
      <c r="I259" s="346"/>
      <c r="L259" s="167"/>
      <c r="M259" s="171"/>
      <c r="N259" s="172"/>
      <c r="O259" s="172"/>
      <c r="P259" s="172"/>
      <c r="Q259" s="172"/>
      <c r="R259" s="172"/>
      <c r="S259" s="172"/>
      <c r="T259" s="173"/>
      <c r="AT259" s="168" t="s">
        <v>2624</v>
      </c>
      <c r="AU259" s="168" t="s">
        <v>2217</v>
      </c>
      <c r="AV259" s="13" t="s">
        <v>2217</v>
      </c>
      <c r="AW259" s="13" t="s">
        <v>26</v>
      </c>
      <c r="AX259" s="13" t="s">
        <v>2207</v>
      </c>
      <c r="AY259" s="168" t="s">
        <v>2612</v>
      </c>
    </row>
    <row r="260" spans="2:51" s="14" customFormat="1">
      <c r="B260" s="174"/>
      <c r="D260" s="161" t="s">
        <v>2624</v>
      </c>
      <c r="E260" s="175" t="s">
        <v>2298</v>
      </c>
      <c r="F260" s="176" t="s">
        <v>2638</v>
      </c>
      <c r="H260" s="177">
        <v>0</v>
      </c>
      <c r="I260" s="347"/>
      <c r="L260" s="174"/>
      <c r="M260" s="178"/>
      <c r="N260" s="179"/>
      <c r="O260" s="179"/>
      <c r="P260" s="179"/>
      <c r="Q260" s="179"/>
      <c r="R260" s="179"/>
      <c r="S260" s="179"/>
      <c r="T260" s="180"/>
      <c r="AT260" s="175" t="s">
        <v>2624</v>
      </c>
      <c r="AU260" s="175" t="s">
        <v>2217</v>
      </c>
      <c r="AV260" s="14" t="s">
        <v>2329</v>
      </c>
      <c r="AW260" s="14" t="s">
        <v>26</v>
      </c>
      <c r="AX260" s="14" t="s">
        <v>2207</v>
      </c>
      <c r="AY260" s="175" t="s">
        <v>2612</v>
      </c>
    </row>
    <row r="261" spans="2:51" s="12" customFormat="1">
      <c r="B261" s="160"/>
      <c r="D261" s="161" t="s">
        <v>2624</v>
      </c>
      <c r="E261" s="162" t="s">
        <v>2156</v>
      </c>
      <c r="F261" s="163" t="s">
        <v>2639</v>
      </c>
      <c r="H261" s="162" t="s">
        <v>2156</v>
      </c>
      <c r="I261" s="345"/>
      <c r="L261" s="160"/>
      <c r="M261" s="164"/>
      <c r="N261" s="165"/>
      <c r="O261" s="165"/>
      <c r="P261" s="165"/>
      <c r="Q261" s="165"/>
      <c r="R261" s="165"/>
      <c r="S261" s="165"/>
      <c r="T261" s="166"/>
      <c r="AT261" s="162" t="s">
        <v>2624</v>
      </c>
      <c r="AU261" s="162" t="s">
        <v>2217</v>
      </c>
      <c r="AV261" s="12" t="s">
        <v>2215</v>
      </c>
      <c r="AW261" s="12" t="s">
        <v>26</v>
      </c>
      <c r="AX261" s="12" t="s">
        <v>2207</v>
      </c>
      <c r="AY261" s="162" t="s">
        <v>2612</v>
      </c>
    </row>
    <row r="262" spans="2:51" s="13" customFormat="1">
      <c r="B262" s="167"/>
      <c r="D262" s="161" t="s">
        <v>2624</v>
      </c>
      <c r="E262" s="168" t="s">
        <v>2156</v>
      </c>
      <c r="F262" s="169" t="s">
        <v>2710</v>
      </c>
      <c r="H262" s="170">
        <v>0</v>
      </c>
      <c r="I262" s="346"/>
      <c r="L262" s="167"/>
      <c r="M262" s="171"/>
      <c r="N262" s="172"/>
      <c r="O262" s="172"/>
      <c r="P262" s="172"/>
      <c r="Q262" s="172"/>
      <c r="R262" s="172"/>
      <c r="S262" s="172"/>
      <c r="T262" s="173"/>
      <c r="AT262" s="168" t="s">
        <v>2624</v>
      </c>
      <c r="AU262" s="168" t="s">
        <v>2217</v>
      </c>
      <c r="AV262" s="13" t="s">
        <v>2217</v>
      </c>
      <c r="AW262" s="13" t="s">
        <v>26</v>
      </c>
      <c r="AX262" s="13" t="s">
        <v>2207</v>
      </c>
      <c r="AY262" s="168" t="s">
        <v>2612</v>
      </c>
    </row>
    <row r="263" spans="2:51" s="14" customFormat="1">
      <c r="B263" s="174"/>
      <c r="D263" s="161" t="s">
        <v>2624</v>
      </c>
      <c r="E263" s="175" t="s">
        <v>2300</v>
      </c>
      <c r="F263" s="176" t="s">
        <v>2638</v>
      </c>
      <c r="H263" s="177">
        <v>0</v>
      </c>
      <c r="I263" s="347"/>
      <c r="L263" s="174"/>
      <c r="M263" s="178"/>
      <c r="N263" s="179"/>
      <c r="O263" s="179"/>
      <c r="P263" s="179"/>
      <c r="Q263" s="179"/>
      <c r="R263" s="179"/>
      <c r="S263" s="179"/>
      <c r="T263" s="180"/>
      <c r="AT263" s="175" t="s">
        <v>2624</v>
      </c>
      <c r="AU263" s="175" t="s">
        <v>2217</v>
      </c>
      <c r="AV263" s="14" t="s">
        <v>2329</v>
      </c>
      <c r="AW263" s="14" t="s">
        <v>26</v>
      </c>
      <c r="AX263" s="14" t="s">
        <v>2207</v>
      </c>
      <c r="AY263" s="175" t="s">
        <v>2612</v>
      </c>
    </row>
    <row r="264" spans="2:51" s="12" customFormat="1">
      <c r="B264" s="160"/>
      <c r="D264" s="161" t="s">
        <v>2624</v>
      </c>
      <c r="E264" s="162" t="s">
        <v>2156</v>
      </c>
      <c r="F264" s="163" t="s">
        <v>2711</v>
      </c>
      <c r="H264" s="162" t="s">
        <v>2156</v>
      </c>
      <c r="I264" s="345"/>
      <c r="L264" s="160"/>
      <c r="M264" s="164"/>
      <c r="N264" s="165"/>
      <c r="O264" s="165"/>
      <c r="P264" s="165"/>
      <c r="Q264" s="165"/>
      <c r="R264" s="165"/>
      <c r="S264" s="165"/>
      <c r="T264" s="166"/>
      <c r="AT264" s="162" t="s">
        <v>2624</v>
      </c>
      <c r="AU264" s="162" t="s">
        <v>2217</v>
      </c>
      <c r="AV264" s="12" t="s">
        <v>2215</v>
      </c>
      <c r="AW264" s="12" t="s">
        <v>26</v>
      </c>
      <c r="AX264" s="12" t="s">
        <v>2207</v>
      </c>
      <c r="AY264" s="162" t="s">
        <v>2612</v>
      </c>
    </row>
    <row r="265" spans="2:51" s="12" customFormat="1">
      <c r="B265" s="160"/>
      <c r="D265" s="161" t="s">
        <v>2624</v>
      </c>
      <c r="E265" s="162" t="s">
        <v>2156</v>
      </c>
      <c r="F265" s="163" t="s">
        <v>2628</v>
      </c>
      <c r="H265" s="162" t="s">
        <v>2156</v>
      </c>
      <c r="I265" s="345"/>
      <c r="L265" s="160"/>
      <c r="M265" s="164"/>
      <c r="N265" s="165"/>
      <c r="O265" s="165"/>
      <c r="P265" s="165"/>
      <c r="Q265" s="165"/>
      <c r="R265" s="165"/>
      <c r="S265" s="165"/>
      <c r="T265" s="166"/>
      <c r="AT265" s="162" t="s">
        <v>2624</v>
      </c>
      <c r="AU265" s="162" t="s">
        <v>2217</v>
      </c>
      <c r="AV265" s="12" t="s">
        <v>2215</v>
      </c>
      <c r="AW265" s="12" t="s">
        <v>26</v>
      </c>
      <c r="AX265" s="12" t="s">
        <v>2207</v>
      </c>
      <c r="AY265" s="162" t="s">
        <v>2612</v>
      </c>
    </row>
    <row r="266" spans="2:51" s="13" customFormat="1">
      <c r="B266" s="167"/>
      <c r="D266" s="161" t="s">
        <v>2624</v>
      </c>
      <c r="E266" s="168" t="s">
        <v>2156</v>
      </c>
      <c r="F266" s="169" t="s">
        <v>2712</v>
      </c>
      <c r="H266" s="170">
        <v>42.25</v>
      </c>
      <c r="I266" s="346"/>
      <c r="L266" s="167"/>
      <c r="M266" s="171"/>
      <c r="N266" s="172"/>
      <c r="O266" s="172"/>
      <c r="P266" s="172"/>
      <c r="Q266" s="172"/>
      <c r="R266" s="172"/>
      <c r="S266" s="172"/>
      <c r="T266" s="173"/>
      <c r="AT266" s="168" t="s">
        <v>2624</v>
      </c>
      <c r="AU266" s="168" t="s">
        <v>2217</v>
      </c>
      <c r="AV266" s="13" t="s">
        <v>2217</v>
      </c>
      <c r="AW266" s="13" t="s">
        <v>26</v>
      </c>
      <c r="AX266" s="13" t="s">
        <v>2207</v>
      </c>
      <c r="AY266" s="168" t="s">
        <v>2612</v>
      </c>
    </row>
    <row r="267" spans="2:51" s="12" customFormat="1">
      <c r="B267" s="160"/>
      <c r="D267" s="161" t="s">
        <v>2624</v>
      </c>
      <c r="E267" s="162" t="s">
        <v>2156</v>
      </c>
      <c r="F267" s="163" t="s">
        <v>2679</v>
      </c>
      <c r="H267" s="162" t="s">
        <v>2156</v>
      </c>
      <c r="I267" s="345"/>
      <c r="L267" s="160"/>
      <c r="M267" s="164"/>
      <c r="N267" s="165"/>
      <c r="O267" s="165"/>
      <c r="P267" s="165"/>
      <c r="Q267" s="165"/>
      <c r="R267" s="165"/>
      <c r="S267" s="165"/>
      <c r="T267" s="166"/>
      <c r="AT267" s="162" t="s">
        <v>2624</v>
      </c>
      <c r="AU267" s="162" t="s">
        <v>2217</v>
      </c>
      <c r="AV267" s="12" t="s">
        <v>2215</v>
      </c>
      <c r="AW267" s="12" t="s">
        <v>26</v>
      </c>
      <c r="AX267" s="12" t="s">
        <v>2207</v>
      </c>
      <c r="AY267" s="162" t="s">
        <v>2612</v>
      </c>
    </row>
    <row r="268" spans="2:51" s="13" customFormat="1">
      <c r="B268" s="167"/>
      <c r="D268" s="161" t="s">
        <v>2624</v>
      </c>
      <c r="E268" s="168" t="s">
        <v>2156</v>
      </c>
      <c r="F268" s="169" t="s">
        <v>2713</v>
      </c>
      <c r="H268" s="170">
        <v>4</v>
      </c>
      <c r="I268" s="346"/>
      <c r="L268" s="167"/>
      <c r="M268" s="171"/>
      <c r="N268" s="172"/>
      <c r="O268" s="172"/>
      <c r="P268" s="172"/>
      <c r="Q268" s="172"/>
      <c r="R268" s="172"/>
      <c r="S268" s="172"/>
      <c r="T268" s="173"/>
      <c r="AT268" s="168" t="s">
        <v>2624</v>
      </c>
      <c r="AU268" s="168" t="s">
        <v>2217</v>
      </c>
      <c r="AV268" s="13" t="s">
        <v>2217</v>
      </c>
      <c r="AW268" s="13" t="s">
        <v>26</v>
      </c>
      <c r="AX268" s="13" t="s">
        <v>2207</v>
      </c>
      <c r="AY268" s="168" t="s">
        <v>2612</v>
      </c>
    </row>
    <row r="269" spans="2:51" s="12" customFormat="1">
      <c r="B269" s="160"/>
      <c r="D269" s="161" t="s">
        <v>2624</v>
      </c>
      <c r="E269" s="162" t="s">
        <v>2156</v>
      </c>
      <c r="F269" s="163" t="s">
        <v>2681</v>
      </c>
      <c r="H269" s="162" t="s">
        <v>2156</v>
      </c>
      <c r="I269" s="345"/>
      <c r="L269" s="160"/>
      <c r="M269" s="164"/>
      <c r="N269" s="165"/>
      <c r="O269" s="165"/>
      <c r="P269" s="165"/>
      <c r="Q269" s="165"/>
      <c r="R269" s="165"/>
      <c r="S269" s="165"/>
      <c r="T269" s="166"/>
      <c r="AT269" s="162" t="s">
        <v>2624</v>
      </c>
      <c r="AU269" s="162" t="s">
        <v>2217</v>
      </c>
      <c r="AV269" s="12" t="s">
        <v>2215</v>
      </c>
      <c r="AW269" s="12" t="s">
        <v>26</v>
      </c>
      <c r="AX269" s="12" t="s">
        <v>2207</v>
      </c>
      <c r="AY269" s="162" t="s">
        <v>2612</v>
      </c>
    </row>
    <row r="270" spans="2:51" s="13" customFormat="1">
      <c r="B270" s="167"/>
      <c r="D270" s="161" t="s">
        <v>2624</v>
      </c>
      <c r="E270" s="168" t="s">
        <v>2156</v>
      </c>
      <c r="F270" s="169" t="s">
        <v>2714</v>
      </c>
      <c r="H270" s="170">
        <v>0</v>
      </c>
      <c r="I270" s="346"/>
      <c r="L270" s="167"/>
      <c r="M270" s="171"/>
      <c r="N270" s="172"/>
      <c r="O270" s="172"/>
      <c r="P270" s="172"/>
      <c r="Q270" s="172"/>
      <c r="R270" s="172"/>
      <c r="S270" s="172"/>
      <c r="T270" s="173"/>
      <c r="AT270" s="168" t="s">
        <v>2624</v>
      </c>
      <c r="AU270" s="168" t="s">
        <v>2217</v>
      </c>
      <c r="AV270" s="13" t="s">
        <v>2217</v>
      </c>
      <c r="AW270" s="13" t="s">
        <v>26</v>
      </c>
      <c r="AX270" s="13" t="s">
        <v>2207</v>
      </c>
      <c r="AY270" s="168" t="s">
        <v>2612</v>
      </c>
    </row>
    <row r="271" spans="2:51" s="12" customFormat="1">
      <c r="B271" s="160"/>
      <c r="D271" s="161" t="s">
        <v>2624</v>
      </c>
      <c r="E271" s="162" t="s">
        <v>2156</v>
      </c>
      <c r="F271" s="163" t="s">
        <v>2634</v>
      </c>
      <c r="H271" s="162" t="s">
        <v>2156</v>
      </c>
      <c r="I271" s="345"/>
      <c r="L271" s="160"/>
      <c r="M271" s="164"/>
      <c r="N271" s="165"/>
      <c r="O271" s="165"/>
      <c r="P271" s="165"/>
      <c r="Q271" s="165"/>
      <c r="R271" s="165"/>
      <c r="S271" s="165"/>
      <c r="T271" s="166"/>
      <c r="AT271" s="162" t="s">
        <v>2624</v>
      </c>
      <c r="AU271" s="162" t="s">
        <v>2217</v>
      </c>
      <c r="AV271" s="12" t="s">
        <v>2215</v>
      </c>
      <c r="AW271" s="12" t="s">
        <v>26</v>
      </c>
      <c r="AX271" s="12" t="s">
        <v>2207</v>
      </c>
      <c r="AY271" s="162" t="s">
        <v>2612</v>
      </c>
    </row>
    <row r="272" spans="2:51" s="13" customFormat="1">
      <c r="B272" s="167"/>
      <c r="D272" s="161" t="s">
        <v>2624</v>
      </c>
      <c r="E272" s="168" t="s">
        <v>2156</v>
      </c>
      <c r="F272" s="169" t="s">
        <v>2715</v>
      </c>
      <c r="H272" s="170">
        <v>18</v>
      </c>
      <c r="I272" s="346"/>
      <c r="L272" s="167"/>
      <c r="M272" s="171"/>
      <c r="N272" s="172"/>
      <c r="O272" s="172"/>
      <c r="P272" s="172"/>
      <c r="Q272" s="172"/>
      <c r="R272" s="172"/>
      <c r="S272" s="172"/>
      <c r="T272" s="173"/>
      <c r="AT272" s="168" t="s">
        <v>2624</v>
      </c>
      <c r="AU272" s="168" t="s">
        <v>2217</v>
      </c>
      <c r="AV272" s="13" t="s">
        <v>2217</v>
      </c>
      <c r="AW272" s="13" t="s">
        <v>26</v>
      </c>
      <c r="AX272" s="13" t="s">
        <v>2207</v>
      </c>
      <c r="AY272" s="168" t="s">
        <v>2612</v>
      </c>
    </row>
    <row r="273" spans="1:65" s="14" customFormat="1">
      <c r="B273" s="174"/>
      <c r="D273" s="161" t="s">
        <v>2624</v>
      </c>
      <c r="E273" s="175" t="s">
        <v>2309</v>
      </c>
      <c r="F273" s="176" t="s">
        <v>2638</v>
      </c>
      <c r="H273" s="177">
        <v>64.25</v>
      </c>
      <c r="I273" s="347"/>
      <c r="L273" s="174"/>
      <c r="M273" s="178"/>
      <c r="N273" s="179"/>
      <c r="O273" s="179"/>
      <c r="P273" s="179"/>
      <c r="Q273" s="179"/>
      <c r="R273" s="179"/>
      <c r="S273" s="179"/>
      <c r="T273" s="180"/>
      <c r="AT273" s="175" t="s">
        <v>2624</v>
      </c>
      <c r="AU273" s="175" t="s">
        <v>2217</v>
      </c>
      <c r="AV273" s="14" t="s">
        <v>2329</v>
      </c>
      <c r="AW273" s="14" t="s">
        <v>26</v>
      </c>
      <c r="AX273" s="14" t="s">
        <v>2207</v>
      </c>
      <c r="AY273" s="175" t="s">
        <v>2612</v>
      </c>
    </row>
    <row r="274" spans="1:65" s="12" customFormat="1">
      <c r="B274" s="160"/>
      <c r="D274" s="161" t="s">
        <v>2624</v>
      </c>
      <c r="E274" s="162" t="s">
        <v>2156</v>
      </c>
      <c r="F274" s="163" t="s">
        <v>2639</v>
      </c>
      <c r="H274" s="162" t="s">
        <v>2156</v>
      </c>
      <c r="I274" s="345"/>
      <c r="L274" s="160"/>
      <c r="M274" s="164"/>
      <c r="N274" s="165"/>
      <c r="O274" s="165"/>
      <c r="P274" s="165"/>
      <c r="Q274" s="165"/>
      <c r="R274" s="165"/>
      <c r="S274" s="165"/>
      <c r="T274" s="166"/>
      <c r="AT274" s="162" t="s">
        <v>2624</v>
      </c>
      <c r="AU274" s="162" t="s">
        <v>2217</v>
      </c>
      <c r="AV274" s="12" t="s">
        <v>2215</v>
      </c>
      <c r="AW274" s="12" t="s">
        <v>26</v>
      </c>
      <c r="AX274" s="12" t="s">
        <v>2207</v>
      </c>
      <c r="AY274" s="162" t="s">
        <v>2612</v>
      </c>
    </row>
    <row r="275" spans="1:65" s="13" customFormat="1">
      <c r="B275" s="167"/>
      <c r="D275" s="161" t="s">
        <v>2624</v>
      </c>
      <c r="E275" s="168" t="s">
        <v>2156</v>
      </c>
      <c r="F275" s="169" t="s">
        <v>2716</v>
      </c>
      <c r="H275" s="170">
        <v>6</v>
      </c>
      <c r="I275" s="346"/>
      <c r="L275" s="167"/>
      <c r="M275" s="171"/>
      <c r="N275" s="172"/>
      <c r="O275" s="172"/>
      <c r="P275" s="172"/>
      <c r="Q275" s="172"/>
      <c r="R275" s="172"/>
      <c r="S275" s="172"/>
      <c r="T275" s="173"/>
      <c r="AT275" s="168" t="s">
        <v>2624</v>
      </c>
      <c r="AU275" s="168" t="s">
        <v>2217</v>
      </c>
      <c r="AV275" s="13" t="s">
        <v>2217</v>
      </c>
      <c r="AW275" s="13" t="s">
        <v>26</v>
      </c>
      <c r="AX275" s="13" t="s">
        <v>2207</v>
      </c>
      <c r="AY275" s="168" t="s">
        <v>2612</v>
      </c>
    </row>
    <row r="276" spans="1:65" s="14" customFormat="1">
      <c r="B276" s="174"/>
      <c r="D276" s="161" t="s">
        <v>2624</v>
      </c>
      <c r="E276" s="175" t="s">
        <v>2312</v>
      </c>
      <c r="F276" s="176" t="s">
        <v>2638</v>
      </c>
      <c r="H276" s="177">
        <v>6</v>
      </c>
      <c r="I276" s="347"/>
      <c r="L276" s="174"/>
      <c r="M276" s="178"/>
      <c r="N276" s="179"/>
      <c r="O276" s="179"/>
      <c r="P276" s="179"/>
      <c r="Q276" s="179"/>
      <c r="R276" s="179"/>
      <c r="S276" s="179"/>
      <c r="T276" s="180"/>
      <c r="AT276" s="175" t="s">
        <v>2624</v>
      </c>
      <c r="AU276" s="175" t="s">
        <v>2217</v>
      </c>
      <c r="AV276" s="14" t="s">
        <v>2329</v>
      </c>
      <c r="AW276" s="14" t="s">
        <v>26</v>
      </c>
      <c r="AX276" s="14" t="s">
        <v>2207</v>
      </c>
      <c r="AY276" s="175" t="s">
        <v>2612</v>
      </c>
    </row>
    <row r="277" spans="1:65" s="15" customFormat="1">
      <c r="B277" s="181"/>
      <c r="D277" s="161" t="s">
        <v>2624</v>
      </c>
      <c r="E277" s="182" t="s">
        <v>2156</v>
      </c>
      <c r="F277" s="183" t="s">
        <v>2641</v>
      </c>
      <c r="H277" s="184">
        <v>70.25</v>
      </c>
      <c r="I277" s="348"/>
      <c r="L277" s="181"/>
      <c r="M277" s="185"/>
      <c r="N277" s="186"/>
      <c r="O277" s="186"/>
      <c r="P277" s="186"/>
      <c r="Q277" s="186"/>
      <c r="R277" s="186"/>
      <c r="S277" s="186"/>
      <c r="T277" s="187"/>
      <c r="AT277" s="182" t="s">
        <v>2624</v>
      </c>
      <c r="AU277" s="182" t="s">
        <v>2217</v>
      </c>
      <c r="AV277" s="15" t="s">
        <v>2389</v>
      </c>
      <c r="AW277" s="15" t="s">
        <v>26</v>
      </c>
      <c r="AX277" s="15" t="s">
        <v>2215</v>
      </c>
      <c r="AY277" s="182" t="s">
        <v>2612</v>
      </c>
    </row>
    <row r="278" spans="1:65" s="1" customFormat="1" ht="21.75" customHeight="1">
      <c r="A278" s="29"/>
      <c r="B278" s="146"/>
      <c r="C278" s="147" t="s">
        <v>2342</v>
      </c>
      <c r="D278" s="147" t="s">
        <v>2618</v>
      </c>
      <c r="E278" s="148" t="s">
        <v>2717</v>
      </c>
      <c r="F278" s="149" t="s">
        <v>2718</v>
      </c>
      <c r="G278" s="150" t="s">
        <v>2297</v>
      </c>
      <c r="H278" s="151">
        <v>1091.846</v>
      </c>
      <c r="I278" s="344"/>
      <c r="J278" s="152">
        <f>ROUND(I278*H278,2)</f>
        <v>0</v>
      </c>
      <c r="K278" s="153"/>
      <c r="L278" s="30"/>
      <c r="M278" s="154" t="s">
        <v>2156</v>
      </c>
      <c r="N278" s="155" t="s">
        <v>2172</v>
      </c>
      <c r="O278" s="156">
        <v>1.2999999999999999E-2</v>
      </c>
      <c r="P278" s="156">
        <f>O278*H278</f>
        <v>14.193997999999999</v>
      </c>
      <c r="Q278" s="156">
        <v>9.0000000000000006E-5</v>
      </c>
      <c r="R278" s="156">
        <f>Q278*H278</f>
        <v>9.8266140000000002E-2</v>
      </c>
      <c r="S278" s="156">
        <v>0.115</v>
      </c>
      <c r="T278" s="157">
        <f>S278*H278</f>
        <v>125.56229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8" t="s">
        <v>2389</v>
      </c>
      <c r="AT278" s="158" t="s">
        <v>2618</v>
      </c>
      <c r="AU278" s="158" t="s">
        <v>2217</v>
      </c>
      <c r="AY278" s="17" t="s">
        <v>2612</v>
      </c>
      <c r="BE278" s="159">
        <f>IF(N278="základní",J278,0)</f>
        <v>0</v>
      </c>
      <c r="BF278" s="159">
        <f>IF(N278="snížená",J278,0)</f>
        <v>0</v>
      </c>
      <c r="BG278" s="159">
        <f>IF(N278="zákl. přenesená",J278,0)</f>
        <v>0</v>
      </c>
      <c r="BH278" s="159">
        <f>IF(N278="sníž. přenesená",J278,0)</f>
        <v>0</v>
      </c>
      <c r="BI278" s="159">
        <f>IF(N278="nulová",J278,0)</f>
        <v>0</v>
      </c>
      <c r="BJ278" s="17" t="s">
        <v>2215</v>
      </c>
      <c r="BK278" s="159">
        <f>ROUND(I278*H278,2)</f>
        <v>0</v>
      </c>
      <c r="BL278" s="17" t="s">
        <v>2389</v>
      </c>
      <c r="BM278" s="158" t="s">
        <v>2719</v>
      </c>
    </row>
    <row r="279" spans="1:65" s="12" customFormat="1">
      <c r="B279" s="160"/>
      <c r="D279" s="161" t="s">
        <v>2624</v>
      </c>
      <c r="E279" s="162" t="s">
        <v>2156</v>
      </c>
      <c r="F279" s="163" t="s">
        <v>2720</v>
      </c>
      <c r="H279" s="162" t="s">
        <v>2156</v>
      </c>
      <c r="I279" s="345"/>
      <c r="L279" s="160"/>
      <c r="M279" s="164"/>
      <c r="N279" s="165"/>
      <c r="O279" s="165"/>
      <c r="P279" s="165"/>
      <c r="Q279" s="165"/>
      <c r="R279" s="165"/>
      <c r="S279" s="165"/>
      <c r="T279" s="166"/>
      <c r="AT279" s="162" t="s">
        <v>2624</v>
      </c>
      <c r="AU279" s="162" t="s">
        <v>2217</v>
      </c>
      <c r="AV279" s="12" t="s">
        <v>2215</v>
      </c>
      <c r="AW279" s="12" t="s">
        <v>26</v>
      </c>
      <c r="AX279" s="12" t="s">
        <v>2207</v>
      </c>
      <c r="AY279" s="162" t="s">
        <v>2612</v>
      </c>
    </row>
    <row r="280" spans="1:65" s="12" customFormat="1">
      <c r="B280" s="160"/>
      <c r="D280" s="161" t="s">
        <v>2624</v>
      </c>
      <c r="E280" s="162" t="s">
        <v>2156</v>
      </c>
      <c r="F280" s="163" t="s">
        <v>2721</v>
      </c>
      <c r="H280" s="162" t="s">
        <v>2156</v>
      </c>
      <c r="I280" s="345"/>
      <c r="L280" s="160"/>
      <c r="M280" s="164"/>
      <c r="N280" s="165"/>
      <c r="O280" s="165"/>
      <c r="P280" s="165"/>
      <c r="Q280" s="165"/>
      <c r="R280" s="165"/>
      <c r="S280" s="165"/>
      <c r="T280" s="166"/>
      <c r="AT280" s="162" t="s">
        <v>2624</v>
      </c>
      <c r="AU280" s="162" t="s">
        <v>2217</v>
      </c>
      <c r="AV280" s="12" t="s">
        <v>2215</v>
      </c>
      <c r="AW280" s="12" t="s">
        <v>26</v>
      </c>
      <c r="AX280" s="12" t="s">
        <v>2207</v>
      </c>
      <c r="AY280" s="162" t="s">
        <v>2612</v>
      </c>
    </row>
    <row r="281" spans="1:65" s="12" customFormat="1">
      <c r="B281" s="160"/>
      <c r="D281" s="161" t="s">
        <v>2624</v>
      </c>
      <c r="E281" s="162" t="s">
        <v>2156</v>
      </c>
      <c r="F281" s="163" t="s">
        <v>2722</v>
      </c>
      <c r="H281" s="162" t="s">
        <v>2156</v>
      </c>
      <c r="I281" s="345"/>
      <c r="L281" s="160"/>
      <c r="M281" s="164"/>
      <c r="N281" s="165"/>
      <c r="O281" s="165"/>
      <c r="P281" s="165"/>
      <c r="Q281" s="165"/>
      <c r="R281" s="165"/>
      <c r="S281" s="165"/>
      <c r="T281" s="166"/>
      <c r="AT281" s="162" t="s">
        <v>2624</v>
      </c>
      <c r="AU281" s="162" t="s">
        <v>2217</v>
      </c>
      <c r="AV281" s="12" t="s">
        <v>2215</v>
      </c>
      <c r="AW281" s="12" t="s">
        <v>26</v>
      </c>
      <c r="AX281" s="12" t="s">
        <v>2207</v>
      </c>
      <c r="AY281" s="162" t="s">
        <v>2612</v>
      </c>
    </row>
    <row r="282" spans="1:65" s="13" customFormat="1">
      <c r="B282" s="167"/>
      <c r="D282" s="161" t="s">
        <v>2624</v>
      </c>
      <c r="E282" s="168" t="s">
        <v>2156</v>
      </c>
      <c r="F282" s="169" t="s">
        <v>2723</v>
      </c>
      <c r="H282" s="170">
        <v>170.5</v>
      </c>
      <c r="I282" s="346"/>
      <c r="L282" s="167"/>
      <c r="M282" s="171"/>
      <c r="N282" s="172"/>
      <c r="O282" s="172"/>
      <c r="P282" s="172"/>
      <c r="Q282" s="172"/>
      <c r="R282" s="172"/>
      <c r="S282" s="172"/>
      <c r="T282" s="173"/>
      <c r="AT282" s="168" t="s">
        <v>2624</v>
      </c>
      <c r="AU282" s="168" t="s">
        <v>2217</v>
      </c>
      <c r="AV282" s="13" t="s">
        <v>2217</v>
      </c>
      <c r="AW282" s="13" t="s">
        <v>26</v>
      </c>
      <c r="AX282" s="13" t="s">
        <v>2207</v>
      </c>
      <c r="AY282" s="168" t="s">
        <v>2612</v>
      </c>
    </row>
    <row r="283" spans="1:65" s="13" customFormat="1">
      <c r="B283" s="167"/>
      <c r="D283" s="161" t="s">
        <v>2624</v>
      </c>
      <c r="E283" s="168" t="s">
        <v>2156</v>
      </c>
      <c r="F283" s="169" t="s">
        <v>2724</v>
      </c>
      <c r="H283" s="170">
        <v>768.32299999999998</v>
      </c>
      <c r="I283" s="346"/>
      <c r="L283" s="167"/>
      <c r="M283" s="171"/>
      <c r="N283" s="172"/>
      <c r="O283" s="172"/>
      <c r="P283" s="172"/>
      <c r="Q283" s="172"/>
      <c r="R283" s="172"/>
      <c r="S283" s="172"/>
      <c r="T283" s="173"/>
      <c r="AT283" s="168" t="s">
        <v>2624</v>
      </c>
      <c r="AU283" s="168" t="s">
        <v>2217</v>
      </c>
      <c r="AV283" s="13" t="s">
        <v>2217</v>
      </c>
      <c r="AW283" s="13" t="s">
        <v>26</v>
      </c>
      <c r="AX283" s="13" t="s">
        <v>2207</v>
      </c>
      <c r="AY283" s="168" t="s">
        <v>2612</v>
      </c>
    </row>
    <row r="284" spans="1:65" s="12" customFormat="1">
      <c r="B284" s="160"/>
      <c r="D284" s="161" t="s">
        <v>2624</v>
      </c>
      <c r="E284" s="162" t="s">
        <v>2156</v>
      </c>
      <c r="F284" s="163" t="s">
        <v>2725</v>
      </c>
      <c r="H284" s="162" t="s">
        <v>2156</v>
      </c>
      <c r="I284" s="345"/>
      <c r="L284" s="160"/>
      <c r="M284" s="164"/>
      <c r="N284" s="165"/>
      <c r="O284" s="165"/>
      <c r="P284" s="165"/>
      <c r="Q284" s="165"/>
      <c r="R284" s="165"/>
      <c r="S284" s="165"/>
      <c r="T284" s="166"/>
      <c r="AT284" s="162" t="s">
        <v>2624</v>
      </c>
      <c r="AU284" s="162" t="s">
        <v>2217</v>
      </c>
      <c r="AV284" s="12" t="s">
        <v>2215</v>
      </c>
      <c r="AW284" s="12" t="s">
        <v>26</v>
      </c>
      <c r="AX284" s="12" t="s">
        <v>2207</v>
      </c>
      <c r="AY284" s="162" t="s">
        <v>2612</v>
      </c>
    </row>
    <row r="285" spans="1:65" s="13" customFormat="1">
      <c r="B285" s="167"/>
      <c r="D285" s="161" t="s">
        <v>2624</v>
      </c>
      <c r="E285" s="168" t="s">
        <v>2156</v>
      </c>
      <c r="F285" s="169" t="s">
        <v>2726</v>
      </c>
      <c r="H285" s="170">
        <v>283.77300000000002</v>
      </c>
      <c r="I285" s="346"/>
      <c r="L285" s="167"/>
      <c r="M285" s="171"/>
      <c r="N285" s="172"/>
      <c r="O285" s="172"/>
      <c r="P285" s="172"/>
      <c r="Q285" s="172"/>
      <c r="R285" s="172"/>
      <c r="S285" s="172"/>
      <c r="T285" s="173"/>
      <c r="AT285" s="168" t="s">
        <v>2624</v>
      </c>
      <c r="AU285" s="168" t="s">
        <v>2217</v>
      </c>
      <c r="AV285" s="13" t="s">
        <v>2217</v>
      </c>
      <c r="AW285" s="13" t="s">
        <v>26</v>
      </c>
      <c r="AX285" s="13" t="s">
        <v>2207</v>
      </c>
      <c r="AY285" s="168" t="s">
        <v>2612</v>
      </c>
    </row>
    <row r="286" spans="1:65" s="14" customFormat="1">
      <c r="B286" s="174"/>
      <c r="D286" s="161" t="s">
        <v>2624</v>
      </c>
      <c r="E286" s="175" t="s">
        <v>2156</v>
      </c>
      <c r="F286" s="176" t="s">
        <v>2638</v>
      </c>
      <c r="H286" s="177">
        <v>1222.596</v>
      </c>
      <c r="I286" s="347"/>
      <c r="L286" s="174"/>
      <c r="M286" s="178"/>
      <c r="N286" s="179"/>
      <c r="O286" s="179"/>
      <c r="P286" s="179"/>
      <c r="Q286" s="179"/>
      <c r="R286" s="179"/>
      <c r="S286" s="179"/>
      <c r="T286" s="180"/>
      <c r="AT286" s="175" t="s">
        <v>2624</v>
      </c>
      <c r="AU286" s="175" t="s">
        <v>2217</v>
      </c>
      <c r="AV286" s="14" t="s">
        <v>2329</v>
      </c>
      <c r="AW286" s="14" t="s">
        <v>26</v>
      </c>
      <c r="AX286" s="14" t="s">
        <v>2207</v>
      </c>
      <c r="AY286" s="175" t="s">
        <v>2612</v>
      </c>
    </row>
    <row r="287" spans="1:65" s="12" customFormat="1">
      <c r="B287" s="160"/>
      <c r="D287" s="161" t="s">
        <v>2624</v>
      </c>
      <c r="E287" s="162" t="s">
        <v>2156</v>
      </c>
      <c r="F287" s="163" t="s">
        <v>2727</v>
      </c>
      <c r="H287" s="162" t="s">
        <v>2156</v>
      </c>
      <c r="I287" s="345"/>
      <c r="L287" s="160"/>
      <c r="M287" s="164"/>
      <c r="N287" s="165"/>
      <c r="O287" s="165"/>
      <c r="P287" s="165"/>
      <c r="Q287" s="165"/>
      <c r="R287" s="165"/>
      <c r="S287" s="165"/>
      <c r="T287" s="166"/>
      <c r="AT287" s="162" t="s">
        <v>2624</v>
      </c>
      <c r="AU287" s="162" t="s">
        <v>2217</v>
      </c>
      <c r="AV287" s="12" t="s">
        <v>2215</v>
      </c>
      <c r="AW287" s="12" t="s">
        <v>26</v>
      </c>
      <c r="AX287" s="12" t="s">
        <v>2207</v>
      </c>
      <c r="AY287" s="162" t="s">
        <v>2612</v>
      </c>
    </row>
    <row r="288" spans="1:65" s="13" customFormat="1">
      <c r="B288" s="167"/>
      <c r="D288" s="161" t="s">
        <v>2624</v>
      </c>
      <c r="E288" s="168" t="s">
        <v>2156</v>
      </c>
      <c r="F288" s="169" t="s">
        <v>2728</v>
      </c>
      <c r="H288" s="170">
        <v>-137</v>
      </c>
      <c r="I288" s="346"/>
      <c r="L288" s="167"/>
      <c r="M288" s="171"/>
      <c r="N288" s="172"/>
      <c r="O288" s="172"/>
      <c r="P288" s="172"/>
      <c r="Q288" s="172"/>
      <c r="R288" s="172"/>
      <c r="S288" s="172"/>
      <c r="T288" s="173"/>
      <c r="AT288" s="168" t="s">
        <v>2624</v>
      </c>
      <c r="AU288" s="168" t="s">
        <v>2217</v>
      </c>
      <c r="AV288" s="13" t="s">
        <v>2217</v>
      </c>
      <c r="AW288" s="13" t="s">
        <v>26</v>
      </c>
      <c r="AX288" s="13" t="s">
        <v>2207</v>
      </c>
      <c r="AY288" s="168" t="s">
        <v>2612</v>
      </c>
    </row>
    <row r="289" spans="1:65" s="13" customFormat="1">
      <c r="B289" s="167"/>
      <c r="D289" s="161" t="s">
        <v>2624</v>
      </c>
      <c r="E289" s="168" t="s">
        <v>2156</v>
      </c>
      <c r="F289" s="169" t="s">
        <v>2680</v>
      </c>
      <c r="H289" s="170">
        <v>6.25</v>
      </c>
      <c r="I289" s="346"/>
      <c r="L289" s="167"/>
      <c r="M289" s="171"/>
      <c r="N289" s="172"/>
      <c r="O289" s="172"/>
      <c r="P289" s="172"/>
      <c r="Q289" s="172"/>
      <c r="R289" s="172"/>
      <c r="S289" s="172"/>
      <c r="T289" s="173"/>
      <c r="AT289" s="168" t="s">
        <v>2624</v>
      </c>
      <c r="AU289" s="168" t="s">
        <v>2217</v>
      </c>
      <c r="AV289" s="13" t="s">
        <v>2217</v>
      </c>
      <c r="AW289" s="13" t="s">
        <v>26</v>
      </c>
      <c r="AX289" s="13" t="s">
        <v>2207</v>
      </c>
      <c r="AY289" s="168" t="s">
        <v>2612</v>
      </c>
    </row>
    <row r="290" spans="1:65" s="14" customFormat="1">
      <c r="B290" s="174"/>
      <c r="D290" s="161" t="s">
        <v>2624</v>
      </c>
      <c r="E290" s="175" t="s">
        <v>2156</v>
      </c>
      <c r="F290" s="176" t="s">
        <v>2638</v>
      </c>
      <c r="H290" s="177">
        <v>-130.75</v>
      </c>
      <c r="I290" s="347"/>
      <c r="L290" s="174"/>
      <c r="M290" s="178"/>
      <c r="N290" s="179"/>
      <c r="O290" s="179"/>
      <c r="P290" s="179"/>
      <c r="Q290" s="179"/>
      <c r="R290" s="179"/>
      <c r="S290" s="179"/>
      <c r="T290" s="180"/>
      <c r="AT290" s="175" t="s">
        <v>2624</v>
      </c>
      <c r="AU290" s="175" t="s">
        <v>2217</v>
      </c>
      <c r="AV290" s="14" t="s">
        <v>2329</v>
      </c>
      <c r="AW290" s="14" t="s">
        <v>26</v>
      </c>
      <c r="AX290" s="14" t="s">
        <v>2207</v>
      </c>
      <c r="AY290" s="175" t="s">
        <v>2612</v>
      </c>
    </row>
    <row r="291" spans="1:65" s="15" customFormat="1">
      <c r="B291" s="181"/>
      <c r="D291" s="161" t="s">
        <v>2624</v>
      </c>
      <c r="E291" s="182" t="s">
        <v>2397</v>
      </c>
      <c r="F291" s="183" t="s">
        <v>2641</v>
      </c>
      <c r="H291" s="184">
        <v>1091.846</v>
      </c>
      <c r="I291" s="348"/>
      <c r="L291" s="181"/>
      <c r="M291" s="185"/>
      <c r="N291" s="186"/>
      <c r="O291" s="186"/>
      <c r="P291" s="186"/>
      <c r="Q291" s="186"/>
      <c r="R291" s="186"/>
      <c r="S291" s="186"/>
      <c r="T291" s="187"/>
      <c r="AT291" s="182" t="s">
        <v>2624</v>
      </c>
      <c r="AU291" s="182" t="s">
        <v>2217</v>
      </c>
      <c r="AV291" s="15" t="s">
        <v>2389</v>
      </c>
      <c r="AW291" s="15" t="s">
        <v>26</v>
      </c>
      <c r="AX291" s="15" t="s">
        <v>2215</v>
      </c>
      <c r="AY291" s="182" t="s">
        <v>2612</v>
      </c>
    </row>
    <row r="292" spans="1:65" s="1" customFormat="1" ht="16.5" customHeight="1">
      <c r="A292" s="29"/>
      <c r="B292" s="146"/>
      <c r="C292" s="147" t="s">
        <v>2335</v>
      </c>
      <c r="D292" s="147" t="s">
        <v>2618</v>
      </c>
      <c r="E292" s="148" t="s">
        <v>2729</v>
      </c>
      <c r="F292" s="149" t="s">
        <v>2730</v>
      </c>
      <c r="G292" s="150" t="s">
        <v>2345</v>
      </c>
      <c r="H292" s="151">
        <v>10</v>
      </c>
      <c r="I292" s="344"/>
      <c r="J292" s="152">
        <f>ROUND(I292*H292,2)</f>
        <v>0</v>
      </c>
      <c r="K292" s="153"/>
      <c r="L292" s="30"/>
      <c r="M292" s="154" t="s">
        <v>2156</v>
      </c>
      <c r="N292" s="155" t="s">
        <v>2172</v>
      </c>
      <c r="O292" s="156">
        <v>0.30299999999999999</v>
      </c>
      <c r="P292" s="156">
        <f>O292*H292</f>
        <v>3.03</v>
      </c>
      <c r="Q292" s="156">
        <v>7.1900000000000002E-3</v>
      </c>
      <c r="R292" s="156">
        <f>Q292*H292</f>
        <v>7.1900000000000006E-2</v>
      </c>
      <c r="S292" s="156">
        <v>0</v>
      </c>
      <c r="T292" s="157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8" t="s">
        <v>2389</v>
      </c>
      <c r="AT292" s="158" t="s">
        <v>2618</v>
      </c>
      <c r="AU292" s="158" t="s">
        <v>2217</v>
      </c>
      <c r="AY292" s="17" t="s">
        <v>2612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2215</v>
      </c>
      <c r="BK292" s="159">
        <f>ROUND(I292*H292,2)</f>
        <v>0</v>
      </c>
      <c r="BL292" s="17" t="s">
        <v>2389</v>
      </c>
      <c r="BM292" s="158" t="s">
        <v>2731</v>
      </c>
    </row>
    <row r="293" spans="1:65" s="13" customFormat="1">
      <c r="B293" s="167"/>
      <c r="D293" s="161" t="s">
        <v>2624</v>
      </c>
      <c r="E293" s="168" t="s">
        <v>2156</v>
      </c>
      <c r="F293" s="169" t="s">
        <v>2374</v>
      </c>
      <c r="H293" s="170">
        <v>10</v>
      </c>
      <c r="I293" s="346"/>
      <c r="L293" s="167"/>
      <c r="M293" s="171"/>
      <c r="N293" s="172"/>
      <c r="O293" s="172"/>
      <c r="P293" s="172"/>
      <c r="Q293" s="172"/>
      <c r="R293" s="172"/>
      <c r="S293" s="172"/>
      <c r="T293" s="173"/>
      <c r="AT293" s="168" t="s">
        <v>2624</v>
      </c>
      <c r="AU293" s="168" t="s">
        <v>2217</v>
      </c>
      <c r="AV293" s="13" t="s">
        <v>2217</v>
      </c>
      <c r="AW293" s="13" t="s">
        <v>26</v>
      </c>
      <c r="AX293" s="13" t="s">
        <v>2207</v>
      </c>
      <c r="AY293" s="168" t="s">
        <v>2612</v>
      </c>
    </row>
    <row r="294" spans="1:65" s="15" customFormat="1">
      <c r="B294" s="181"/>
      <c r="D294" s="161" t="s">
        <v>2624</v>
      </c>
      <c r="E294" s="182" t="s">
        <v>2156</v>
      </c>
      <c r="F294" s="183" t="s">
        <v>2641</v>
      </c>
      <c r="H294" s="184">
        <v>10</v>
      </c>
      <c r="I294" s="348"/>
      <c r="L294" s="181"/>
      <c r="M294" s="185"/>
      <c r="N294" s="186"/>
      <c r="O294" s="186"/>
      <c r="P294" s="186"/>
      <c r="Q294" s="186"/>
      <c r="R294" s="186"/>
      <c r="S294" s="186"/>
      <c r="T294" s="187"/>
      <c r="AT294" s="182" t="s">
        <v>2624</v>
      </c>
      <c r="AU294" s="182" t="s">
        <v>2217</v>
      </c>
      <c r="AV294" s="15" t="s">
        <v>2389</v>
      </c>
      <c r="AW294" s="15" t="s">
        <v>26</v>
      </c>
      <c r="AX294" s="15" t="s">
        <v>2215</v>
      </c>
      <c r="AY294" s="182" t="s">
        <v>2612</v>
      </c>
    </row>
    <row r="295" spans="1:65" s="1" customFormat="1" ht="16.5" customHeight="1">
      <c r="A295" s="29"/>
      <c r="B295" s="146"/>
      <c r="C295" s="147" t="s">
        <v>2374</v>
      </c>
      <c r="D295" s="147" t="s">
        <v>2618</v>
      </c>
      <c r="E295" s="148" t="s">
        <v>2732</v>
      </c>
      <c r="F295" s="149" t="s">
        <v>2733</v>
      </c>
      <c r="G295" s="150" t="s">
        <v>2734</v>
      </c>
      <c r="H295" s="151">
        <v>100</v>
      </c>
      <c r="I295" s="344"/>
      <c r="J295" s="152">
        <f>ROUND(I295*H295,2)</f>
        <v>0</v>
      </c>
      <c r="K295" s="153"/>
      <c r="L295" s="30"/>
      <c r="M295" s="154" t="s">
        <v>2156</v>
      </c>
      <c r="N295" s="155" t="s">
        <v>2172</v>
      </c>
      <c r="O295" s="156">
        <v>0.184</v>
      </c>
      <c r="P295" s="156">
        <f>O295*H295</f>
        <v>18.399999999999999</v>
      </c>
      <c r="Q295" s="156">
        <v>3.0000000000000001E-5</v>
      </c>
      <c r="R295" s="156">
        <f>Q295*H295</f>
        <v>3.0000000000000001E-3</v>
      </c>
      <c r="S295" s="156">
        <v>0</v>
      </c>
      <c r="T295" s="157">
        <f>S295*H295</f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8" t="s">
        <v>2389</v>
      </c>
      <c r="AT295" s="158" t="s">
        <v>2618</v>
      </c>
      <c r="AU295" s="158" t="s">
        <v>2217</v>
      </c>
      <c r="AY295" s="17" t="s">
        <v>2612</v>
      </c>
      <c r="BE295" s="159">
        <f>IF(N295="základní",J295,0)</f>
        <v>0</v>
      </c>
      <c r="BF295" s="159">
        <f>IF(N295="snížená",J295,0)</f>
        <v>0</v>
      </c>
      <c r="BG295" s="159">
        <f>IF(N295="zákl. přenesená",J295,0)</f>
        <v>0</v>
      </c>
      <c r="BH295" s="159">
        <f>IF(N295="sníž. přenesená",J295,0)</f>
        <v>0</v>
      </c>
      <c r="BI295" s="159">
        <f>IF(N295="nulová",J295,0)</f>
        <v>0</v>
      </c>
      <c r="BJ295" s="17" t="s">
        <v>2215</v>
      </c>
      <c r="BK295" s="159">
        <f>ROUND(I295*H295,2)</f>
        <v>0</v>
      </c>
      <c r="BL295" s="17" t="s">
        <v>2389</v>
      </c>
      <c r="BM295" s="158" t="s">
        <v>2735</v>
      </c>
    </row>
    <row r="296" spans="1:65" s="13" customFormat="1">
      <c r="B296" s="167"/>
      <c r="D296" s="161" t="s">
        <v>2624</v>
      </c>
      <c r="E296" s="168" t="s">
        <v>2156</v>
      </c>
      <c r="F296" s="169" t="s">
        <v>2736</v>
      </c>
      <c r="H296" s="170">
        <v>84</v>
      </c>
      <c r="I296" s="346"/>
      <c r="L296" s="167"/>
      <c r="M296" s="171"/>
      <c r="N296" s="172"/>
      <c r="O296" s="172"/>
      <c r="P296" s="172"/>
      <c r="Q296" s="172"/>
      <c r="R296" s="172"/>
      <c r="S296" s="172"/>
      <c r="T296" s="173"/>
      <c r="AT296" s="168" t="s">
        <v>2624</v>
      </c>
      <c r="AU296" s="168" t="s">
        <v>2217</v>
      </c>
      <c r="AV296" s="13" t="s">
        <v>2217</v>
      </c>
      <c r="AW296" s="13" t="s">
        <v>26</v>
      </c>
      <c r="AX296" s="13" t="s">
        <v>2207</v>
      </c>
      <c r="AY296" s="168" t="s">
        <v>2612</v>
      </c>
    </row>
    <row r="297" spans="1:65" s="13" customFormat="1">
      <c r="B297" s="167"/>
      <c r="D297" s="161" t="s">
        <v>2624</v>
      </c>
      <c r="E297" s="168" t="s">
        <v>2156</v>
      </c>
      <c r="F297" s="169" t="s">
        <v>2737</v>
      </c>
      <c r="H297" s="170">
        <v>16</v>
      </c>
      <c r="I297" s="346"/>
      <c r="L297" s="167"/>
      <c r="M297" s="171"/>
      <c r="N297" s="172"/>
      <c r="O297" s="172"/>
      <c r="P297" s="172"/>
      <c r="Q297" s="172"/>
      <c r="R297" s="172"/>
      <c r="S297" s="172"/>
      <c r="T297" s="173"/>
      <c r="AT297" s="168" t="s">
        <v>2624</v>
      </c>
      <c r="AU297" s="168" t="s">
        <v>2217</v>
      </c>
      <c r="AV297" s="13" t="s">
        <v>2217</v>
      </c>
      <c r="AW297" s="13" t="s">
        <v>26</v>
      </c>
      <c r="AX297" s="13" t="s">
        <v>2207</v>
      </c>
      <c r="AY297" s="168" t="s">
        <v>2612</v>
      </c>
    </row>
    <row r="298" spans="1:65" s="15" customFormat="1">
      <c r="B298" s="181"/>
      <c r="D298" s="161" t="s">
        <v>2624</v>
      </c>
      <c r="E298" s="182" t="s">
        <v>2156</v>
      </c>
      <c r="F298" s="183" t="s">
        <v>2641</v>
      </c>
      <c r="H298" s="184">
        <v>100</v>
      </c>
      <c r="I298" s="348"/>
      <c r="L298" s="181"/>
      <c r="M298" s="185"/>
      <c r="N298" s="186"/>
      <c r="O298" s="186"/>
      <c r="P298" s="186"/>
      <c r="Q298" s="186"/>
      <c r="R298" s="186"/>
      <c r="S298" s="186"/>
      <c r="T298" s="187"/>
      <c r="AT298" s="182" t="s">
        <v>2624</v>
      </c>
      <c r="AU298" s="182" t="s">
        <v>2217</v>
      </c>
      <c r="AV298" s="15" t="s">
        <v>2389</v>
      </c>
      <c r="AW298" s="15" t="s">
        <v>26</v>
      </c>
      <c r="AX298" s="15" t="s">
        <v>2215</v>
      </c>
      <c r="AY298" s="182" t="s">
        <v>2612</v>
      </c>
    </row>
    <row r="299" spans="1:65" s="1" customFormat="1" ht="16.5" customHeight="1">
      <c r="A299" s="29"/>
      <c r="B299" s="146"/>
      <c r="C299" s="147" t="s">
        <v>2425</v>
      </c>
      <c r="D299" s="147" t="s">
        <v>2618</v>
      </c>
      <c r="E299" s="148" t="s">
        <v>2738</v>
      </c>
      <c r="F299" s="149" t="s">
        <v>2739</v>
      </c>
      <c r="G299" s="150" t="s">
        <v>2338</v>
      </c>
      <c r="H299" s="151">
        <v>92</v>
      </c>
      <c r="I299" s="344"/>
      <c r="J299" s="152">
        <f>ROUND(I299*H299,2)</f>
        <v>0</v>
      </c>
      <c r="K299" s="153"/>
      <c r="L299" s="30"/>
      <c r="M299" s="154" t="s">
        <v>2156</v>
      </c>
      <c r="N299" s="155" t="s">
        <v>2172</v>
      </c>
      <c r="O299" s="156">
        <v>0</v>
      </c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8" t="s">
        <v>2389</v>
      </c>
      <c r="AT299" s="158" t="s">
        <v>2618</v>
      </c>
      <c r="AU299" s="158" t="s">
        <v>2217</v>
      </c>
      <c r="AY299" s="17" t="s">
        <v>2612</v>
      </c>
      <c r="BE299" s="159">
        <f>IF(N299="základní",J299,0)</f>
        <v>0</v>
      </c>
      <c r="BF299" s="159">
        <f>IF(N299="snížená",J299,0)</f>
        <v>0</v>
      </c>
      <c r="BG299" s="159">
        <f>IF(N299="zákl. přenesená",J299,0)</f>
        <v>0</v>
      </c>
      <c r="BH299" s="159">
        <f>IF(N299="sníž. přenesená",J299,0)</f>
        <v>0</v>
      </c>
      <c r="BI299" s="159">
        <f>IF(N299="nulová",J299,0)</f>
        <v>0</v>
      </c>
      <c r="BJ299" s="17" t="s">
        <v>2215</v>
      </c>
      <c r="BK299" s="159">
        <f>ROUND(I299*H299,2)</f>
        <v>0</v>
      </c>
      <c r="BL299" s="17" t="s">
        <v>2389</v>
      </c>
      <c r="BM299" s="158" t="s">
        <v>2740</v>
      </c>
    </row>
    <row r="300" spans="1:65" s="12" customFormat="1">
      <c r="B300" s="160"/>
      <c r="D300" s="161" t="s">
        <v>2624</v>
      </c>
      <c r="E300" s="162" t="s">
        <v>2156</v>
      </c>
      <c r="F300" s="163" t="s">
        <v>2741</v>
      </c>
      <c r="H300" s="162" t="s">
        <v>2156</v>
      </c>
      <c r="I300" s="345"/>
      <c r="L300" s="160"/>
      <c r="M300" s="164"/>
      <c r="N300" s="165"/>
      <c r="O300" s="165"/>
      <c r="P300" s="165"/>
      <c r="Q300" s="165"/>
      <c r="R300" s="165"/>
      <c r="S300" s="165"/>
      <c r="T300" s="166"/>
      <c r="AT300" s="162" t="s">
        <v>2624</v>
      </c>
      <c r="AU300" s="162" t="s">
        <v>2217</v>
      </c>
      <c r="AV300" s="12" t="s">
        <v>2215</v>
      </c>
      <c r="AW300" s="12" t="s">
        <v>26</v>
      </c>
      <c r="AX300" s="12" t="s">
        <v>2207</v>
      </c>
      <c r="AY300" s="162" t="s">
        <v>2612</v>
      </c>
    </row>
    <row r="301" spans="1:65" s="13" customFormat="1">
      <c r="B301" s="167"/>
      <c r="D301" s="161" t="s">
        <v>2624</v>
      </c>
      <c r="E301" s="168" t="s">
        <v>2156</v>
      </c>
      <c r="F301" s="169" t="s">
        <v>2339</v>
      </c>
      <c r="H301" s="170">
        <v>84</v>
      </c>
      <c r="I301" s="346"/>
      <c r="L301" s="167"/>
      <c r="M301" s="171"/>
      <c r="N301" s="172"/>
      <c r="O301" s="172"/>
      <c r="P301" s="172"/>
      <c r="Q301" s="172"/>
      <c r="R301" s="172"/>
      <c r="S301" s="172"/>
      <c r="T301" s="173"/>
      <c r="AT301" s="168" t="s">
        <v>2624</v>
      </c>
      <c r="AU301" s="168" t="s">
        <v>2217</v>
      </c>
      <c r="AV301" s="13" t="s">
        <v>2217</v>
      </c>
      <c r="AW301" s="13" t="s">
        <v>26</v>
      </c>
      <c r="AX301" s="13" t="s">
        <v>2207</v>
      </c>
      <c r="AY301" s="168" t="s">
        <v>2612</v>
      </c>
    </row>
    <row r="302" spans="1:65" s="14" customFormat="1">
      <c r="B302" s="174"/>
      <c r="D302" s="161" t="s">
        <v>2624</v>
      </c>
      <c r="E302" s="175" t="s">
        <v>2336</v>
      </c>
      <c r="F302" s="176" t="s">
        <v>2638</v>
      </c>
      <c r="H302" s="177">
        <v>84</v>
      </c>
      <c r="I302" s="347"/>
      <c r="L302" s="174"/>
      <c r="M302" s="178"/>
      <c r="N302" s="179"/>
      <c r="O302" s="179"/>
      <c r="P302" s="179"/>
      <c r="Q302" s="179"/>
      <c r="R302" s="179"/>
      <c r="S302" s="179"/>
      <c r="T302" s="180"/>
      <c r="AT302" s="175" t="s">
        <v>2624</v>
      </c>
      <c r="AU302" s="175" t="s">
        <v>2217</v>
      </c>
      <c r="AV302" s="14" t="s">
        <v>2329</v>
      </c>
      <c r="AW302" s="14" t="s">
        <v>26</v>
      </c>
      <c r="AX302" s="14" t="s">
        <v>2207</v>
      </c>
      <c r="AY302" s="175" t="s">
        <v>2612</v>
      </c>
    </row>
    <row r="303" spans="1:65" s="12" customFormat="1">
      <c r="B303" s="160"/>
      <c r="D303" s="161" t="s">
        <v>2624</v>
      </c>
      <c r="E303" s="162" t="s">
        <v>2156</v>
      </c>
      <c r="F303" s="163" t="s">
        <v>2742</v>
      </c>
      <c r="H303" s="162" t="s">
        <v>2156</v>
      </c>
      <c r="I303" s="345"/>
      <c r="L303" s="160"/>
      <c r="M303" s="164"/>
      <c r="N303" s="165"/>
      <c r="O303" s="165"/>
      <c r="P303" s="165"/>
      <c r="Q303" s="165"/>
      <c r="R303" s="165"/>
      <c r="S303" s="165"/>
      <c r="T303" s="166"/>
      <c r="AT303" s="162" t="s">
        <v>2624</v>
      </c>
      <c r="AU303" s="162" t="s">
        <v>2217</v>
      </c>
      <c r="AV303" s="12" t="s">
        <v>2215</v>
      </c>
      <c r="AW303" s="12" t="s">
        <v>26</v>
      </c>
      <c r="AX303" s="12" t="s">
        <v>2207</v>
      </c>
      <c r="AY303" s="162" t="s">
        <v>2612</v>
      </c>
    </row>
    <row r="304" spans="1:65" s="13" customFormat="1">
      <c r="B304" s="167"/>
      <c r="D304" s="161" t="s">
        <v>2624</v>
      </c>
      <c r="E304" s="168" t="s">
        <v>2156</v>
      </c>
      <c r="F304" s="169" t="s">
        <v>2743</v>
      </c>
      <c r="H304" s="170">
        <v>8</v>
      </c>
      <c r="I304" s="346"/>
      <c r="L304" s="167"/>
      <c r="M304" s="171"/>
      <c r="N304" s="172"/>
      <c r="O304" s="172"/>
      <c r="P304" s="172"/>
      <c r="Q304" s="172"/>
      <c r="R304" s="172"/>
      <c r="S304" s="172"/>
      <c r="T304" s="173"/>
      <c r="AT304" s="168" t="s">
        <v>2624</v>
      </c>
      <c r="AU304" s="168" t="s">
        <v>2217</v>
      </c>
      <c r="AV304" s="13" t="s">
        <v>2217</v>
      </c>
      <c r="AW304" s="13" t="s">
        <v>26</v>
      </c>
      <c r="AX304" s="13" t="s">
        <v>2207</v>
      </c>
      <c r="AY304" s="168" t="s">
        <v>2612</v>
      </c>
    </row>
    <row r="305" spans="1:65" s="14" customFormat="1">
      <c r="B305" s="174"/>
      <c r="D305" s="161" t="s">
        <v>2624</v>
      </c>
      <c r="E305" s="175" t="s">
        <v>2340</v>
      </c>
      <c r="F305" s="176" t="s">
        <v>2638</v>
      </c>
      <c r="H305" s="177">
        <v>8</v>
      </c>
      <c r="I305" s="347"/>
      <c r="L305" s="174"/>
      <c r="M305" s="178"/>
      <c r="N305" s="179"/>
      <c r="O305" s="179"/>
      <c r="P305" s="179"/>
      <c r="Q305" s="179"/>
      <c r="R305" s="179"/>
      <c r="S305" s="179"/>
      <c r="T305" s="180"/>
      <c r="AT305" s="175" t="s">
        <v>2624</v>
      </c>
      <c r="AU305" s="175" t="s">
        <v>2217</v>
      </c>
      <c r="AV305" s="14" t="s">
        <v>2329</v>
      </c>
      <c r="AW305" s="14" t="s">
        <v>26</v>
      </c>
      <c r="AX305" s="14" t="s">
        <v>2207</v>
      </c>
      <c r="AY305" s="175" t="s">
        <v>2612</v>
      </c>
    </row>
    <row r="306" spans="1:65" s="15" customFormat="1">
      <c r="B306" s="181"/>
      <c r="D306" s="161" t="s">
        <v>2624</v>
      </c>
      <c r="E306" s="182" t="s">
        <v>2156</v>
      </c>
      <c r="F306" s="183" t="s">
        <v>2641</v>
      </c>
      <c r="H306" s="184">
        <v>92</v>
      </c>
      <c r="I306" s="348"/>
      <c r="L306" s="181"/>
      <c r="M306" s="185"/>
      <c r="N306" s="186"/>
      <c r="O306" s="186"/>
      <c r="P306" s="186"/>
      <c r="Q306" s="186"/>
      <c r="R306" s="186"/>
      <c r="S306" s="186"/>
      <c r="T306" s="187"/>
      <c r="AT306" s="182" t="s">
        <v>2624</v>
      </c>
      <c r="AU306" s="182" t="s">
        <v>2217</v>
      </c>
      <c r="AV306" s="15" t="s">
        <v>2389</v>
      </c>
      <c r="AW306" s="15" t="s">
        <v>26</v>
      </c>
      <c r="AX306" s="15" t="s">
        <v>2215</v>
      </c>
      <c r="AY306" s="182" t="s">
        <v>2612</v>
      </c>
    </row>
    <row r="307" spans="1:65" s="1" customFormat="1" ht="16.5" customHeight="1">
      <c r="A307" s="29"/>
      <c r="B307" s="146"/>
      <c r="C307" s="147" t="s">
        <v>2379</v>
      </c>
      <c r="D307" s="147" t="s">
        <v>2618</v>
      </c>
      <c r="E307" s="148" t="s">
        <v>2744</v>
      </c>
      <c r="F307" s="149" t="s">
        <v>2745</v>
      </c>
      <c r="G307" s="150" t="s">
        <v>2297</v>
      </c>
      <c r="H307" s="151">
        <v>15.5</v>
      </c>
      <c r="I307" s="344"/>
      <c r="J307" s="152">
        <f>ROUND(I307*H307,2)</f>
        <v>0</v>
      </c>
      <c r="K307" s="153"/>
      <c r="L307" s="30"/>
      <c r="M307" s="154" t="s">
        <v>2156</v>
      </c>
      <c r="N307" s="155" t="s">
        <v>2172</v>
      </c>
      <c r="O307" s="156">
        <v>7.5999999999999998E-2</v>
      </c>
      <c r="P307" s="156">
        <f>O307*H307</f>
        <v>1.1779999999999999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8" t="s">
        <v>2389</v>
      </c>
      <c r="AT307" s="158" t="s">
        <v>2618</v>
      </c>
      <c r="AU307" s="158" t="s">
        <v>2217</v>
      </c>
      <c r="AY307" s="17" t="s">
        <v>2612</v>
      </c>
      <c r="BE307" s="159">
        <f>IF(N307="základní",J307,0)</f>
        <v>0</v>
      </c>
      <c r="BF307" s="159">
        <f>IF(N307="snížená",J307,0)</f>
        <v>0</v>
      </c>
      <c r="BG307" s="159">
        <f>IF(N307="zákl. přenesená",J307,0)</f>
        <v>0</v>
      </c>
      <c r="BH307" s="159">
        <f>IF(N307="sníž. přenesená",J307,0)</f>
        <v>0</v>
      </c>
      <c r="BI307" s="159">
        <f>IF(N307="nulová",J307,0)</f>
        <v>0</v>
      </c>
      <c r="BJ307" s="17" t="s">
        <v>2215</v>
      </c>
      <c r="BK307" s="159">
        <f>ROUND(I307*H307,2)</f>
        <v>0</v>
      </c>
      <c r="BL307" s="17" t="s">
        <v>2389</v>
      </c>
      <c r="BM307" s="158" t="s">
        <v>2746</v>
      </c>
    </row>
    <row r="308" spans="1:65" s="12" customFormat="1">
      <c r="B308" s="160"/>
      <c r="D308" s="161" t="s">
        <v>2624</v>
      </c>
      <c r="E308" s="162" t="s">
        <v>2156</v>
      </c>
      <c r="F308" s="163" t="s">
        <v>2747</v>
      </c>
      <c r="H308" s="162" t="s">
        <v>2156</v>
      </c>
      <c r="I308" s="345"/>
      <c r="L308" s="160"/>
      <c r="M308" s="164"/>
      <c r="N308" s="165"/>
      <c r="O308" s="165"/>
      <c r="P308" s="165"/>
      <c r="Q308" s="165"/>
      <c r="R308" s="165"/>
      <c r="S308" s="165"/>
      <c r="T308" s="166"/>
      <c r="AT308" s="162" t="s">
        <v>2624</v>
      </c>
      <c r="AU308" s="162" t="s">
        <v>2217</v>
      </c>
      <c r="AV308" s="12" t="s">
        <v>2215</v>
      </c>
      <c r="AW308" s="12" t="s">
        <v>26</v>
      </c>
      <c r="AX308" s="12" t="s">
        <v>2207</v>
      </c>
      <c r="AY308" s="162" t="s">
        <v>2612</v>
      </c>
    </row>
    <row r="309" spans="1:65" s="12" customFormat="1">
      <c r="B309" s="160"/>
      <c r="D309" s="161" t="s">
        <v>2624</v>
      </c>
      <c r="E309" s="162" t="s">
        <v>2156</v>
      </c>
      <c r="F309" s="163" t="s">
        <v>2628</v>
      </c>
      <c r="H309" s="162" t="s">
        <v>2156</v>
      </c>
      <c r="I309" s="345"/>
      <c r="L309" s="160"/>
      <c r="M309" s="164"/>
      <c r="N309" s="165"/>
      <c r="O309" s="165"/>
      <c r="P309" s="165"/>
      <c r="Q309" s="165"/>
      <c r="R309" s="165"/>
      <c r="S309" s="165"/>
      <c r="T309" s="166"/>
      <c r="AT309" s="162" t="s">
        <v>2624</v>
      </c>
      <c r="AU309" s="162" t="s">
        <v>2217</v>
      </c>
      <c r="AV309" s="12" t="s">
        <v>2215</v>
      </c>
      <c r="AW309" s="12" t="s">
        <v>26</v>
      </c>
      <c r="AX309" s="12" t="s">
        <v>2207</v>
      </c>
      <c r="AY309" s="162" t="s">
        <v>2612</v>
      </c>
    </row>
    <row r="310" spans="1:65" s="13" customFormat="1">
      <c r="B310" s="167"/>
      <c r="D310" s="161" t="s">
        <v>2624</v>
      </c>
      <c r="E310" s="168" t="s">
        <v>2156</v>
      </c>
      <c r="F310" s="169" t="s">
        <v>2748</v>
      </c>
      <c r="H310" s="170">
        <v>6.5</v>
      </c>
      <c r="I310" s="346"/>
      <c r="L310" s="167"/>
      <c r="M310" s="171"/>
      <c r="N310" s="172"/>
      <c r="O310" s="172"/>
      <c r="P310" s="172"/>
      <c r="Q310" s="172"/>
      <c r="R310" s="172"/>
      <c r="S310" s="172"/>
      <c r="T310" s="173"/>
      <c r="AT310" s="168" t="s">
        <v>2624</v>
      </c>
      <c r="AU310" s="168" t="s">
        <v>2217</v>
      </c>
      <c r="AV310" s="13" t="s">
        <v>2217</v>
      </c>
      <c r="AW310" s="13" t="s">
        <v>26</v>
      </c>
      <c r="AX310" s="13" t="s">
        <v>2207</v>
      </c>
      <c r="AY310" s="168" t="s">
        <v>2612</v>
      </c>
    </row>
    <row r="311" spans="1:65" s="12" customFormat="1">
      <c r="B311" s="160"/>
      <c r="D311" s="161" t="s">
        <v>2624</v>
      </c>
      <c r="E311" s="162" t="s">
        <v>2156</v>
      </c>
      <c r="F311" s="163" t="s">
        <v>2681</v>
      </c>
      <c r="H311" s="162" t="s">
        <v>2156</v>
      </c>
      <c r="I311" s="345"/>
      <c r="L311" s="160"/>
      <c r="M311" s="164"/>
      <c r="N311" s="165"/>
      <c r="O311" s="165"/>
      <c r="P311" s="165"/>
      <c r="Q311" s="165"/>
      <c r="R311" s="165"/>
      <c r="S311" s="165"/>
      <c r="T311" s="166"/>
      <c r="AT311" s="162" t="s">
        <v>2624</v>
      </c>
      <c r="AU311" s="162" t="s">
        <v>2217</v>
      </c>
      <c r="AV311" s="12" t="s">
        <v>2215</v>
      </c>
      <c r="AW311" s="12" t="s">
        <v>26</v>
      </c>
      <c r="AX311" s="12" t="s">
        <v>2207</v>
      </c>
      <c r="AY311" s="162" t="s">
        <v>2612</v>
      </c>
    </row>
    <row r="312" spans="1:65" s="13" customFormat="1">
      <c r="B312" s="167"/>
      <c r="D312" s="161" t="s">
        <v>2624</v>
      </c>
      <c r="E312" s="168" t="s">
        <v>2156</v>
      </c>
      <c r="F312" s="169" t="s">
        <v>2749</v>
      </c>
      <c r="H312" s="170">
        <v>0</v>
      </c>
      <c r="I312" s="346"/>
      <c r="L312" s="167"/>
      <c r="M312" s="171"/>
      <c r="N312" s="172"/>
      <c r="O312" s="172"/>
      <c r="P312" s="172"/>
      <c r="Q312" s="172"/>
      <c r="R312" s="172"/>
      <c r="S312" s="172"/>
      <c r="T312" s="173"/>
      <c r="AT312" s="168" t="s">
        <v>2624</v>
      </c>
      <c r="AU312" s="168" t="s">
        <v>2217</v>
      </c>
      <c r="AV312" s="13" t="s">
        <v>2217</v>
      </c>
      <c r="AW312" s="13" t="s">
        <v>26</v>
      </c>
      <c r="AX312" s="13" t="s">
        <v>2207</v>
      </c>
      <c r="AY312" s="168" t="s">
        <v>2612</v>
      </c>
    </row>
    <row r="313" spans="1:65" s="12" customFormat="1">
      <c r="B313" s="160"/>
      <c r="D313" s="161" t="s">
        <v>2624</v>
      </c>
      <c r="E313" s="162" t="s">
        <v>2156</v>
      </c>
      <c r="F313" s="163" t="s">
        <v>2634</v>
      </c>
      <c r="H313" s="162" t="s">
        <v>2156</v>
      </c>
      <c r="I313" s="345"/>
      <c r="L313" s="160"/>
      <c r="M313" s="164"/>
      <c r="N313" s="165"/>
      <c r="O313" s="165"/>
      <c r="P313" s="165"/>
      <c r="Q313" s="165"/>
      <c r="R313" s="165"/>
      <c r="S313" s="165"/>
      <c r="T313" s="166"/>
      <c r="AT313" s="162" t="s">
        <v>2624</v>
      </c>
      <c r="AU313" s="162" t="s">
        <v>2217</v>
      </c>
      <c r="AV313" s="12" t="s">
        <v>2215</v>
      </c>
      <c r="AW313" s="12" t="s">
        <v>26</v>
      </c>
      <c r="AX313" s="12" t="s">
        <v>2207</v>
      </c>
      <c r="AY313" s="162" t="s">
        <v>2612</v>
      </c>
    </row>
    <row r="314" spans="1:65" s="13" customFormat="1">
      <c r="B314" s="167"/>
      <c r="D314" s="161" t="s">
        <v>2624</v>
      </c>
      <c r="E314" s="168" t="s">
        <v>2156</v>
      </c>
      <c r="F314" s="169" t="s">
        <v>2750</v>
      </c>
      <c r="H314" s="170">
        <v>4.5</v>
      </c>
      <c r="I314" s="346"/>
      <c r="L314" s="167"/>
      <c r="M314" s="171"/>
      <c r="N314" s="172"/>
      <c r="O314" s="172"/>
      <c r="P314" s="172"/>
      <c r="Q314" s="172"/>
      <c r="R314" s="172"/>
      <c r="S314" s="172"/>
      <c r="T314" s="173"/>
      <c r="AT314" s="168" t="s">
        <v>2624</v>
      </c>
      <c r="AU314" s="168" t="s">
        <v>2217</v>
      </c>
      <c r="AV314" s="13" t="s">
        <v>2217</v>
      </c>
      <c r="AW314" s="13" t="s">
        <v>26</v>
      </c>
      <c r="AX314" s="13" t="s">
        <v>2207</v>
      </c>
      <c r="AY314" s="168" t="s">
        <v>2612</v>
      </c>
    </row>
    <row r="315" spans="1:65" s="14" customFormat="1">
      <c r="B315" s="174"/>
      <c r="D315" s="161" t="s">
        <v>2624</v>
      </c>
      <c r="E315" s="175" t="s">
        <v>2423</v>
      </c>
      <c r="F315" s="176" t="s">
        <v>2638</v>
      </c>
      <c r="H315" s="177">
        <v>11</v>
      </c>
      <c r="I315" s="347"/>
      <c r="L315" s="174"/>
      <c r="M315" s="178"/>
      <c r="N315" s="179"/>
      <c r="O315" s="179"/>
      <c r="P315" s="179"/>
      <c r="Q315" s="179"/>
      <c r="R315" s="179"/>
      <c r="S315" s="179"/>
      <c r="T315" s="180"/>
      <c r="AT315" s="175" t="s">
        <v>2624</v>
      </c>
      <c r="AU315" s="175" t="s">
        <v>2217</v>
      </c>
      <c r="AV315" s="14" t="s">
        <v>2329</v>
      </c>
      <c r="AW315" s="14" t="s">
        <v>26</v>
      </c>
      <c r="AX315" s="14" t="s">
        <v>2207</v>
      </c>
      <c r="AY315" s="175" t="s">
        <v>2612</v>
      </c>
    </row>
    <row r="316" spans="1:65" s="12" customFormat="1">
      <c r="B316" s="160"/>
      <c r="D316" s="161" t="s">
        <v>2624</v>
      </c>
      <c r="E316" s="162" t="s">
        <v>2156</v>
      </c>
      <c r="F316" s="163" t="s">
        <v>2639</v>
      </c>
      <c r="H316" s="162" t="s">
        <v>2156</v>
      </c>
      <c r="I316" s="345"/>
      <c r="L316" s="160"/>
      <c r="M316" s="164"/>
      <c r="N316" s="165"/>
      <c r="O316" s="165"/>
      <c r="P316" s="165"/>
      <c r="Q316" s="165"/>
      <c r="R316" s="165"/>
      <c r="S316" s="165"/>
      <c r="T316" s="166"/>
      <c r="AT316" s="162" t="s">
        <v>2624</v>
      </c>
      <c r="AU316" s="162" t="s">
        <v>2217</v>
      </c>
      <c r="AV316" s="12" t="s">
        <v>2215</v>
      </c>
      <c r="AW316" s="12" t="s">
        <v>26</v>
      </c>
      <c r="AX316" s="12" t="s">
        <v>2207</v>
      </c>
      <c r="AY316" s="162" t="s">
        <v>2612</v>
      </c>
    </row>
    <row r="317" spans="1:65" s="13" customFormat="1">
      <c r="B317" s="167"/>
      <c r="D317" s="161" t="s">
        <v>2624</v>
      </c>
      <c r="E317" s="168" t="s">
        <v>2156</v>
      </c>
      <c r="F317" s="169" t="s">
        <v>2751</v>
      </c>
      <c r="H317" s="170">
        <v>4.5</v>
      </c>
      <c r="I317" s="346"/>
      <c r="L317" s="167"/>
      <c r="M317" s="171"/>
      <c r="N317" s="172"/>
      <c r="O317" s="172"/>
      <c r="P317" s="172"/>
      <c r="Q317" s="172"/>
      <c r="R317" s="172"/>
      <c r="S317" s="172"/>
      <c r="T317" s="173"/>
      <c r="AT317" s="168" t="s">
        <v>2624</v>
      </c>
      <c r="AU317" s="168" t="s">
        <v>2217</v>
      </c>
      <c r="AV317" s="13" t="s">
        <v>2217</v>
      </c>
      <c r="AW317" s="13" t="s">
        <v>26</v>
      </c>
      <c r="AX317" s="13" t="s">
        <v>2207</v>
      </c>
      <c r="AY317" s="168" t="s">
        <v>2612</v>
      </c>
    </row>
    <row r="318" spans="1:65" s="14" customFormat="1">
      <c r="B318" s="174"/>
      <c r="D318" s="161" t="s">
        <v>2624</v>
      </c>
      <c r="E318" s="175" t="s">
        <v>2426</v>
      </c>
      <c r="F318" s="176" t="s">
        <v>2638</v>
      </c>
      <c r="H318" s="177">
        <v>4.5</v>
      </c>
      <c r="I318" s="347"/>
      <c r="L318" s="174"/>
      <c r="M318" s="178"/>
      <c r="N318" s="179"/>
      <c r="O318" s="179"/>
      <c r="P318" s="179"/>
      <c r="Q318" s="179"/>
      <c r="R318" s="179"/>
      <c r="S318" s="179"/>
      <c r="T318" s="180"/>
      <c r="AT318" s="175" t="s">
        <v>2624</v>
      </c>
      <c r="AU318" s="175" t="s">
        <v>2217</v>
      </c>
      <c r="AV318" s="14" t="s">
        <v>2329</v>
      </c>
      <c r="AW318" s="14" t="s">
        <v>26</v>
      </c>
      <c r="AX318" s="14" t="s">
        <v>2207</v>
      </c>
      <c r="AY318" s="175" t="s">
        <v>2612</v>
      </c>
    </row>
    <row r="319" spans="1:65" s="15" customFormat="1">
      <c r="B319" s="181"/>
      <c r="D319" s="161" t="s">
        <v>2624</v>
      </c>
      <c r="E319" s="182" t="s">
        <v>2156</v>
      </c>
      <c r="F319" s="183" t="s">
        <v>2641</v>
      </c>
      <c r="H319" s="184">
        <v>15.5</v>
      </c>
      <c r="I319" s="348"/>
      <c r="L319" s="181"/>
      <c r="M319" s="185"/>
      <c r="N319" s="186"/>
      <c r="O319" s="186"/>
      <c r="P319" s="186"/>
      <c r="Q319" s="186"/>
      <c r="R319" s="186"/>
      <c r="S319" s="186"/>
      <c r="T319" s="187"/>
      <c r="AT319" s="182" t="s">
        <v>2624</v>
      </c>
      <c r="AU319" s="182" t="s">
        <v>2217</v>
      </c>
      <c r="AV319" s="15" t="s">
        <v>2389</v>
      </c>
      <c r="AW319" s="15" t="s">
        <v>26</v>
      </c>
      <c r="AX319" s="15" t="s">
        <v>2215</v>
      </c>
      <c r="AY319" s="182" t="s">
        <v>2612</v>
      </c>
    </row>
    <row r="320" spans="1:65" s="1" customFormat="1" ht="16.5" customHeight="1">
      <c r="A320" s="29"/>
      <c r="B320" s="146"/>
      <c r="C320" s="147" t="s">
        <v>2500</v>
      </c>
      <c r="D320" s="147" t="s">
        <v>2618</v>
      </c>
      <c r="E320" s="148" t="s">
        <v>2752</v>
      </c>
      <c r="F320" s="149" t="s">
        <v>2753</v>
      </c>
      <c r="G320" s="150" t="s">
        <v>2297</v>
      </c>
      <c r="H320" s="151">
        <v>31.25</v>
      </c>
      <c r="I320" s="344"/>
      <c r="J320" s="152">
        <f>ROUND(I320*H320,2)</f>
        <v>0</v>
      </c>
      <c r="K320" s="153"/>
      <c r="L320" s="30"/>
      <c r="M320" s="154" t="s">
        <v>2156</v>
      </c>
      <c r="N320" s="155" t="s">
        <v>2172</v>
      </c>
      <c r="O320" s="156">
        <v>9.8000000000000004E-2</v>
      </c>
      <c r="P320" s="156">
        <f>O320*H320</f>
        <v>3.0625</v>
      </c>
      <c r="Q320" s="156">
        <v>0</v>
      </c>
      <c r="R320" s="156">
        <f>Q320*H320</f>
        <v>0</v>
      </c>
      <c r="S320" s="156">
        <v>0</v>
      </c>
      <c r="T320" s="157">
        <f>S320*H320</f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8" t="s">
        <v>2389</v>
      </c>
      <c r="AT320" s="158" t="s">
        <v>2618</v>
      </c>
      <c r="AU320" s="158" t="s">
        <v>2217</v>
      </c>
      <c r="AY320" s="17" t="s">
        <v>2612</v>
      </c>
      <c r="BE320" s="159">
        <f>IF(N320="základní",J320,0)</f>
        <v>0</v>
      </c>
      <c r="BF320" s="159">
        <f>IF(N320="snížená",J320,0)</f>
        <v>0</v>
      </c>
      <c r="BG320" s="159">
        <f>IF(N320="zákl. přenesená",J320,0)</f>
        <v>0</v>
      </c>
      <c r="BH320" s="159">
        <f>IF(N320="sníž. přenesená",J320,0)</f>
        <v>0</v>
      </c>
      <c r="BI320" s="159">
        <f>IF(N320="nulová",J320,0)</f>
        <v>0</v>
      </c>
      <c r="BJ320" s="17" t="s">
        <v>2215</v>
      </c>
      <c r="BK320" s="159">
        <f>ROUND(I320*H320,2)</f>
        <v>0</v>
      </c>
      <c r="BL320" s="17" t="s">
        <v>2389</v>
      </c>
      <c r="BM320" s="158" t="s">
        <v>2754</v>
      </c>
    </row>
    <row r="321" spans="1:65" s="12" customFormat="1">
      <c r="B321" s="160"/>
      <c r="D321" s="161" t="s">
        <v>2624</v>
      </c>
      <c r="E321" s="162" t="s">
        <v>2156</v>
      </c>
      <c r="F321" s="163" t="s">
        <v>2755</v>
      </c>
      <c r="H321" s="162" t="s">
        <v>2156</v>
      </c>
      <c r="I321" s="345"/>
      <c r="L321" s="160"/>
      <c r="M321" s="164"/>
      <c r="N321" s="165"/>
      <c r="O321" s="165"/>
      <c r="P321" s="165"/>
      <c r="Q321" s="165"/>
      <c r="R321" s="165"/>
      <c r="S321" s="165"/>
      <c r="T321" s="166"/>
      <c r="AT321" s="162" t="s">
        <v>2624</v>
      </c>
      <c r="AU321" s="162" t="s">
        <v>2217</v>
      </c>
      <c r="AV321" s="12" t="s">
        <v>2215</v>
      </c>
      <c r="AW321" s="12" t="s">
        <v>26</v>
      </c>
      <c r="AX321" s="12" t="s">
        <v>2207</v>
      </c>
      <c r="AY321" s="162" t="s">
        <v>2612</v>
      </c>
    </row>
    <row r="322" spans="1:65" s="12" customFormat="1">
      <c r="B322" s="160"/>
      <c r="D322" s="161" t="s">
        <v>2624</v>
      </c>
      <c r="E322" s="162" t="s">
        <v>2156</v>
      </c>
      <c r="F322" s="163" t="s">
        <v>2628</v>
      </c>
      <c r="H322" s="162" t="s">
        <v>2156</v>
      </c>
      <c r="I322" s="345"/>
      <c r="L322" s="160"/>
      <c r="M322" s="164"/>
      <c r="N322" s="165"/>
      <c r="O322" s="165"/>
      <c r="P322" s="165"/>
      <c r="Q322" s="165"/>
      <c r="R322" s="165"/>
      <c r="S322" s="165"/>
      <c r="T322" s="166"/>
      <c r="AT322" s="162" t="s">
        <v>2624</v>
      </c>
      <c r="AU322" s="162" t="s">
        <v>2217</v>
      </c>
      <c r="AV322" s="12" t="s">
        <v>2215</v>
      </c>
      <c r="AW322" s="12" t="s">
        <v>26</v>
      </c>
      <c r="AX322" s="12" t="s">
        <v>2207</v>
      </c>
      <c r="AY322" s="162" t="s">
        <v>2612</v>
      </c>
    </row>
    <row r="323" spans="1:65" s="13" customFormat="1">
      <c r="B323" s="167"/>
      <c r="D323" s="161" t="s">
        <v>2624</v>
      </c>
      <c r="E323" s="168" t="s">
        <v>2156</v>
      </c>
      <c r="F323" s="169" t="s">
        <v>2756</v>
      </c>
      <c r="H323" s="170">
        <v>16.25</v>
      </c>
      <c r="I323" s="346"/>
      <c r="L323" s="167"/>
      <c r="M323" s="171"/>
      <c r="N323" s="172"/>
      <c r="O323" s="172"/>
      <c r="P323" s="172"/>
      <c r="Q323" s="172"/>
      <c r="R323" s="172"/>
      <c r="S323" s="172"/>
      <c r="T323" s="173"/>
      <c r="AT323" s="168" t="s">
        <v>2624</v>
      </c>
      <c r="AU323" s="168" t="s">
        <v>2217</v>
      </c>
      <c r="AV323" s="13" t="s">
        <v>2217</v>
      </c>
      <c r="AW323" s="13" t="s">
        <v>26</v>
      </c>
      <c r="AX323" s="13" t="s">
        <v>2207</v>
      </c>
      <c r="AY323" s="168" t="s">
        <v>2612</v>
      </c>
    </row>
    <row r="324" spans="1:65" s="12" customFormat="1">
      <c r="B324" s="160"/>
      <c r="D324" s="161" t="s">
        <v>2624</v>
      </c>
      <c r="E324" s="162" t="s">
        <v>2156</v>
      </c>
      <c r="F324" s="163" t="s">
        <v>2681</v>
      </c>
      <c r="H324" s="162" t="s">
        <v>2156</v>
      </c>
      <c r="I324" s="345"/>
      <c r="L324" s="160"/>
      <c r="M324" s="164"/>
      <c r="N324" s="165"/>
      <c r="O324" s="165"/>
      <c r="P324" s="165"/>
      <c r="Q324" s="165"/>
      <c r="R324" s="165"/>
      <c r="S324" s="165"/>
      <c r="T324" s="166"/>
      <c r="AT324" s="162" t="s">
        <v>2624</v>
      </c>
      <c r="AU324" s="162" t="s">
        <v>2217</v>
      </c>
      <c r="AV324" s="12" t="s">
        <v>2215</v>
      </c>
      <c r="AW324" s="12" t="s">
        <v>26</v>
      </c>
      <c r="AX324" s="12" t="s">
        <v>2207</v>
      </c>
      <c r="AY324" s="162" t="s">
        <v>2612</v>
      </c>
    </row>
    <row r="325" spans="1:65" s="13" customFormat="1">
      <c r="B325" s="167"/>
      <c r="D325" s="161" t="s">
        <v>2624</v>
      </c>
      <c r="E325" s="168" t="s">
        <v>2156</v>
      </c>
      <c r="F325" s="169" t="s">
        <v>2757</v>
      </c>
      <c r="H325" s="170">
        <v>12</v>
      </c>
      <c r="I325" s="346"/>
      <c r="L325" s="167"/>
      <c r="M325" s="171"/>
      <c r="N325" s="172"/>
      <c r="O325" s="172"/>
      <c r="P325" s="172"/>
      <c r="Q325" s="172"/>
      <c r="R325" s="172"/>
      <c r="S325" s="172"/>
      <c r="T325" s="173"/>
      <c r="AT325" s="168" t="s">
        <v>2624</v>
      </c>
      <c r="AU325" s="168" t="s">
        <v>2217</v>
      </c>
      <c r="AV325" s="13" t="s">
        <v>2217</v>
      </c>
      <c r="AW325" s="13" t="s">
        <v>26</v>
      </c>
      <c r="AX325" s="13" t="s">
        <v>2207</v>
      </c>
      <c r="AY325" s="168" t="s">
        <v>2612</v>
      </c>
    </row>
    <row r="326" spans="1:65" s="14" customFormat="1">
      <c r="B326" s="174"/>
      <c r="D326" s="161" t="s">
        <v>2624</v>
      </c>
      <c r="E326" s="175" t="s">
        <v>2429</v>
      </c>
      <c r="F326" s="176" t="s">
        <v>2638</v>
      </c>
      <c r="H326" s="177">
        <v>28.25</v>
      </c>
      <c r="I326" s="347"/>
      <c r="L326" s="174"/>
      <c r="M326" s="178"/>
      <c r="N326" s="179"/>
      <c r="O326" s="179"/>
      <c r="P326" s="179"/>
      <c r="Q326" s="179"/>
      <c r="R326" s="179"/>
      <c r="S326" s="179"/>
      <c r="T326" s="180"/>
      <c r="AT326" s="175" t="s">
        <v>2624</v>
      </c>
      <c r="AU326" s="175" t="s">
        <v>2217</v>
      </c>
      <c r="AV326" s="14" t="s">
        <v>2329</v>
      </c>
      <c r="AW326" s="14" t="s">
        <v>26</v>
      </c>
      <c r="AX326" s="14" t="s">
        <v>2207</v>
      </c>
      <c r="AY326" s="175" t="s">
        <v>2612</v>
      </c>
    </row>
    <row r="327" spans="1:65" s="12" customFormat="1">
      <c r="B327" s="160"/>
      <c r="D327" s="161" t="s">
        <v>2624</v>
      </c>
      <c r="E327" s="162" t="s">
        <v>2156</v>
      </c>
      <c r="F327" s="163" t="s">
        <v>2639</v>
      </c>
      <c r="H327" s="162" t="s">
        <v>2156</v>
      </c>
      <c r="I327" s="345"/>
      <c r="L327" s="160"/>
      <c r="M327" s="164"/>
      <c r="N327" s="165"/>
      <c r="O327" s="165"/>
      <c r="P327" s="165"/>
      <c r="Q327" s="165"/>
      <c r="R327" s="165"/>
      <c r="S327" s="165"/>
      <c r="T327" s="166"/>
      <c r="AT327" s="162" t="s">
        <v>2624</v>
      </c>
      <c r="AU327" s="162" t="s">
        <v>2217</v>
      </c>
      <c r="AV327" s="12" t="s">
        <v>2215</v>
      </c>
      <c r="AW327" s="12" t="s">
        <v>26</v>
      </c>
      <c r="AX327" s="12" t="s">
        <v>2207</v>
      </c>
      <c r="AY327" s="162" t="s">
        <v>2612</v>
      </c>
    </row>
    <row r="328" spans="1:65" s="13" customFormat="1">
      <c r="B328" s="167"/>
      <c r="D328" s="161" t="s">
        <v>2624</v>
      </c>
      <c r="E328" s="168" t="s">
        <v>2156</v>
      </c>
      <c r="F328" s="169" t="s">
        <v>2758</v>
      </c>
      <c r="H328" s="170">
        <v>3</v>
      </c>
      <c r="I328" s="346"/>
      <c r="L328" s="167"/>
      <c r="M328" s="171"/>
      <c r="N328" s="172"/>
      <c r="O328" s="172"/>
      <c r="P328" s="172"/>
      <c r="Q328" s="172"/>
      <c r="R328" s="172"/>
      <c r="S328" s="172"/>
      <c r="T328" s="173"/>
      <c r="AT328" s="168" t="s">
        <v>2624</v>
      </c>
      <c r="AU328" s="168" t="s">
        <v>2217</v>
      </c>
      <c r="AV328" s="13" t="s">
        <v>2217</v>
      </c>
      <c r="AW328" s="13" t="s">
        <v>26</v>
      </c>
      <c r="AX328" s="13" t="s">
        <v>2207</v>
      </c>
      <c r="AY328" s="168" t="s">
        <v>2612</v>
      </c>
    </row>
    <row r="329" spans="1:65" s="14" customFormat="1">
      <c r="B329" s="174"/>
      <c r="D329" s="161" t="s">
        <v>2624</v>
      </c>
      <c r="E329" s="175" t="s">
        <v>2432</v>
      </c>
      <c r="F329" s="176" t="s">
        <v>2638</v>
      </c>
      <c r="H329" s="177">
        <v>3</v>
      </c>
      <c r="I329" s="347"/>
      <c r="L329" s="174"/>
      <c r="M329" s="178"/>
      <c r="N329" s="179"/>
      <c r="O329" s="179"/>
      <c r="P329" s="179"/>
      <c r="Q329" s="179"/>
      <c r="R329" s="179"/>
      <c r="S329" s="179"/>
      <c r="T329" s="180"/>
      <c r="AT329" s="175" t="s">
        <v>2624</v>
      </c>
      <c r="AU329" s="175" t="s">
        <v>2217</v>
      </c>
      <c r="AV329" s="14" t="s">
        <v>2329</v>
      </c>
      <c r="AW329" s="14" t="s">
        <v>26</v>
      </c>
      <c r="AX329" s="14" t="s">
        <v>2207</v>
      </c>
      <c r="AY329" s="175" t="s">
        <v>2612</v>
      </c>
    </row>
    <row r="330" spans="1:65" s="15" customFormat="1">
      <c r="B330" s="181"/>
      <c r="D330" s="161" t="s">
        <v>2624</v>
      </c>
      <c r="E330" s="182" t="s">
        <v>2156</v>
      </c>
      <c r="F330" s="183" t="s">
        <v>2641</v>
      </c>
      <c r="H330" s="184">
        <v>31.25</v>
      </c>
      <c r="I330" s="348"/>
      <c r="L330" s="181"/>
      <c r="M330" s="185"/>
      <c r="N330" s="186"/>
      <c r="O330" s="186"/>
      <c r="P330" s="186"/>
      <c r="Q330" s="186"/>
      <c r="R330" s="186"/>
      <c r="S330" s="186"/>
      <c r="T330" s="187"/>
      <c r="AT330" s="182" t="s">
        <v>2624</v>
      </c>
      <c r="AU330" s="182" t="s">
        <v>2217</v>
      </c>
      <c r="AV330" s="15" t="s">
        <v>2389</v>
      </c>
      <c r="AW330" s="15" t="s">
        <v>26</v>
      </c>
      <c r="AX330" s="15" t="s">
        <v>2215</v>
      </c>
      <c r="AY330" s="182" t="s">
        <v>2612</v>
      </c>
    </row>
    <row r="331" spans="1:65" s="1" customFormat="1" ht="16.5" customHeight="1">
      <c r="A331" s="29"/>
      <c r="B331" s="146"/>
      <c r="C331" s="147" t="s">
        <v>2759</v>
      </c>
      <c r="D331" s="147" t="s">
        <v>2618</v>
      </c>
      <c r="E331" s="148" t="s">
        <v>2760</v>
      </c>
      <c r="F331" s="149" t="s">
        <v>2761</v>
      </c>
      <c r="G331" s="150" t="s">
        <v>2248</v>
      </c>
      <c r="H331" s="151">
        <v>10.863</v>
      </c>
      <c r="I331" s="344"/>
      <c r="J331" s="152">
        <f>ROUND(I331*H331,2)</f>
        <v>0</v>
      </c>
      <c r="K331" s="153"/>
      <c r="L331" s="30"/>
      <c r="M331" s="154" t="s">
        <v>2156</v>
      </c>
      <c r="N331" s="155" t="s">
        <v>2172</v>
      </c>
      <c r="O331" s="156">
        <v>3.613</v>
      </c>
      <c r="P331" s="156">
        <f>O331*H331</f>
        <v>39.248018999999999</v>
      </c>
      <c r="Q331" s="156">
        <v>0</v>
      </c>
      <c r="R331" s="156">
        <f>Q331*H331</f>
        <v>0</v>
      </c>
      <c r="S331" s="156">
        <v>0</v>
      </c>
      <c r="T331" s="157">
        <f>S331*H331</f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8" t="s">
        <v>2389</v>
      </c>
      <c r="AT331" s="158" t="s">
        <v>2618</v>
      </c>
      <c r="AU331" s="158" t="s">
        <v>2217</v>
      </c>
      <c r="AY331" s="17" t="s">
        <v>2612</v>
      </c>
      <c r="BE331" s="159">
        <f>IF(N331="základní",J331,0)</f>
        <v>0</v>
      </c>
      <c r="BF331" s="159">
        <f>IF(N331="snížená",J331,0)</f>
        <v>0</v>
      </c>
      <c r="BG331" s="159">
        <f>IF(N331="zákl. přenesená",J331,0)</f>
        <v>0</v>
      </c>
      <c r="BH331" s="159">
        <f>IF(N331="sníž. přenesená",J331,0)</f>
        <v>0</v>
      </c>
      <c r="BI331" s="159">
        <f>IF(N331="nulová",J331,0)</f>
        <v>0</v>
      </c>
      <c r="BJ331" s="17" t="s">
        <v>2215</v>
      </c>
      <c r="BK331" s="159">
        <f>ROUND(I331*H331,2)</f>
        <v>0</v>
      </c>
      <c r="BL331" s="17" t="s">
        <v>2389</v>
      </c>
      <c r="BM331" s="158" t="s">
        <v>2762</v>
      </c>
    </row>
    <row r="332" spans="1:65" s="12" customFormat="1">
      <c r="B332" s="160"/>
      <c r="D332" s="161" t="s">
        <v>2624</v>
      </c>
      <c r="E332" s="162" t="s">
        <v>2156</v>
      </c>
      <c r="F332" s="163" t="s">
        <v>2763</v>
      </c>
      <c r="H332" s="162" t="s">
        <v>2156</v>
      </c>
      <c r="I332" s="345"/>
      <c r="L332" s="160"/>
      <c r="M332" s="164"/>
      <c r="N332" s="165"/>
      <c r="O332" s="165"/>
      <c r="P332" s="165"/>
      <c r="Q332" s="165"/>
      <c r="R332" s="165"/>
      <c r="S332" s="165"/>
      <c r="T332" s="166"/>
      <c r="AT332" s="162" t="s">
        <v>2624</v>
      </c>
      <c r="AU332" s="162" t="s">
        <v>2217</v>
      </c>
      <c r="AV332" s="12" t="s">
        <v>2215</v>
      </c>
      <c r="AW332" s="12" t="s">
        <v>26</v>
      </c>
      <c r="AX332" s="12" t="s">
        <v>2207</v>
      </c>
      <c r="AY332" s="162" t="s">
        <v>2612</v>
      </c>
    </row>
    <row r="333" spans="1:65" s="13" customFormat="1">
      <c r="B333" s="167"/>
      <c r="D333" s="161" t="s">
        <v>2624</v>
      </c>
      <c r="E333" s="168" t="s">
        <v>2156</v>
      </c>
      <c r="F333" s="169" t="s">
        <v>2764</v>
      </c>
      <c r="H333" s="170">
        <v>27</v>
      </c>
      <c r="I333" s="346"/>
      <c r="L333" s="167"/>
      <c r="M333" s="171"/>
      <c r="N333" s="172"/>
      <c r="O333" s="172"/>
      <c r="P333" s="172"/>
      <c r="Q333" s="172"/>
      <c r="R333" s="172"/>
      <c r="S333" s="172"/>
      <c r="T333" s="173"/>
      <c r="AT333" s="168" t="s">
        <v>2624</v>
      </c>
      <c r="AU333" s="168" t="s">
        <v>2217</v>
      </c>
      <c r="AV333" s="13" t="s">
        <v>2217</v>
      </c>
      <c r="AW333" s="13" t="s">
        <v>26</v>
      </c>
      <c r="AX333" s="13" t="s">
        <v>2207</v>
      </c>
      <c r="AY333" s="168" t="s">
        <v>2612</v>
      </c>
    </row>
    <row r="334" spans="1:65" s="14" customFormat="1">
      <c r="B334" s="174"/>
      <c r="D334" s="161" t="s">
        <v>2624</v>
      </c>
      <c r="E334" s="175" t="s">
        <v>2156</v>
      </c>
      <c r="F334" s="176" t="s">
        <v>2638</v>
      </c>
      <c r="H334" s="177">
        <v>27</v>
      </c>
      <c r="I334" s="347"/>
      <c r="L334" s="174"/>
      <c r="M334" s="178"/>
      <c r="N334" s="179"/>
      <c r="O334" s="179"/>
      <c r="P334" s="179"/>
      <c r="Q334" s="179"/>
      <c r="R334" s="179"/>
      <c r="S334" s="179"/>
      <c r="T334" s="180"/>
      <c r="AT334" s="175" t="s">
        <v>2624</v>
      </c>
      <c r="AU334" s="175" t="s">
        <v>2217</v>
      </c>
      <c r="AV334" s="14" t="s">
        <v>2329</v>
      </c>
      <c r="AW334" s="14" t="s">
        <v>26</v>
      </c>
      <c r="AX334" s="14" t="s">
        <v>2207</v>
      </c>
      <c r="AY334" s="175" t="s">
        <v>2612</v>
      </c>
    </row>
    <row r="335" spans="1:65" s="12" customFormat="1">
      <c r="B335" s="160"/>
      <c r="D335" s="161" t="s">
        <v>2624</v>
      </c>
      <c r="E335" s="162" t="s">
        <v>2156</v>
      </c>
      <c r="F335" s="163" t="s">
        <v>2765</v>
      </c>
      <c r="H335" s="162" t="s">
        <v>2156</v>
      </c>
      <c r="I335" s="345"/>
      <c r="L335" s="160"/>
      <c r="M335" s="164"/>
      <c r="N335" s="165"/>
      <c r="O335" s="165"/>
      <c r="P335" s="165"/>
      <c r="Q335" s="165"/>
      <c r="R335" s="165"/>
      <c r="S335" s="165"/>
      <c r="T335" s="166"/>
      <c r="AT335" s="162" t="s">
        <v>2624</v>
      </c>
      <c r="AU335" s="162" t="s">
        <v>2217</v>
      </c>
      <c r="AV335" s="12" t="s">
        <v>2215</v>
      </c>
      <c r="AW335" s="12" t="s">
        <v>26</v>
      </c>
      <c r="AX335" s="12" t="s">
        <v>2207</v>
      </c>
      <c r="AY335" s="162" t="s">
        <v>2612</v>
      </c>
    </row>
    <row r="336" spans="1:65" s="13" customFormat="1">
      <c r="B336" s="167"/>
      <c r="D336" s="161" t="s">
        <v>2624</v>
      </c>
      <c r="E336" s="168" t="s">
        <v>2156</v>
      </c>
      <c r="F336" s="169" t="s">
        <v>2766</v>
      </c>
      <c r="H336" s="170">
        <v>0</v>
      </c>
      <c r="I336" s="346"/>
      <c r="L336" s="167"/>
      <c r="M336" s="171"/>
      <c r="N336" s="172"/>
      <c r="O336" s="172"/>
      <c r="P336" s="172"/>
      <c r="Q336" s="172"/>
      <c r="R336" s="172"/>
      <c r="S336" s="172"/>
      <c r="T336" s="173"/>
      <c r="AT336" s="168" t="s">
        <v>2624</v>
      </c>
      <c r="AU336" s="168" t="s">
        <v>2217</v>
      </c>
      <c r="AV336" s="13" t="s">
        <v>2217</v>
      </c>
      <c r="AW336" s="13" t="s">
        <v>26</v>
      </c>
      <c r="AX336" s="13" t="s">
        <v>2207</v>
      </c>
      <c r="AY336" s="168" t="s">
        <v>2612</v>
      </c>
    </row>
    <row r="337" spans="1:65" s="13" customFormat="1">
      <c r="B337" s="167"/>
      <c r="D337" s="161" t="s">
        <v>2624</v>
      </c>
      <c r="E337" s="168" t="s">
        <v>2156</v>
      </c>
      <c r="F337" s="169" t="s">
        <v>2767</v>
      </c>
      <c r="H337" s="170">
        <v>-2.4</v>
      </c>
      <c r="I337" s="346"/>
      <c r="L337" s="167"/>
      <c r="M337" s="171"/>
      <c r="N337" s="172"/>
      <c r="O337" s="172"/>
      <c r="P337" s="172"/>
      <c r="Q337" s="172"/>
      <c r="R337" s="172"/>
      <c r="S337" s="172"/>
      <c r="T337" s="173"/>
      <c r="AT337" s="168" t="s">
        <v>2624</v>
      </c>
      <c r="AU337" s="168" t="s">
        <v>2217</v>
      </c>
      <c r="AV337" s="13" t="s">
        <v>2217</v>
      </c>
      <c r="AW337" s="13" t="s">
        <v>26</v>
      </c>
      <c r="AX337" s="13" t="s">
        <v>2207</v>
      </c>
      <c r="AY337" s="168" t="s">
        <v>2612</v>
      </c>
    </row>
    <row r="338" spans="1:65" s="13" customFormat="1">
      <c r="B338" s="167"/>
      <c r="D338" s="161" t="s">
        <v>2624</v>
      </c>
      <c r="E338" s="168" t="s">
        <v>2156</v>
      </c>
      <c r="F338" s="169" t="s">
        <v>2768</v>
      </c>
      <c r="H338" s="170">
        <v>-0.75</v>
      </c>
      <c r="I338" s="346"/>
      <c r="L338" s="167"/>
      <c r="M338" s="171"/>
      <c r="N338" s="172"/>
      <c r="O338" s="172"/>
      <c r="P338" s="172"/>
      <c r="Q338" s="172"/>
      <c r="R338" s="172"/>
      <c r="S338" s="172"/>
      <c r="T338" s="173"/>
      <c r="AT338" s="168" t="s">
        <v>2624</v>
      </c>
      <c r="AU338" s="168" t="s">
        <v>2217</v>
      </c>
      <c r="AV338" s="13" t="s">
        <v>2217</v>
      </c>
      <c r="AW338" s="13" t="s">
        <v>26</v>
      </c>
      <c r="AX338" s="13" t="s">
        <v>2207</v>
      </c>
      <c r="AY338" s="168" t="s">
        <v>2612</v>
      </c>
    </row>
    <row r="339" spans="1:65" s="13" customFormat="1">
      <c r="B339" s="167"/>
      <c r="D339" s="161" t="s">
        <v>2624</v>
      </c>
      <c r="E339" s="168" t="s">
        <v>2156</v>
      </c>
      <c r="F339" s="169" t="s">
        <v>2769</v>
      </c>
      <c r="H339" s="170">
        <v>-0.25</v>
      </c>
      <c r="I339" s="346"/>
      <c r="L339" s="167"/>
      <c r="M339" s="171"/>
      <c r="N339" s="172"/>
      <c r="O339" s="172"/>
      <c r="P339" s="172"/>
      <c r="Q339" s="172"/>
      <c r="R339" s="172"/>
      <c r="S339" s="172"/>
      <c r="T339" s="173"/>
      <c r="AT339" s="168" t="s">
        <v>2624</v>
      </c>
      <c r="AU339" s="168" t="s">
        <v>2217</v>
      </c>
      <c r="AV339" s="13" t="s">
        <v>2217</v>
      </c>
      <c r="AW339" s="13" t="s">
        <v>26</v>
      </c>
      <c r="AX339" s="13" t="s">
        <v>2207</v>
      </c>
      <c r="AY339" s="168" t="s">
        <v>2612</v>
      </c>
    </row>
    <row r="340" spans="1:65" s="13" customFormat="1">
      <c r="B340" s="167"/>
      <c r="D340" s="161" t="s">
        <v>2624</v>
      </c>
      <c r="E340" s="168" t="s">
        <v>2156</v>
      </c>
      <c r="F340" s="169" t="s">
        <v>2770</v>
      </c>
      <c r="H340" s="170">
        <v>-0.3</v>
      </c>
      <c r="I340" s="346"/>
      <c r="L340" s="167"/>
      <c r="M340" s="171"/>
      <c r="N340" s="172"/>
      <c r="O340" s="172"/>
      <c r="P340" s="172"/>
      <c r="Q340" s="172"/>
      <c r="R340" s="172"/>
      <c r="S340" s="172"/>
      <c r="T340" s="173"/>
      <c r="AT340" s="168" t="s">
        <v>2624</v>
      </c>
      <c r="AU340" s="168" t="s">
        <v>2217</v>
      </c>
      <c r="AV340" s="13" t="s">
        <v>2217</v>
      </c>
      <c r="AW340" s="13" t="s">
        <v>26</v>
      </c>
      <c r="AX340" s="13" t="s">
        <v>2207</v>
      </c>
      <c r="AY340" s="168" t="s">
        <v>2612</v>
      </c>
    </row>
    <row r="341" spans="1:65" s="12" customFormat="1">
      <c r="B341" s="160"/>
      <c r="D341" s="161" t="s">
        <v>2624</v>
      </c>
      <c r="E341" s="162" t="s">
        <v>2156</v>
      </c>
      <c r="F341" s="163" t="s">
        <v>2771</v>
      </c>
      <c r="H341" s="162" t="s">
        <v>2156</v>
      </c>
      <c r="I341" s="345"/>
      <c r="L341" s="160"/>
      <c r="M341" s="164"/>
      <c r="N341" s="165"/>
      <c r="O341" s="165"/>
      <c r="P341" s="165"/>
      <c r="Q341" s="165"/>
      <c r="R341" s="165"/>
      <c r="S341" s="165"/>
      <c r="T341" s="166"/>
      <c r="AT341" s="162" t="s">
        <v>2624</v>
      </c>
      <c r="AU341" s="162" t="s">
        <v>2217</v>
      </c>
      <c r="AV341" s="12" t="s">
        <v>2215</v>
      </c>
      <c r="AW341" s="12" t="s">
        <v>26</v>
      </c>
      <c r="AX341" s="12" t="s">
        <v>2207</v>
      </c>
      <c r="AY341" s="162" t="s">
        <v>2612</v>
      </c>
    </row>
    <row r="342" spans="1:65" s="13" customFormat="1">
      <c r="B342" s="167"/>
      <c r="D342" s="161" t="s">
        <v>2624</v>
      </c>
      <c r="E342" s="168" t="s">
        <v>2156</v>
      </c>
      <c r="F342" s="169" t="s">
        <v>2772</v>
      </c>
      <c r="H342" s="170">
        <v>-0.67500000000000004</v>
      </c>
      <c r="I342" s="346"/>
      <c r="L342" s="167"/>
      <c r="M342" s="171"/>
      <c r="N342" s="172"/>
      <c r="O342" s="172"/>
      <c r="P342" s="172"/>
      <c r="Q342" s="172"/>
      <c r="R342" s="172"/>
      <c r="S342" s="172"/>
      <c r="T342" s="173"/>
      <c r="AT342" s="168" t="s">
        <v>2624</v>
      </c>
      <c r="AU342" s="168" t="s">
        <v>2217</v>
      </c>
      <c r="AV342" s="13" t="s">
        <v>2217</v>
      </c>
      <c r="AW342" s="13" t="s">
        <v>26</v>
      </c>
      <c r="AX342" s="13" t="s">
        <v>2207</v>
      </c>
      <c r="AY342" s="168" t="s">
        <v>2612</v>
      </c>
    </row>
    <row r="343" spans="1:65" s="13" customFormat="1">
      <c r="B343" s="167"/>
      <c r="D343" s="161" t="s">
        <v>2624</v>
      </c>
      <c r="E343" s="168" t="s">
        <v>2156</v>
      </c>
      <c r="F343" s="169" t="s">
        <v>2773</v>
      </c>
      <c r="H343" s="170">
        <v>-0.9</v>
      </c>
      <c r="I343" s="346"/>
      <c r="L343" s="167"/>
      <c r="M343" s="171"/>
      <c r="N343" s="172"/>
      <c r="O343" s="172"/>
      <c r="P343" s="172"/>
      <c r="Q343" s="172"/>
      <c r="R343" s="172"/>
      <c r="S343" s="172"/>
      <c r="T343" s="173"/>
      <c r="AT343" s="168" t="s">
        <v>2624</v>
      </c>
      <c r="AU343" s="168" t="s">
        <v>2217</v>
      </c>
      <c r="AV343" s="13" t="s">
        <v>2217</v>
      </c>
      <c r="AW343" s="13" t="s">
        <v>26</v>
      </c>
      <c r="AX343" s="13" t="s">
        <v>2207</v>
      </c>
      <c r="AY343" s="168" t="s">
        <v>2612</v>
      </c>
    </row>
    <row r="344" spans="1:65" s="15" customFormat="1">
      <c r="B344" s="181"/>
      <c r="D344" s="161" t="s">
        <v>2624</v>
      </c>
      <c r="E344" s="182" t="s">
        <v>2256</v>
      </c>
      <c r="F344" s="183" t="s">
        <v>2641</v>
      </c>
      <c r="H344" s="184">
        <v>21.725000000000001</v>
      </c>
      <c r="I344" s="348"/>
      <c r="L344" s="181"/>
      <c r="M344" s="185"/>
      <c r="N344" s="186"/>
      <c r="O344" s="186"/>
      <c r="P344" s="186"/>
      <c r="Q344" s="186"/>
      <c r="R344" s="186"/>
      <c r="S344" s="186"/>
      <c r="T344" s="187"/>
      <c r="AT344" s="182" t="s">
        <v>2624</v>
      </c>
      <c r="AU344" s="182" t="s">
        <v>2217</v>
      </c>
      <c r="AV344" s="15" t="s">
        <v>2389</v>
      </c>
      <c r="AW344" s="15" t="s">
        <v>26</v>
      </c>
      <c r="AX344" s="15" t="s">
        <v>2207</v>
      </c>
      <c r="AY344" s="182" t="s">
        <v>2612</v>
      </c>
    </row>
    <row r="345" spans="1:65" s="12" customFormat="1">
      <c r="B345" s="160"/>
      <c r="D345" s="161" t="s">
        <v>2624</v>
      </c>
      <c r="E345" s="162" t="s">
        <v>2156</v>
      </c>
      <c r="F345" s="163" t="s">
        <v>2774</v>
      </c>
      <c r="H345" s="162" t="s">
        <v>2156</v>
      </c>
      <c r="I345" s="345"/>
      <c r="L345" s="160"/>
      <c r="M345" s="164"/>
      <c r="N345" s="165"/>
      <c r="O345" s="165"/>
      <c r="P345" s="165"/>
      <c r="Q345" s="165"/>
      <c r="R345" s="165"/>
      <c r="S345" s="165"/>
      <c r="T345" s="166"/>
      <c r="AT345" s="162" t="s">
        <v>2624</v>
      </c>
      <c r="AU345" s="162" t="s">
        <v>2217</v>
      </c>
      <c r="AV345" s="12" t="s">
        <v>2215</v>
      </c>
      <c r="AW345" s="12" t="s">
        <v>26</v>
      </c>
      <c r="AX345" s="12" t="s">
        <v>2207</v>
      </c>
      <c r="AY345" s="162" t="s">
        <v>2612</v>
      </c>
    </row>
    <row r="346" spans="1:65" s="13" customFormat="1">
      <c r="B346" s="167"/>
      <c r="D346" s="161" t="s">
        <v>2624</v>
      </c>
      <c r="E346" s="168" t="s">
        <v>2156</v>
      </c>
      <c r="F346" s="169" t="s">
        <v>2775</v>
      </c>
      <c r="H346" s="170">
        <v>10.863</v>
      </c>
      <c r="I346" s="346"/>
      <c r="L346" s="167"/>
      <c r="M346" s="171"/>
      <c r="N346" s="172"/>
      <c r="O346" s="172"/>
      <c r="P346" s="172"/>
      <c r="Q346" s="172"/>
      <c r="R346" s="172"/>
      <c r="S346" s="172"/>
      <c r="T346" s="173"/>
      <c r="AT346" s="168" t="s">
        <v>2624</v>
      </c>
      <c r="AU346" s="168" t="s">
        <v>2217</v>
      </c>
      <c r="AV346" s="13" t="s">
        <v>2217</v>
      </c>
      <c r="AW346" s="13" t="s">
        <v>26</v>
      </c>
      <c r="AX346" s="13" t="s">
        <v>2207</v>
      </c>
      <c r="AY346" s="168" t="s">
        <v>2612</v>
      </c>
    </row>
    <row r="347" spans="1:65" s="14" customFormat="1">
      <c r="B347" s="174"/>
      <c r="D347" s="161" t="s">
        <v>2624</v>
      </c>
      <c r="E347" s="175" t="s">
        <v>2259</v>
      </c>
      <c r="F347" s="176" t="s">
        <v>2638</v>
      </c>
      <c r="H347" s="177">
        <v>10.863</v>
      </c>
      <c r="I347" s="347"/>
      <c r="L347" s="174"/>
      <c r="M347" s="178"/>
      <c r="N347" s="179"/>
      <c r="O347" s="179"/>
      <c r="P347" s="179"/>
      <c r="Q347" s="179"/>
      <c r="R347" s="179"/>
      <c r="S347" s="179"/>
      <c r="T347" s="180"/>
      <c r="AT347" s="175" t="s">
        <v>2624</v>
      </c>
      <c r="AU347" s="175" t="s">
        <v>2217</v>
      </c>
      <c r="AV347" s="14" t="s">
        <v>2329</v>
      </c>
      <c r="AW347" s="14" t="s">
        <v>26</v>
      </c>
      <c r="AX347" s="14" t="s">
        <v>2215</v>
      </c>
      <c r="AY347" s="175" t="s">
        <v>2612</v>
      </c>
    </row>
    <row r="348" spans="1:65" s="1" customFormat="1" ht="16.5" customHeight="1">
      <c r="A348" s="29"/>
      <c r="B348" s="146"/>
      <c r="C348" s="147" t="s">
        <v>5</v>
      </c>
      <c r="D348" s="147" t="s">
        <v>2618</v>
      </c>
      <c r="E348" s="148" t="s">
        <v>2776</v>
      </c>
      <c r="F348" s="149" t="s">
        <v>2777</v>
      </c>
      <c r="G348" s="150" t="s">
        <v>2248</v>
      </c>
      <c r="H348" s="151">
        <v>217.744</v>
      </c>
      <c r="I348" s="344"/>
      <c r="J348" s="152">
        <f>ROUND(I348*H348,2)</f>
        <v>0</v>
      </c>
      <c r="K348" s="153"/>
      <c r="L348" s="30"/>
      <c r="M348" s="154" t="s">
        <v>2156</v>
      </c>
      <c r="N348" s="155" t="s">
        <v>2172</v>
      </c>
      <c r="O348" s="156">
        <v>1.583</v>
      </c>
      <c r="P348" s="156">
        <f>O348*H348</f>
        <v>344.68875199999997</v>
      </c>
      <c r="Q348" s="156">
        <v>0</v>
      </c>
      <c r="R348" s="156">
        <f>Q348*H348</f>
        <v>0</v>
      </c>
      <c r="S348" s="156">
        <v>0</v>
      </c>
      <c r="T348" s="157">
        <f>S348*H348</f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58" t="s">
        <v>2389</v>
      </c>
      <c r="AT348" s="158" t="s">
        <v>2618</v>
      </c>
      <c r="AU348" s="158" t="s">
        <v>2217</v>
      </c>
      <c r="AY348" s="17" t="s">
        <v>2612</v>
      </c>
      <c r="BE348" s="159">
        <f>IF(N348="základní",J348,0)</f>
        <v>0</v>
      </c>
      <c r="BF348" s="159">
        <f>IF(N348="snížená",J348,0)</f>
        <v>0</v>
      </c>
      <c r="BG348" s="159">
        <f>IF(N348="zákl. přenesená",J348,0)</f>
        <v>0</v>
      </c>
      <c r="BH348" s="159">
        <f>IF(N348="sníž. přenesená",J348,0)</f>
        <v>0</v>
      </c>
      <c r="BI348" s="159">
        <f>IF(N348="nulová",J348,0)</f>
        <v>0</v>
      </c>
      <c r="BJ348" s="17" t="s">
        <v>2215</v>
      </c>
      <c r="BK348" s="159">
        <f>ROUND(I348*H348,2)</f>
        <v>0</v>
      </c>
      <c r="BL348" s="17" t="s">
        <v>2389</v>
      </c>
      <c r="BM348" s="158" t="s">
        <v>2778</v>
      </c>
    </row>
    <row r="349" spans="1:65" s="13" customFormat="1">
      <c r="B349" s="167"/>
      <c r="D349" s="161" t="s">
        <v>2624</v>
      </c>
      <c r="E349" s="168" t="s">
        <v>2362</v>
      </c>
      <c r="F349" s="169" t="s">
        <v>2779</v>
      </c>
      <c r="H349" s="170">
        <v>1.6</v>
      </c>
      <c r="I349" s="346"/>
      <c r="L349" s="167"/>
      <c r="M349" s="171"/>
      <c r="N349" s="172"/>
      <c r="O349" s="172"/>
      <c r="P349" s="172"/>
      <c r="Q349" s="172"/>
      <c r="R349" s="172"/>
      <c r="S349" s="172"/>
      <c r="T349" s="173"/>
      <c r="AT349" s="168" t="s">
        <v>2624</v>
      </c>
      <c r="AU349" s="168" t="s">
        <v>2217</v>
      </c>
      <c r="AV349" s="13" t="s">
        <v>2217</v>
      </c>
      <c r="AW349" s="13" t="s">
        <v>26</v>
      </c>
      <c r="AX349" s="13" t="s">
        <v>2207</v>
      </c>
      <c r="AY349" s="168" t="s">
        <v>2612</v>
      </c>
    </row>
    <row r="350" spans="1:65" s="13" customFormat="1">
      <c r="B350" s="167"/>
      <c r="D350" s="161" t="s">
        <v>2624</v>
      </c>
      <c r="E350" s="168" t="s">
        <v>2365</v>
      </c>
      <c r="F350" s="169" t="s">
        <v>2780</v>
      </c>
      <c r="H350" s="170">
        <v>2.1</v>
      </c>
      <c r="I350" s="346"/>
      <c r="L350" s="167"/>
      <c r="M350" s="171"/>
      <c r="N350" s="172"/>
      <c r="O350" s="172"/>
      <c r="P350" s="172"/>
      <c r="Q350" s="172"/>
      <c r="R350" s="172"/>
      <c r="S350" s="172"/>
      <c r="T350" s="173"/>
      <c r="AT350" s="168" t="s">
        <v>2624</v>
      </c>
      <c r="AU350" s="168" t="s">
        <v>2217</v>
      </c>
      <c r="AV350" s="13" t="s">
        <v>2217</v>
      </c>
      <c r="AW350" s="13" t="s">
        <v>26</v>
      </c>
      <c r="AX350" s="13" t="s">
        <v>2207</v>
      </c>
      <c r="AY350" s="168" t="s">
        <v>2612</v>
      </c>
    </row>
    <row r="351" spans="1:65" s="13" customFormat="1">
      <c r="B351" s="167"/>
      <c r="D351" s="161" t="s">
        <v>2624</v>
      </c>
      <c r="E351" s="168" t="s">
        <v>2368</v>
      </c>
      <c r="F351" s="169" t="s">
        <v>2781</v>
      </c>
      <c r="H351" s="170">
        <v>1.5</v>
      </c>
      <c r="I351" s="346"/>
      <c r="L351" s="167"/>
      <c r="M351" s="171"/>
      <c r="N351" s="172"/>
      <c r="O351" s="172"/>
      <c r="P351" s="172"/>
      <c r="Q351" s="172"/>
      <c r="R351" s="172"/>
      <c r="S351" s="172"/>
      <c r="T351" s="173"/>
      <c r="AT351" s="168" t="s">
        <v>2624</v>
      </c>
      <c r="AU351" s="168" t="s">
        <v>2217</v>
      </c>
      <c r="AV351" s="13" t="s">
        <v>2217</v>
      </c>
      <c r="AW351" s="13" t="s">
        <v>26</v>
      </c>
      <c r="AX351" s="13" t="s">
        <v>2207</v>
      </c>
      <c r="AY351" s="168" t="s">
        <v>2612</v>
      </c>
    </row>
    <row r="352" spans="1:65" s="13" customFormat="1">
      <c r="B352" s="167"/>
      <c r="D352" s="161" t="s">
        <v>2624</v>
      </c>
      <c r="E352" s="168" t="s">
        <v>2583</v>
      </c>
      <c r="F352" s="169" t="s">
        <v>2782</v>
      </c>
      <c r="H352" s="170">
        <v>1</v>
      </c>
      <c r="I352" s="346"/>
      <c r="L352" s="167"/>
      <c r="M352" s="171"/>
      <c r="N352" s="172"/>
      <c r="O352" s="172"/>
      <c r="P352" s="172"/>
      <c r="Q352" s="172"/>
      <c r="R352" s="172"/>
      <c r="S352" s="172"/>
      <c r="T352" s="173"/>
      <c r="AT352" s="168" t="s">
        <v>2624</v>
      </c>
      <c r="AU352" s="168" t="s">
        <v>2217</v>
      </c>
      <c r="AV352" s="13" t="s">
        <v>2217</v>
      </c>
      <c r="AW352" s="13" t="s">
        <v>26</v>
      </c>
      <c r="AX352" s="13" t="s">
        <v>2207</v>
      </c>
      <c r="AY352" s="168" t="s">
        <v>2612</v>
      </c>
    </row>
    <row r="353" spans="2:51" s="13" customFormat="1">
      <c r="B353" s="167"/>
      <c r="D353" s="161" t="s">
        <v>2624</v>
      </c>
      <c r="E353" s="168" t="s">
        <v>2585</v>
      </c>
      <c r="F353" s="169" t="s">
        <v>2783</v>
      </c>
      <c r="H353" s="170">
        <v>2</v>
      </c>
      <c r="I353" s="346"/>
      <c r="L353" s="167"/>
      <c r="M353" s="171"/>
      <c r="N353" s="172"/>
      <c r="O353" s="172"/>
      <c r="P353" s="172"/>
      <c r="Q353" s="172"/>
      <c r="R353" s="172"/>
      <c r="S353" s="172"/>
      <c r="T353" s="173"/>
      <c r="AT353" s="168" t="s">
        <v>2624</v>
      </c>
      <c r="AU353" s="168" t="s">
        <v>2217</v>
      </c>
      <c r="AV353" s="13" t="s">
        <v>2217</v>
      </c>
      <c r="AW353" s="13" t="s">
        <v>26</v>
      </c>
      <c r="AX353" s="13" t="s">
        <v>2207</v>
      </c>
      <c r="AY353" s="168" t="s">
        <v>2612</v>
      </c>
    </row>
    <row r="354" spans="2:51" s="13" customFormat="1">
      <c r="B354" s="167"/>
      <c r="D354" s="161" t="s">
        <v>2624</v>
      </c>
      <c r="E354" s="168" t="s">
        <v>2587</v>
      </c>
      <c r="F354" s="169" t="s">
        <v>2784</v>
      </c>
      <c r="H354" s="170">
        <v>1</v>
      </c>
      <c r="I354" s="346"/>
      <c r="L354" s="167"/>
      <c r="M354" s="171"/>
      <c r="N354" s="172"/>
      <c r="O354" s="172"/>
      <c r="P354" s="172"/>
      <c r="Q354" s="172"/>
      <c r="R354" s="172"/>
      <c r="S354" s="172"/>
      <c r="T354" s="173"/>
      <c r="AT354" s="168" t="s">
        <v>2624</v>
      </c>
      <c r="AU354" s="168" t="s">
        <v>2217</v>
      </c>
      <c r="AV354" s="13" t="s">
        <v>2217</v>
      </c>
      <c r="AW354" s="13" t="s">
        <v>26</v>
      </c>
      <c r="AX354" s="13" t="s">
        <v>2207</v>
      </c>
      <c r="AY354" s="168" t="s">
        <v>2612</v>
      </c>
    </row>
    <row r="355" spans="2:51" s="13" customFormat="1">
      <c r="B355" s="167"/>
      <c r="D355" s="161" t="s">
        <v>2624</v>
      </c>
      <c r="E355" s="168" t="s">
        <v>2589</v>
      </c>
      <c r="F355" s="169" t="s">
        <v>2785</v>
      </c>
      <c r="H355" s="170">
        <v>1</v>
      </c>
      <c r="I355" s="346"/>
      <c r="L355" s="167"/>
      <c r="M355" s="171"/>
      <c r="N355" s="172"/>
      <c r="O355" s="172"/>
      <c r="P355" s="172"/>
      <c r="Q355" s="172"/>
      <c r="R355" s="172"/>
      <c r="S355" s="172"/>
      <c r="T355" s="173"/>
      <c r="AT355" s="168" t="s">
        <v>2624</v>
      </c>
      <c r="AU355" s="168" t="s">
        <v>2217</v>
      </c>
      <c r="AV355" s="13" t="s">
        <v>2217</v>
      </c>
      <c r="AW355" s="13" t="s">
        <v>26</v>
      </c>
      <c r="AX355" s="13" t="s">
        <v>2207</v>
      </c>
      <c r="AY355" s="168" t="s">
        <v>2612</v>
      </c>
    </row>
    <row r="356" spans="2:51" s="13" customFormat="1">
      <c r="B356" s="167"/>
      <c r="D356" s="161" t="s">
        <v>2624</v>
      </c>
      <c r="E356" s="168" t="s">
        <v>2591</v>
      </c>
      <c r="F356" s="169" t="s">
        <v>2786</v>
      </c>
      <c r="H356" s="170">
        <v>0.8</v>
      </c>
      <c r="I356" s="346"/>
      <c r="L356" s="167"/>
      <c r="M356" s="171"/>
      <c r="N356" s="172"/>
      <c r="O356" s="172"/>
      <c r="P356" s="172"/>
      <c r="Q356" s="172"/>
      <c r="R356" s="172"/>
      <c r="S356" s="172"/>
      <c r="T356" s="173"/>
      <c r="AT356" s="168" t="s">
        <v>2624</v>
      </c>
      <c r="AU356" s="168" t="s">
        <v>2217</v>
      </c>
      <c r="AV356" s="13" t="s">
        <v>2217</v>
      </c>
      <c r="AW356" s="13" t="s">
        <v>26</v>
      </c>
      <c r="AX356" s="13" t="s">
        <v>2207</v>
      </c>
      <c r="AY356" s="168" t="s">
        <v>2612</v>
      </c>
    </row>
    <row r="357" spans="2:51" s="13" customFormat="1">
      <c r="B357" s="167"/>
      <c r="D357" s="161" t="s">
        <v>2624</v>
      </c>
      <c r="E357" s="168" t="s">
        <v>2343</v>
      </c>
      <c r="F357" s="169" t="s">
        <v>2787</v>
      </c>
      <c r="H357" s="170">
        <v>3</v>
      </c>
      <c r="I357" s="346"/>
      <c r="L357" s="167"/>
      <c r="M357" s="171"/>
      <c r="N357" s="172"/>
      <c r="O357" s="172"/>
      <c r="P357" s="172"/>
      <c r="Q357" s="172"/>
      <c r="R357" s="172"/>
      <c r="S357" s="172"/>
      <c r="T357" s="173"/>
      <c r="AT357" s="168" t="s">
        <v>2624</v>
      </c>
      <c r="AU357" s="168" t="s">
        <v>2217</v>
      </c>
      <c r="AV357" s="13" t="s">
        <v>2217</v>
      </c>
      <c r="AW357" s="13" t="s">
        <v>26</v>
      </c>
      <c r="AX357" s="13" t="s">
        <v>2207</v>
      </c>
      <c r="AY357" s="168" t="s">
        <v>2612</v>
      </c>
    </row>
    <row r="358" spans="2:51" s="13" customFormat="1">
      <c r="B358" s="167"/>
      <c r="D358" s="161" t="s">
        <v>2624</v>
      </c>
      <c r="E358" s="168" t="s">
        <v>2346</v>
      </c>
      <c r="F358" s="169" t="s">
        <v>2788</v>
      </c>
      <c r="H358" s="170">
        <v>6</v>
      </c>
      <c r="I358" s="346"/>
      <c r="L358" s="167"/>
      <c r="M358" s="171"/>
      <c r="N358" s="172"/>
      <c r="O358" s="172"/>
      <c r="P358" s="172"/>
      <c r="Q358" s="172"/>
      <c r="R358" s="172"/>
      <c r="S358" s="172"/>
      <c r="T358" s="173"/>
      <c r="AT358" s="168" t="s">
        <v>2624</v>
      </c>
      <c r="AU358" s="168" t="s">
        <v>2217</v>
      </c>
      <c r="AV358" s="13" t="s">
        <v>2217</v>
      </c>
      <c r="AW358" s="13" t="s">
        <v>26</v>
      </c>
      <c r="AX358" s="13" t="s">
        <v>2207</v>
      </c>
      <c r="AY358" s="168" t="s">
        <v>2612</v>
      </c>
    </row>
    <row r="359" spans="2:51" s="13" customFormat="1">
      <c r="B359" s="167"/>
      <c r="D359" s="161" t="s">
        <v>2624</v>
      </c>
      <c r="E359" s="168" t="s">
        <v>2348</v>
      </c>
      <c r="F359" s="169" t="s">
        <v>2789</v>
      </c>
      <c r="H359" s="170">
        <v>1</v>
      </c>
      <c r="I359" s="346"/>
      <c r="L359" s="167"/>
      <c r="M359" s="171"/>
      <c r="N359" s="172"/>
      <c r="O359" s="172"/>
      <c r="P359" s="172"/>
      <c r="Q359" s="172"/>
      <c r="R359" s="172"/>
      <c r="S359" s="172"/>
      <c r="T359" s="173"/>
      <c r="AT359" s="168" t="s">
        <v>2624</v>
      </c>
      <c r="AU359" s="168" t="s">
        <v>2217</v>
      </c>
      <c r="AV359" s="13" t="s">
        <v>2217</v>
      </c>
      <c r="AW359" s="13" t="s">
        <v>26</v>
      </c>
      <c r="AX359" s="13" t="s">
        <v>2207</v>
      </c>
      <c r="AY359" s="168" t="s">
        <v>2612</v>
      </c>
    </row>
    <row r="360" spans="2:51" s="13" customFormat="1">
      <c r="B360" s="167"/>
      <c r="D360" s="161" t="s">
        <v>2624</v>
      </c>
      <c r="E360" s="168" t="s">
        <v>2350</v>
      </c>
      <c r="F360" s="169" t="s">
        <v>2790</v>
      </c>
      <c r="H360" s="170">
        <v>1.5</v>
      </c>
      <c r="I360" s="346"/>
      <c r="L360" s="167"/>
      <c r="M360" s="171"/>
      <c r="N360" s="172"/>
      <c r="O360" s="172"/>
      <c r="P360" s="172"/>
      <c r="Q360" s="172"/>
      <c r="R360" s="172"/>
      <c r="S360" s="172"/>
      <c r="T360" s="173"/>
      <c r="AT360" s="168" t="s">
        <v>2624</v>
      </c>
      <c r="AU360" s="168" t="s">
        <v>2217</v>
      </c>
      <c r="AV360" s="13" t="s">
        <v>2217</v>
      </c>
      <c r="AW360" s="13" t="s">
        <v>26</v>
      </c>
      <c r="AX360" s="13" t="s">
        <v>2207</v>
      </c>
      <c r="AY360" s="168" t="s">
        <v>2612</v>
      </c>
    </row>
    <row r="361" spans="2:51" s="13" customFormat="1">
      <c r="B361" s="167"/>
      <c r="D361" s="161" t="s">
        <v>2624</v>
      </c>
      <c r="E361" s="168" t="s">
        <v>2466</v>
      </c>
      <c r="F361" s="169" t="s">
        <v>2791</v>
      </c>
      <c r="H361" s="170">
        <v>0.25</v>
      </c>
      <c r="I361" s="346"/>
      <c r="L361" s="167"/>
      <c r="M361" s="171"/>
      <c r="N361" s="172"/>
      <c r="O361" s="172"/>
      <c r="P361" s="172"/>
      <c r="Q361" s="172"/>
      <c r="R361" s="172"/>
      <c r="S361" s="172"/>
      <c r="T361" s="173"/>
      <c r="AT361" s="168" t="s">
        <v>2624</v>
      </c>
      <c r="AU361" s="168" t="s">
        <v>2217</v>
      </c>
      <c r="AV361" s="13" t="s">
        <v>2217</v>
      </c>
      <c r="AW361" s="13" t="s">
        <v>26</v>
      </c>
      <c r="AX361" s="13" t="s">
        <v>2207</v>
      </c>
      <c r="AY361" s="168" t="s">
        <v>2612</v>
      </c>
    </row>
    <row r="362" spans="2:51" s="13" customFormat="1">
      <c r="B362" s="167"/>
      <c r="D362" s="161" t="s">
        <v>2624</v>
      </c>
      <c r="E362" s="168" t="s">
        <v>2469</v>
      </c>
      <c r="F362" s="169" t="s">
        <v>2792</v>
      </c>
      <c r="H362" s="170">
        <v>0.5</v>
      </c>
      <c r="I362" s="346"/>
      <c r="L362" s="167"/>
      <c r="M362" s="171"/>
      <c r="N362" s="172"/>
      <c r="O362" s="172"/>
      <c r="P362" s="172"/>
      <c r="Q362" s="172"/>
      <c r="R362" s="172"/>
      <c r="S362" s="172"/>
      <c r="T362" s="173"/>
      <c r="AT362" s="168" t="s">
        <v>2624</v>
      </c>
      <c r="AU362" s="168" t="s">
        <v>2217</v>
      </c>
      <c r="AV362" s="13" t="s">
        <v>2217</v>
      </c>
      <c r="AW362" s="13" t="s">
        <v>26</v>
      </c>
      <c r="AX362" s="13" t="s">
        <v>2207</v>
      </c>
      <c r="AY362" s="168" t="s">
        <v>2612</v>
      </c>
    </row>
    <row r="363" spans="2:51" s="13" customFormat="1">
      <c r="B363" s="167"/>
      <c r="D363" s="161" t="s">
        <v>2624</v>
      </c>
      <c r="E363" s="168" t="s">
        <v>2462</v>
      </c>
      <c r="F363" s="169" t="s">
        <v>2793</v>
      </c>
      <c r="H363" s="170">
        <v>0.5</v>
      </c>
      <c r="I363" s="346"/>
      <c r="L363" s="167"/>
      <c r="M363" s="171"/>
      <c r="N363" s="172"/>
      <c r="O363" s="172"/>
      <c r="P363" s="172"/>
      <c r="Q363" s="172"/>
      <c r="R363" s="172"/>
      <c r="S363" s="172"/>
      <c r="T363" s="173"/>
      <c r="AT363" s="168" t="s">
        <v>2624</v>
      </c>
      <c r="AU363" s="168" t="s">
        <v>2217</v>
      </c>
      <c r="AV363" s="13" t="s">
        <v>2217</v>
      </c>
      <c r="AW363" s="13" t="s">
        <v>26</v>
      </c>
      <c r="AX363" s="13" t="s">
        <v>2207</v>
      </c>
      <c r="AY363" s="168" t="s">
        <v>2612</v>
      </c>
    </row>
    <row r="364" spans="2:51" s="13" customFormat="1">
      <c r="B364" s="167"/>
      <c r="D364" s="161" t="s">
        <v>2624</v>
      </c>
      <c r="E364" s="168" t="s">
        <v>2558</v>
      </c>
      <c r="F364" s="169" t="s">
        <v>2794</v>
      </c>
      <c r="H364" s="170">
        <v>2.75</v>
      </c>
      <c r="I364" s="346"/>
      <c r="L364" s="167"/>
      <c r="M364" s="171"/>
      <c r="N364" s="172"/>
      <c r="O364" s="172"/>
      <c r="P364" s="172"/>
      <c r="Q364" s="172"/>
      <c r="R364" s="172"/>
      <c r="S364" s="172"/>
      <c r="T364" s="173"/>
      <c r="AT364" s="168" t="s">
        <v>2624</v>
      </c>
      <c r="AU364" s="168" t="s">
        <v>2217</v>
      </c>
      <c r="AV364" s="13" t="s">
        <v>2217</v>
      </c>
      <c r="AW364" s="13" t="s">
        <v>26</v>
      </c>
      <c r="AX364" s="13" t="s">
        <v>2207</v>
      </c>
      <c r="AY364" s="168" t="s">
        <v>2612</v>
      </c>
    </row>
    <row r="365" spans="2:51" s="14" customFormat="1">
      <c r="B365" s="174"/>
      <c r="D365" s="161" t="s">
        <v>2624</v>
      </c>
      <c r="E365" s="175" t="s">
        <v>2156</v>
      </c>
      <c r="F365" s="176" t="s">
        <v>2638</v>
      </c>
      <c r="H365" s="177">
        <v>26.5</v>
      </c>
      <c r="I365" s="347"/>
      <c r="L365" s="174"/>
      <c r="M365" s="178"/>
      <c r="N365" s="179"/>
      <c r="O365" s="179"/>
      <c r="P365" s="179"/>
      <c r="Q365" s="179"/>
      <c r="R365" s="179"/>
      <c r="S365" s="179"/>
      <c r="T365" s="180"/>
      <c r="AT365" s="175" t="s">
        <v>2624</v>
      </c>
      <c r="AU365" s="175" t="s">
        <v>2217</v>
      </c>
      <c r="AV365" s="14" t="s">
        <v>2329</v>
      </c>
      <c r="AW365" s="14" t="s">
        <v>26</v>
      </c>
      <c r="AX365" s="14" t="s">
        <v>2207</v>
      </c>
      <c r="AY365" s="175" t="s">
        <v>2612</v>
      </c>
    </row>
    <row r="366" spans="2:51" s="12" customFormat="1">
      <c r="B366" s="160"/>
      <c r="D366" s="161" t="s">
        <v>2624</v>
      </c>
      <c r="E366" s="162" t="s">
        <v>2156</v>
      </c>
      <c r="F366" s="163" t="s">
        <v>2795</v>
      </c>
      <c r="H366" s="162" t="s">
        <v>2156</v>
      </c>
      <c r="I366" s="345"/>
      <c r="L366" s="160"/>
      <c r="M366" s="164"/>
      <c r="N366" s="165"/>
      <c r="O366" s="165"/>
      <c r="P366" s="165"/>
      <c r="Q366" s="165"/>
      <c r="R366" s="165"/>
      <c r="S366" s="165"/>
      <c r="T366" s="166"/>
      <c r="AT366" s="162" t="s">
        <v>2624</v>
      </c>
      <c r="AU366" s="162" t="s">
        <v>2217</v>
      </c>
      <c r="AV366" s="12" t="s">
        <v>2215</v>
      </c>
      <c r="AW366" s="12" t="s">
        <v>26</v>
      </c>
      <c r="AX366" s="12" t="s">
        <v>2207</v>
      </c>
      <c r="AY366" s="162" t="s">
        <v>2612</v>
      </c>
    </row>
    <row r="367" spans="2:51" s="14" customFormat="1">
      <c r="B367" s="174"/>
      <c r="D367" s="161" t="s">
        <v>2624</v>
      </c>
      <c r="E367" s="175" t="s">
        <v>2353</v>
      </c>
      <c r="F367" s="176" t="s">
        <v>2638</v>
      </c>
      <c r="H367" s="177">
        <v>0</v>
      </c>
      <c r="I367" s="347"/>
      <c r="L367" s="174"/>
      <c r="M367" s="178"/>
      <c r="N367" s="179"/>
      <c r="O367" s="179"/>
      <c r="P367" s="179"/>
      <c r="Q367" s="179"/>
      <c r="R367" s="179"/>
      <c r="S367" s="179"/>
      <c r="T367" s="180"/>
      <c r="AT367" s="175" t="s">
        <v>2624</v>
      </c>
      <c r="AU367" s="175" t="s">
        <v>2217</v>
      </c>
      <c r="AV367" s="14" t="s">
        <v>2329</v>
      </c>
      <c r="AW367" s="14" t="s">
        <v>26</v>
      </c>
      <c r="AX367" s="14" t="s">
        <v>2207</v>
      </c>
      <c r="AY367" s="175" t="s">
        <v>2612</v>
      </c>
    </row>
    <row r="368" spans="2:51" s="12" customFormat="1">
      <c r="B368" s="160"/>
      <c r="D368" s="161" t="s">
        <v>2624</v>
      </c>
      <c r="E368" s="162" t="s">
        <v>2156</v>
      </c>
      <c r="F368" s="163" t="s">
        <v>2628</v>
      </c>
      <c r="H368" s="162" t="s">
        <v>2156</v>
      </c>
      <c r="I368" s="345"/>
      <c r="L368" s="160"/>
      <c r="M368" s="164"/>
      <c r="N368" s="165"/>
      <c r="O368" s="165"/>
      <c r="P368" s="165"/>
      <c r="Q368" s="165"/>
      <c r="R368" s="165"/>
      <c r="S368" s="165"/>
      <c r="T368" s="166"/>
      <c r="AT368" s="162" t="s">
        <v>2624</v>
      </c>
      <c r="AU368" s="162" t="s">
        <v>2217</v>
      </c>
      <c r="AV368" s="12" t="s">
        <v>2215</v>
      </c>
      <c r="AW368" s="12" t="s">
        <v>26</v>
      </c>
      <c r="AX368" s="12" t="s">
        <v>2207</v>
      </c>
      <c r="AY368" s="162" t="s">
        <v>2612</v>
      </c>
    </row>
    <row r="369" spans="2:51" s="12" customFormat="1">
      <c r="B369" s="160"/>
      <c r="D369" s="161" t="s">
        <v>2624</v>
      </c>
      <c r="E369" s="162" t="s">
        <v>2156</v>
      </c>
      <c r="F369" s="163" t="s">
        <v>2796</v>
      </c>
      <c r="H369" s="162" t="s">
        <v>2156</v>
      </c>
      <c r="I369" s="345"/>
      <c r="L369" s="160"/>
      <c r="M369" s="164"/>
      <c r="N369" s="165"/>
      <c r="O369" s="165"/>
      <c r="P369" s="165"/>
      <c r="Q369" s="165"/>
      <c r="R369" s="165"/>
      <c r="S369" s="165"/>
      <c r="T369" s="166"/>
      <c r="AT369" s="162" t="s">
        <v>2624</v>
      </c>
      <c r="AU369" s="162" t="s">
        <v>2217</v>
      </c>
      <c r="AV369" s="12" t="s">
        <v>2215</v>
      </c>
      <c r="AW369" s="12" t="s">
        <v>26</v>
      </c>
      <c r="AX369" s="12" t="s">
        <v>2207</v>
      </c>
      <c r="AY369" s="162" t="s">
        <v>2612</v>
      </c>
    </row>
    <row r="370" spans="2:51" s="14" customFormat="1">
      <c r="B370" s="174"/>
      <c r="D370" s="161" t="s">
        <v>2624</v>
      </c>
      <c r="E370" s="175" t="s">
        <v>2496</v>
      </c>
      <c r="F370" s="176" t="s">
        <v>2638</v>
      </c>
      <c r="H370" s="177">
        <v>0</v>
      </c>
      <c r="I370" s="347"/>
      <c r="L370" s="174"/>
      <c r="M370" s="178"/>
      <c r="N370" s="179"/>
      <c r="O370" s="179"/>
      <c r="P370" s="179"/>
      <c r="Q370" s="179"/>
      <c r="R370" s="179"/>
      <c r="S370" s="179"/>
      <c r="T370" s="180"/>
      <c r="AT370" s="175" t="s">
        <v>2624</v>
      </c>
      <c r="AU370" s="175" t="s">
        <v>2217</v>
      </c>
      <c r="AV370" s="14" t="s">
        <v>2329</v>
      </c>
      <c r="AW370" s="14" t="s">
        <v>26</v>
      </c>
      <c r="AX370" s="14" t="s">
        <v>2207</v>
      </c>
      <c r="AY370" s="175" t="s">
        <v>2612</v>
      </c>
    </row>
    <row r="371" spans="2:51" s="12" customFormat="1">
      <c r="B371" s="160"/>
      <c r="D371" s="161" t="s">
        <v>2624</v>
      </c>
      <c r="E371" s="162" t="s">
        <v>2156</v>
      </c>
      <c r="F371" s="163" t="s">
        <v>2721</v>
      </c>
      <c r="H371" s="162" t="s">
        <v>2156</v>
      </c>
      <c r="I371" s="345"/>
      <c r="L371" s="160"/>
      <c r="M371" s="164"/>
      <c r="N371" s="165"/>
      <c r="O371" s="165"/>
      <c r="P371" s="165"/>
      <c r="Q371" s="165"/>
      <c r="R371" s="165"/>
      <c r="S371" s="165"/>
      <c r="T371" s="166"/>
      <c r="AT371" s="162" t="s">
        <v>2624</v>
      </c>
      <c r="AU371" s="162" t="s">
        <v>2217</v>
      </c>
      <c r="AV371" s="12" t="s">
        <v>2215</v>
      </c>
      <c r="AW371" s="12" t="s">
        <v>26</v>
      </c>
      <c r="AX371" s="12" t="s">
        <v>2207</v>
      </c>
      <c r="AY371" s="162" t="s">
        <v>2612</v>
      </c>
    </row>
    <row r="372" spans="2:51" s="13" customFormat="1">
      <c r="B372" s="167"/>
      <c r="D372" s="161" t="s">
        <v>2624</v>
      </c>
      <c r="E372" s="168" t="s">
        <v>2156</v>
      </c>
      <c r="F372" s="169" t="s">
        <v>2797</v>
      </c>
      <c r="H372" s="170">
        <v>11</v>
      </c>
      <c r="I372" s="346"/>
      <c r="L372" s="167"/>
      <c r="M372" s="171"/>
      <c r="N372" s="172"/>
      <c r="O372" s="172"/>
      <c r="P372" s="172"/>
      <c r="Q372" s="172"/>
      <c r="R372" s="172"/>
      <c r="S372" s="172"/>
      <c r="T372" s="173"/>
      <c r="AT372" s="168" t="s">
        <v>2624</v>
      </c>
      <c r="AU372" s="168" t="s">
        <v>2217</v>
      </c>
      <c r="AV372" s="13" t="s">
        <v>2217</v>
      </c>
      <c r="AW372" s="13" t="s">
        <v>26</v>
      </c>
      <c r="AX372" s="13" t="s">
        <v>2207</v>
      </c>
      <c r="AY372" s="168" t="s">
        <v>2612</v>
      </c>
    </row>
    <row r="373" spans="2:51" s="13" customFormat="1">
      <c r="B373" s="167"/>
      <c r="D373" s="161" t="s">
        <v>2624</v>
      </c>
      <c r="E373" s="168" t="s">
        <v>2156</v>
      </c>
      <c r="F373" s="169" t="s">
        <v>2798</v>
      </c>
      <c r="H373" s="170">
        <v>2</v>
      </c>
      <c r="I373" s="346"/>
      <c r="L373" s="167"/>
      <c r="M373" s="171"/>
      <c r="N373" s="172"/>
      <c r="O373" s="172"/>
      <c r="P373" s="172"/>
      <c r="Q373" s="172"/>
      <c r="R373" s="172"/>
      <c r="S373" s="172"/>
      <c r="T373" s="173"/>
      <c r="AT373" s="168" t="s">
        <v>2624</v>
      </c>
      <c r="AU373" s="168" t="s">
        <v>2217</v>
      </c>
      <c r="AV373" s="13" t="s">
        <v>2217</v>
      </c>
      <c r="AW373" s="13" t="s">
        <v>26</v>
      </c>
      <c r="AX373" s="13" t="s">
        <v>2207</v>
      </c>
      <c r="AY373" s="168" t="s">
        <v>2612</v>
      </c>
    </row>
    <row r="374" spans="2:51" s="14" customFormat="1">
      <c r="B374" s="174"/>
      <c r="D374" s="161" t="s">
        <v>2624</v>
      </c>
      <c r="E374" s="175" t="s">
        <v>2498</v>
      </c>
      <c r="F374" s="176" t="s">
        <v>2638</v>
      </c>
      <c r="H374" s="177">
        <v>13</v>
      </c>
      <c r="I374" s="347"/>
      <c r="L374" s="174"/>
      <c r="M374" s="178"/>
      <c r="N374" s="179"/>
      <c r="O374" s="179"/>
      <c r="P374" s="179"/>
      <c r="Q374" s="179"/>
      <c r="R374" s="179"/>
      <c r="S374" s="179"/>
      <c r="T374" s="180"/>
      <c r="AT374" s="175" t="s">
        <v>2624</v>
      </c>
      <c r="AU374" s="175" t="s">
        <v>2217</v>
      </c>
      <c r="AV374" s="14" t="s">
        <v>2329</v>
      </c>
      <c r="AW374" s="14" t="s">
        <v>26</v>
      </c>
      <c r="AX374" s="14" t="s">
        <v>2207</v>
      </c>
      <c r="AY374" s="175" t="s">
        <v>2612</v>
      </c>
    </row>
    <row r="375" spans="2:51" s="12" customFormat="1">
      <c r="B375" s="160"/>
      <c r="D375" s="161" t="s">
        <v>2624</v>
      </c>
      <c r="E375" s="162" t="s">
        <v>2156</v>
      </c>
      <c r="F375" s="163" t="s">
        <v>2799</v>
      </c>
      <c r="H375" s="162" t="s">
        <v>2156</v>
      </c>
      <c r="I375" s="345"/>
      <c r="L375" s="160"/>
      <c r="M375" s="164"/>
      <c r="N375" s="165"/>
      <c r="O375" s="165"/>
      <c r="P375" s="165"/>
      <c r="Q375" s="165"/>
      <c r="R375" s="165"/>
      <c r="S375" s="165"/>
      <c r="T375" s="166"/>
      <c r="AT375" s="162" t="s">
        <v>2624</v>
      </c>
      <c r="AU375" s="162" t="s">
        <v>2217</v>
      </c>
      <c r="AV375" s="12" t="s">
        <v>2215</v>
      </c>
      <c r="AW375" s="12" t="s">
        <v>26</v>
      </c>
      <c r="AX375" s="12" t="s">
        <v>2207</v>
      </c>
      <c r="AY375" s="162" t="s">
        <v>2612</v>
      </c>
    </row>
    <row r="376" spans="2:51" s="13" customFormat="1">
      <c r="B376" s="167"/>
      <c r="D376" s="161" t="s">
        <v>2624</v>
      </c>
      <c r="E376" s="168" t="s">
        <v>2156</v>
      </c>
      <c r="F376" s="169" t="s">
        <v>2800</v>
      </c>
      <c r="H376" s="170">
        <v>25</v>
      </c>
      <c r="I376" s="346"/>
      <c r="L376" s="167"/>
      <c r="M376" s="171"/>
      <c r="N376" s="172"/>
      <c r="O376" s="172"/>
      <c r="P376" s="172"/>
      <c r="Q376" s="172"/>
      <c r="R376" s="172"/>
      <c r="S376" s="172"/>
      <c r="T376" s="173"/>
      <c r="AT376" s="168" t="s">
        <v>2624</v>
      </c>
      <c r="AU376" s="168" t="s">
        <v>2217</v>
      </c>
      <c r="AV376" s="13" t="s">
        <v>2217</v>
      </c>
      <c r="AW376" s="13" t="s">
        <v>26</v>
      </c>
      <c r="AX376" s="13" t="s">
        <v>2207</v>
      </c>
      <c r="AY376" s="168" t="s">
        <v>2612</v>
      </c>
    </row>
    <row r="377" spans="2:51" s="13" customFormat="1">
      <c r="B377" s="167"/>
      <c r="D377" s="161" t="s">
        <v>2624</v>
      </c>
      <c r="E377" s="168" t="s">
        <v>2156</v>
      </c>
      <c r="F377" s="169" t="s">
        <v>2801</v>
      </c>
      <c r="H377" s="170">
        <v>2</v>
      </c>
      <c r="I377" s="346"/>
      <c r="L377" s="167"/>
      <c r="M377" s="171"/>
      <c r="N377" s="172"/>
      <c r="O377" s="172"/>
      <c r="P377" s="172"/>
      <c r="Q377" s="172"/>
      <c r="R377" s="172"/>
      <c r="S377" s="172"/>
      <c r="T377" s="173"/>
      <c r="AT377" s="168" t="s">
        <v>2624</v>
      </c>
      <c r="AU377" s="168" t="s">
        <v>2217</v>
      </c>
      <c r="AV377" s="13" t="s">
        <v>2217</v>
      </c>
      <c r="AW377" s="13" t="s">
        <v>26</v>
      </c>
      <c r="AX377" s="13" t="s">
        <v>2207</v>
      </c>
      <c r="AY377" s="168" t="s">
        <v>2612</v>
      </c>
    </row>
    <row r="378" spans="2:51" s="13" customFormat="1">
      <c r="B378" s="167"/>
      <c r="D378" s="161" t="s">
        <v>2624</v>
      </c>
      <c r="E378" s="168" t="s">
        <v>2156</v>
      </c>
      <c r="F378" s="169" t="s">
        <v>2802</v>
      </c>
      <c r="H378" s="170">
        <v>1</v>
      </c>
      <c r="I378" s="346"/>
      <c r="L378" s="167"/>
      <c r="M378" s="171"/>
      <c r="N378" s="172"/>
      <c r="O378" s="172"/>
      <c r="P378" s="172"/>
      <c r="Q378" s="172"/>
      <c r="R378" s="172"/>
      <c r="S378" s="172"/>
      <c r="T378" s="173"/>
      <c r="AT378" s="168" t="s">
        <v>2624</v>
      </c>
      <c r="AU378" s="168" t="s">
        <v>2217</v>
      </c>
      <c r="AV378" s="13" t="s">
        <v>2217</v>
      </c>
      <c r="AW378" s="13" t="s">
        <v>26</v>
      </c>
      <c r="AX378" s="13" t="s">
        <v>2207</v>
      </c>
      <c r="AY378" s="168" t="s">
        <v>2612</v>
      </c>
    </row>
    <row r="379" spans="2:51" s="14" customFormat="1">
      <c r="B379" s="174"/>
      <c r="D379" s="161" t="s">
        <v>2624</v>
      </c>
      <c r="E379" s="175" t="s">
        <v>2503</v>
      </c>
      <c r="F379" s="176" t="s">
        <v>2638</v>
      </c>
      <c r="H379" s="177">
        <v>28</v>
      </c>
      <c r="I379" s="347"/>
      <c r="L379" s="174"/>
      <c r="M379" s="178"/>
      <c r="N379" s="179"/>
      <c r="O379" s="179"/>
      <c r="P379" s="179"/>
      <c r="Q379" s="179"/>
      <c r="R379" s="179"/>
      <c r="S379" s="179"/>
      <c r="T379" s="180"/>
      <c r="AT379" s="175" t="s">
        <v>2624</v>
      </c>
      <c r="AU379" s="175" t="s">
        <v>2217</v>
      </c>
      <c r="AV379" s="14" t="s">
        <v>2329</v>
      </c>
      <c r="AW379" s="14" t="s">
        <v>26</v>
      </c>
      <c r="AX379" s="14" t="s">
        <v>2207</v>
      </c>
      <c r="AY379" s="175" t="s">
        <v>2612</v>
      </c>
    </row>
    <row r="380" spans="2:51" s="12" customFormat="1">
      <c r="B380" s="160"/>
      <c r="D380" s="161" t="s">
        <v>2624</v>
      </c>
      <c r="E380" s="162" t="s">
        <v>2156</v>
      </c>
      <c r="F380" s="163" t="s">
        <v>2625</v>
      </c>
      <c r="H380" s="162" t="s">
        <v>2156</v>
      </c>
      <c r="I380" s="345"/>
      <c r="L380" s="160"/>
      <c r="M380" s="164"/>
      <c r="N380" s="165"/>
      <c r="O380" s="165"/>
      <c r="P380" s="165"/>
      <c r="Q380" s="165"/>
      <c r="R380" s="165"/>
      <c r="S380" s="165"/>
      <c r="T380" s="166"/>
      <c r="AT380" s="162" t="s">
        <v>2624</v>
      </c>
      <c r="AU380" s="162" t="s">
        <v>2217</v>
      </c>
      <c r="AV380" s="12" t="s">
        <v>2215</v>
      </c>
      <c r="AW380" s="12" t="s">
        <v>26</v>
      </c>
      <c r="AX380" s="12" t="s">
        <v>2207</v>
      </c>
      <c r="AY380" s="162" t="s">
        <v>2612</v>
      </c>
    </row>
    <row r="381" spans="2:51" s="13" customFormat="1">
      <c r="B381" s="167"/>
      <c r="D381" s="161" t="s">
        <v>2624</v>
      </c>
      <c r="E381" s="168" t="s">
        <v>2156</v>
      </c>
      <c r="F381" s="169" t="s">
        <v>2803</v>
      </c>
      <c r="H381" s="170">
        <v>3</v>
      </c>
      <c r="I381" s="346"/>
      <c r="L381" s="167"/>
      <c r="M381" s="171"/>
      <c r="N381" s="172"/>
      <c r="O381" s="172"/>
      <c r="P381" s="172"/>
      <c r="Q381" s="172"/>
      <c r="R381" s="172"/>
      <c r="S381" s="172"/>
      <c r="T381" s="173"/>
      <c r="AT381" s="168" t="s">
        <v>2624</v>
      </c>
      <c r="AU381" s="168" t="s">
        <v>2217</v>
      </c>
      <c r="AV381" s="13" t="s">
        <v>2217</v>
      </c>
      <c r="AW381" s="13" t="s">
        <v>26</v>
      </c>
      <c r="AX381" s="13" t="s">
        <v>2207</v>
      </c>
      <c r="AY381" s="168" t="s">
        <v>2612</v>
      </c>
    </row>
    <row r="382" spans="2:51" s="14" customFormat="1">
      <c r="B382" s="174"/>
      <c r="D382" s="161" t="s">
        <v>2624</v>
      </c>
      <c r="E382" s="175" t="s">
        <v>2506</v>
      </c>
      <c r="F382" s="176" t="s">
        <v>2638</v>
      </c>
      <c r="H382" s="177">
        <v>3</v>
      </c>
      <c r="I382" s="347"/>
      <c r="L382" s="174"/>
      <c r="M382" s="178"/>
      <c r="N382" s="179"/>
      <c r="O382" s="179"/>
      <c r="P382" s="179"/>
      <c r="Q382" s="179"/>
      <c r="R382" s="179"/>
      <c r="S382" s="179"/>
      <c r="T382" s="180"/>
      <c r="AT382" s="175" t="s">
        <v>2624</v>
      </c>
      <c r="AU382" s="175" t="s">
        <v>2217</v>
      </c>
      <c r="AV382" s="14" t="s">
        <v>2329</v>
      </c>
      <c r="AW382" s="14" t="s">
        <v>26</v>
      </c>
      <c r="AX382" s="14" t="s">
        <v>2207</v>
      </c>
      <c r="AY382" s="175" t="s">
        <v>2612</v>
      </c>
    </row>
    <row r="383" spans="2:51" s="12" customFormat="1">
      <c r="B383" s="160"/>
      <c r="D383" s="161" t="s">
        <v>2624</v>
      </c>
      <c r="E383" s="162" t="s">
        <v>2156</v>
      </c>
      <c r="F383" s="163" t="s">
        <v>2804</v>
      </c>
      <c r="H383" s="162" t="s">
        <v>2156</v>
      </c>
      <c r="I383" s="345"/>
      <c r="L383" s="160"/>
      <c r="M383" s="164"/>
      <c r="N383" s="165"/>
      <c r="O383" s="165"/>
      <c r="P383" s="165"/>
      <c r="Q383" s="165"/>
      <c r="R383" s="165"/>
      <c r="S383" s="165"/>
      <c r="T383" s="166"/>
      <c r="AT383" s="162" t="s">
        <v>2624</v>
      </c>
      <c r="AU383" s="162" t="s">
        <v>2217</v>
      </c>
      <c r="AV383" s="12" t="s">
        <v>2215</v>
      </c>
      <c r="AW383" s="12" t="s">
        <v>26</v>
      </c>
      <c r="AX383" s="12" t="s">
        <v>2207</v>
      </c>
      <c r="AY383" s="162" t="s">
        <v>2612</v>
      </c>
    </row>
    <row r="384" spans="2:51" s="13" customFormat="1">
      <c r="B384" s="167"/>
      <c r="D384" s="161" t="s">
        <v>2624</v>
      </c>
      <c r="E384" s="168" t="s">
        <v>2156</v>
      </c>
      <c r="F384" s="169" t="s">
        <v>2805</v>
      </c>
      <c r="H384" s="170">
        <v>10</v>
      </c>
      <c r="I384" s="346"/>
      <c r="L384" s="167"/>
      <c r="M384" s="171"/>
      <c r="N384" s="172"/>
      <c r="O384" s="172"/>
      <c r="P384" s="172"/>
      <c r="Q384" s="172"/>
      <c r="R384" s="172"/>
      <c r="S384" s="172"/>
      <c r="T384" s="173"/>
      <c r="AT384" s="168" t="s">
        <v>2624</v>
      </c>
      <c r="AU384" s="168" t="s">
        <v>2217</v>
      </c>
      <c r="AV384" s="13" t="s">
        <v>2217</v>
      </c>
      <c r="AW384" s="13" t="s">
        <v>26</v>
      </c>
      <c r="AX384" s="13" t="s">
        <v>2207</v>
      </c>
      <c r="AY384" s="168" t="s">
        <v>2612</v>
      </c>
    </row>
    <row r="385" spans="2:51" s="13" customFormat="1">
      <c r="B385" s="167"/>
      <c r="D385" s="161" t="s">
        <v>2624</v>
      </c>
      <c r="E385" s="168" t="s">
        <v>2156</v>
      </c>
      <c r="F385" s="169" t="s">
        <v>2806</v>
      </c>
      <c r="H385" s="170">
        <v>4</v>
      </c>
      <c r="I385" s="346"/>
      <c r="L385" s="167"/>
      <c r="M385" s="171"/>
      <c r="N385" s="172"/>
      <c r="O385" s="172"/>
      <c r="P385" s="172"/>
      <c r="Q385" s="172"/>
      <c r="R385" s="172"/>
      <c r="S385" s="172"/>
      <c r="T385" s="173"/>
      <c r="AT385" s="168" t="s">
        <v>2624</v>
      </c>
      <c r="AU385" s="168" t="s">
        <v>2217</v>
      </c>
      <c r="AV385" s="13" t="s">
        <v>2217</v>
      </c>
      <c r="AW385" s="13" t="s">
        <v>26</v>
      </c>
      <c r="AX385" s="13" t="s">
        <v>2207</v>
      </c>
      <c r="AY385" s="168" t="s">
        <v>2612</v>
      </c>
    </row>
    <row r="386" spans="2:51" s="13" customFormat="1">
      <c r="B386" s="167"/>
      <c r="D386" s="161" t="s">
        <v>2624</v>
      </c>
      <c r="E386" s="168" t="s">
        <v>2156</v>
      </c>
      <c r="F386" s="169" t="s">
        <v>2807</v>
      </c>
      <c r="H386" s="170">
        <v>2</v>
      </c>
      <c r="I386" s="346"/>
      <c r="L386" s="167"/>
      <c r="M386" s="171"/>
      <c r="N386" s="172"/>
      <c r="O386" s="172"/>
      <c r="P386" s="172"/>
      <c r="Q386" s="172"/>
      <c r="R386" s="172"/>
      <c r="S386" s="172"/>
      <c r="T386" s="173"/>
      <c r="AT386" s="168" t="s">
        <v>2624</v>
      </c>
      <c r="AU386" s="168" t="s">
        <v>2217</v>
      </c>
      <c r="AV386" s="13" t="s">
        <v>2217</v>
      </c>
      <c r="AW386" s="13" t="s">
        <v>26</v>
      </c>
      <c r="AX386" s="13" t="s">
        <v>2207</v>
      </c>
      <c r="AY386" s="168" t="s">
        <v>2612</v>
      </c>
    </row>
    <row r="387" spans="2:51" s="14" customFormat="1">
      <c r="B387" s="174"/>
      <c r="D387" s="161" t="s">
        <v>2624</v>
      </c>
      <c r="E387" s="175" t="s">
        <v>2510</v>
      </c>
      <c r="F387" s="176" t="s">
        <v>2638</v>
      </c>
      <c r="H387" s="177">
        <v>16</v>
      </c>
      <c r="I387" s="347"/>
      <c r="L387" s="174"/>
      <c r="M387" s="178"/>
      <c r="N387" s="179"/>
      <c r="O387" s="179"/>
      <c r="P387" s="179"/>
      <c r="Q387" s="179"/>
      <c r="R387" s="179"/>
      <c r="S387" s="179"/>
      <c r="T387" s="180"/>
      <c r="AT387" s="175" t="s">
        <v>2624</v>
      </c>
      <c r="AU387" s="175" t="s">
        <v>2217</v>
      </c>
      <c r="AV387" s="14" t="s">
        <v>2329</v>
      </c>
      <c r="AW387" s="14" t="s">
        <v>26</v>
      </c>
      <c r="AX387" s="14" t="s">
        <v>2207</v>
      </c>
      <c r="AY387" s="175" t="s">
        <v>2612</v>
      </c>
    </row>
    <row r="388" spans="2:51" s="12" customFormat="1">
      <c r="B388" s="160"/>
      <c r="D388" s="161" t="s">
        <v>2624</v>
      </c>
      <c r="E388" s="162" t="s">
        <v>2156</v>
      </c>
      <c r="F388" s="163" t="s">
        <v>2808</v>
      </c>
      <c r="H388" s="162" t="s">
        <v>2156</v>
      </c>
      <c r="I388" s="345"/>
      <c r="L388" s="160"/>
      <c r="M388" s="164"/>
      <c r="N388" s="165"/>
      <c r="O388" s="165"/>
      <c r="P388" s="165"/>
      <c r="Q388" s="165"/>
      <c r="R388" s="165"/>
      <c r="S388" s="165"/>
      <c r="T388" s="166"/>
      <c r="AT388" s="162" t="s">
        <v>2624</v>
      </c>
      <c r="AU388" s="162" t="s">
        <v>2217</v>
      </c>
      <c r="AV388" s="12" t="s">
        <v>2215</v>
      </c>
      <c r="AW388" s="12" t="s">
        <v>26</v>
      </c>
      <c r="AX388" s="12" t="s">
        <v>2207</v>
      </c>
      <c r="AY388" s="162" t="s">
        <v>2612</v>
      </c>
    </row>
    <row r="389" spans="2:51" s="13" customFormat="1">
      <c r="B389" s="167"/>
      <c r="D389" s="161" t="s">
        <v>2624</v>
      </c>
      <c r="E389" s="168" t="s">
        <v>2156</v>
      </c>
      <c r="F389" s="169" t="s">
        <v>2809</v>
      </c>
      <c r="H389" s="170">
        <v>1</v>
      </c>
      <c r="I389" s="346"/>
      <c r="L389" s="167"/>
      <c r="M389" s="171"/>
      <c r="N389" s="172"/>
      <c r="O389" s="172"/>
      <c r="P389" s="172"/>
      <c r="Q389" s="172"/>
      <c r="R389" s="172"/>
      <c r="S389" s="172"/>
      <c r="T389" s="173"/>
      <c r="AT389" s="168" t="s">
        <v>2624</v>
      </c>
      <c r="AU389" s="168" t="s">
        <v>2217</v>
      </c>
      <c r="AV389" s="13" t="s">
        <v>2217</v>
      </c>
      <c r="AW389" s="13" t="s">
        <v>26</v>
      </c>
      <c r="AX389" s="13" t="s">
        <v>2207</v>
      </c>
      <c r="AY389" s="168" t="s">
        <v>2612</v>
      </c>
    </row>
    <row r="390" spans="2:51" s="14" customFormat="1">
      <c r="B390" s="174"/>
      <c r="D390" s="161" t="s">
        <v>2624</v>
      </c>
      <c r="E390" s="175" t="s">
        <v>2514</v>
      </c>
      <c r="F390" s="176" t="s">
        <v>2638</v>
      </c>
      <c r="H390" s="177">
        <v>1</v>
      </c>
      <c r="I390" s="347"/>
      <c r="L390" s="174"/>
      <c r="M390" s="178"/>
      <c r="N390" s="179"/>
      <c r="O390" s="179"/>
      <c r="P390" s="179"/>
      <c r="Q390" s="179"/>
      <c r="R390" s="179"/>
      <c r="S390" s="179"/>
      <c r="T390" s="180"/>
      <c r="AT390" s="175" t="s">
        <v>2624</v>
      </c>
      <c r="AU390" s="175" t="s">
        <v>2217</v>
      </c>
      <c r="AV390" s="14" t="s">
        <v>2329</v>
      </c>
      <c r="AW390" s="14" t="s">
        <v>26</v>
      </c>
      <c r="AX390" s="14" t="s">
        <v>2207</v>
      </c>
      <c r="AY390" s="175" t="s">
        <v>2612</v>
      </c>
    </row>
    <row r="391" spans="2:51" s="12" customFormat="1">
      <c r="B391" s="160"/>
      <c r="D391" s="161" t="s">
        <v>2624</v>
      </c>
      <c r="E391" s="162" t="s">
        <v>2156</v>
      </c>
      <c r="F391" s="163" t="s">
        <v>2810</v>
      </c>
      <c r="H391" s="162" t="s">
        <v>2156</v>
      </c>
      <c r="I391" s="345"/>
      <c r="L391" s="160"/>
      <c r="M391" s="164"/>
      <c r="N391" s="165"/>
      <c r="O391" s="165"/>
      <c r="P391" s="165"/>
      <c r="Q391" s="165"/>
      <c r="R391" s="165"/>
      <c r="S391" s="165"/>
      <c r="T391" s="166"/>
      <c r="AT391" s="162" t="s">
        <v>2624</v>
      </c>
      <c r="AU391" s="162" t="s">
        <v>2217</v>
      </c>
      <c r="AV391" s="12" t="s">
        <v>2215</v>
      </c>
      <c r="AW391" s="12" t="s">
        <v>26</v>
      </c>
      <c r="AX391" s="12" t="s">
        <v>2207</v>
      </c>
      <c r="AY391" s="162" t="s">
        <v>2612</v>
      </c>
    </row>
    <row r="392" spans="2:51" s="13" customFormat="1">
      <c r="B392" s="167"/>
      <c r="D392" s="161" t="s">
        <v>2624</v>
      </c>
      <c r="E392" s="168" t="s">
        <v>2156</v>
      </c>
      <c r="F392" s="169" t="s">
        <v>2811</v>
      </c>
      <c r="H392" s="170">
        <v>2</v>
      </c>
      <c r="I392" s="346"/>
      <c r="L392" s="167"/>
      <c r="M392" s="171"/>
      <c r="N392" s="172"/>
      <c r="O392" s="172"/>
      <c r="P392" s="172"/>
      <c r="Q392" s="172"/>
      <c r="R392" s="172"/>
      <c r="S392" s="172"/>
      <c r="T392" s="173"/>
      <c r="AT392" s="168" t="s">
        <v>2624</v>
      </c>
      <c r="AU392" s="168" t="s">
        <v>2217</v>
      </c>
      <c r="AV392" s="13" t="s">
        <v>2217</v>
      </c>
      <c r="AW392" s="13" t="s">
        <v>26</v>
      </c>
      <c r="AX392" s="13" t="s">
        <v>2207</v>
      </c>
      <c r="AY392" s="168" t="s">
        <v>2612</v>
      </c>
    </row>
    <row r="393" spans="2:51" s="14" customFormat="1">
      <c r="B393" s="174"/>
      <c r="D393" s="161" t="s">
        <v>2624</v>
      </c>
      <c r="E393" s="175" t="s">
        <v>2517</v>
      </c>
      <c r="F393" s="176" t="s">
        <v>2638</v>
      </c>
      <c r="H393" s="177">
        <v>2</v>
      </c>
      <c r="I393" s="347"/>
      <c r="L393" s="174"/>
      <c r="M393" s="178"/>
      <c r="N393" s="179"/>
      <c r="O393" s="179"/>
      <c r="P393" s="179"/>
      <c r="Q393" s="179"/>
      <c r="R393" s="179"/>
      <c r="S393" s="179"/>
      <c r="T393" s="180"/>
      <c r="AT393" s="175" t="s">
        <v>2624</v>
      </c>
      <c r="AU393" s="175" t="s">
        <v>2217</v>
      </c>
      <c r="AV393" s="14" t="s">
        <v>2329</v>
      </c>
      <c r="AW393" s="14" t="s">
        <v>26</v>
      </c>
      <c r="AX393" s="14" t="s">
        <v>2207</v>
      </c>
      <c r="AY393" s="175" t="s">
        <v>2612</v>
      </c>
    </row>
    <row r="394" spans="2:51" s="12" customFormat="1">
      <c r="B394" s="160"/>
      <c r="D394" s="161" t="s">
        <v>2624</v>
      </c>
      <c r="E394" s="162" t="s">
        <v>2156</v>
      </c>
      <c r="F394" s="163" t="s">
        <v>2812</v>
      </c>
      <c r="H394" s="162" t="s">
        <v>2156</v>
      </c>
      <c r="I394" s="345"/>
      <c r="L394" s="160"/>
      <c r="M394" s="164"/>
      <c r="N394" s="165"/>
      <c r="O394" s="165"/>
      <c r="P394" s="165"/>
      <c r="Q394" s="165"/>
      <c r="R394" s="165"/>
      <c r="S394" s="165"/>
      <c r="T394" s="166"/>
      <c r="AT394" s="162" t="s">
        <v>2624</v>
      </c>
      <c r="AU394" s="162" t="s">
        <v>2217</v>
      </c>
      <c r="AV394" s="12" t="s">
        <v>2215</v>
      </c>
      <c r="AW394" s="12" t="s">
        <v>26</v>
      </c>
      <c r="AX394" s="12" t="s">
        <v>2207</v>
      </c>
      <c r="AY394" s="162" t="s">
        <v>2612</v>
      </c>
    </row>
    <row r="395" spans="2:51" s="13" customFormat="1">
      <c r="B395" s="167"/>
      <c r="D395" s="161" t="s">
        <v>2624</v>
      </c>
      <c r="E395" s="168" t="s">
        <v>2156</v>
      </c>
      <c r="F395" s="169" t="s">
        <v>2813</v>
      </c>
      <c r="H395" s="170">
        <v>5</v>
      </c>
      <c r="I395" s="346"/>
      <c r="L395" s="167"/>
      <c r="M395" s="171"/>
      <c r="N395" s="172"/>
      <c r="O395" s="172"/>
      <c r="P395" s="172"/>
      <c r="Q395" s="172"/>
      <c r="R395" s="172"/>
      <c r="S395" s="172"/>
      <c r="T395" s="173"/>
      <c r="AT395" s="168" t="s">
        <v>2624</v>
      </c>
      <c r="AU395" s="168" t="s">
        <v>2217</v>
      </c>
      <c r="AV395" s="13" t="s">
        <v>2217</v>
      </c>
      <c r="AW395" s="13" t="s">
        <v>26</v>
      </c>
      <c r="AX395" s="13" t="s">
        <v>2207</v>
      </c>
      <c r="AY395" s="168" t="s">
        <v>2612</v>
      </c>
    </row>
    <row r="396" spans="2:51" s="14" customFormat="1">
      <c r="B396" s="174"/>
      <c r="D396" s="161" t="s">
        <v>2624</v>
      </c>
      <c r="E396" s="175" t="s">
        <v>2520</v>
      </c>
      <c r="F396" s="176" t="s">
        <v>2638</v>
      </c>
      <c r="H396" s="177">
        <v>5</v>
      </c>
      <c r="I396" s="347"/>
      <c r="L396" s="174"/>
      <c r="M396" s="178"/>
      <c r="N396" s="179"/>
      <c r="O396" s="179"/>
      <c r="P396" s="179"/>
      <c r="Q396" s="179"/>
      <c r="R396" s="179"/>
      <c r="S396" s="179"/>
      <c r="T396" s="180"/>
      <c r="AT396" s="175" t="s">
        <v>2624</v>
      </c>
      <c r="AU396" s="175" t="s">
        <v>2217</v>
      </c>
      <c r="AV396" s="14" t="s">
        <v>2329</v>
      </c>
      <c r="AW396" s="14" t="s">
        <v>26</v>
      </c>
      <c r="AX396" s="14" t="s">
        <v>2207</v>
      </c>
      <c r="AY396" s="175" t="s">
        <v>2612</v>
      </c>
    </row>
    <row r="397" spans="2:51" s="12" customFormat="1">
      <c r="B397" s="160"/>
      <c r="D397" s="161" t="s">
        <v>2624</v>
      </c>
      <c r="E397" s="162" t="s">
        <v>2156</v>
      </c>
      <c r="F397" s="163" t="s">
        <v>2681</v>
      </c>
      <c r="H397" s="162" t="s">
        <v>2156</v>
      </c>
      <c r="I397" s="345"/>
      <c r="L397" s="160"/>
      <c r="M397" s="164"/>
      <c r="N397" s="165"/>
      <c r="O397" s="165"/>
      <c r="P397" s="165"/>
      <c r="Q397" s="165"/>
      <c r="R397" s="165"/>
      <c r="S397" s="165"/>
      <c r="T397" s="166"/>
      <c r="AT397" s="162" t="s">
        <v>2624</v>
      </c>
      <c r="AU397" s="162" t="s">
        <v>2217</v>
      </c>
      <c r="AV397" s="12" t="s">
        <v>2215</v>
      </c>
      <c r="AW397" s="12" t="s">
        <v>26</v>
      </c>
      <c r="AX397" s="12" t="s">
        <v>2207</v>
      </c>
      <c r="AY397" s="162" t="s">
        <v>2612</v>
      </c>
    </row>
    <row r="398" spans="2:51" s="12" customFormat="1">
      <c r="B398" s="160"/>
      <c r="D398" s="161" t="s">
        <v>2624</v>
      </c>
      <c r="E398" s="162" t="s">
        <v>2156</v>
      </c>
      <c r="F398" s="163" t="s">
        <v>2721</v>
      </c>
      <c r="H398" s="162" t="s">
        <v>2156</v>
      </c>
      <c r="I398" s="345"/>
      <c r="L398" s="160"/>
      <c r="M398" s="164"/>
      <c r="N398" s="165"/>
      <c r="O398" s="165"/>
      <c r="P398" s="165"/>
      <c r="Q398" s="165"/>
      <c r="R398" s="165"/>
      <c r="S398" s="165"/>
      <c r="T398" s="166"/>
      <c r="AT398" s="162" t="s">
        <v>2624</v>
      </c>
      <c r="AU398" s="162" t="s">
        <v>2217</v>
      </c>
      <c r="AV398" s="12" t="s">
        <v>2215</v>
      </c>
      <c r="AW398" s="12" t="s">
        <v>26</v>
      </c>
      <c r="AX398" s="12" t="s">
        <v>2207</v>
      </c>
      <c r="AY398" s="162" t="s">
        <v>2612</v>
      </c>
    </row>
    <row r="399" spans="2:51" s="14" customFormat="1">
      <c r="B399" s="174"/>
      <c r="D399" s="161" t="s">
        <v>2624</v>
      </c>
      <c r="E399" s="175" t="s">
        <v>2523</v>
      </c>
      <c r="F399" s="176" t="s">
        <v>2638</v>
      </c>
      <c r="H399" s="177">
        <v>0</v>
      </c>
      <c r="I399" s="347"/>
      <c r="L399" s="174"/>
      <c r="M399" s="178"/>
      <c r="N399" s="179"/>
      <c r="O399" s="179"/>
      <c r="P399" s="179"/>
      <c r="Q399" s="179"/>
      <c r="R399" s="179"/>
      <c r="S399" s="179"/>
      <c r="T399" s="180"/>
      <c r="AT399" s="175" t="s">
        <v>2624</v>
      </c>
      <c r="AU399" s="175" t="s">
        <v>2217</v>
      </c>
      <c r="AV399" s="14" t="s">
        <v>2329</v>
      </c>
      <c r="AW399" s="14" t="s">
        <v>26</v>
      </c>
      <c r="AX399" s="14" t="s">
        <v>2207</v>
      </c>
      <c r="AY399" s="175" t="s">
        <v>2612</v>
      </c>
    </row>
    <row r="400" spans="2:51" s="12" customFormat="1">
      <c r="B400" s="160"/>
      <c r="D400" s="161" t="s">
        <v>2624</v>
      </c>
      <c r="E400" s="162" t="s">
        <v>2156</v>
      </c>
      <c r="F400" s="163" t="s">
        <v>2799</v>
      </c>
      <c r="H400" s="162" t="s">
        <v>2156</v>
      </c>
      <c r="I400" s="345"/>
      <c r="L400" s="160"/>
      <c r="M400" s="164"/>
      <c r="N400" s="165"/>
      <c r="O400" s="165"/>
      <c r="P400" s="165"/>
      <c r="Q400" s="165"/>
      <c r="R400" s="165"/>
      <c r="S400" s="165"/>
      <c r="T400" s="166"/>
      <c r="AT400" s="162" t="s">
        <v>2624</v>
      </c>
      <c r="AU400" s="162" t="s">
        <v>2217</v>
      </c>
      <c r="AV400" s="12" t="s">
        <v>2215</v>
      </c>
      <c r="AW400" s="12" t="s">
        <v>26</v>
      </c>
      <c r="AX400" s="12" t="s">
        <v>2207</v>
      </c>
      <c r="AY400" s="162" t="s">
        <v>2612</v>
      </c>
    </row>
    <row r="401" spans="2:51" s="13" customFormat="1">
      <c r="B401" s="167"/>
      <c r="D401" s="161" t="s">
        <v>2624</v>
      </c>
      <c r="E401" s="168" t="s">
        <v>2156</v>
      </c>
      <c r="F401" s="169" t="s">
        <v>2814</v>
      </c>
      <c r="H401" s="170">
        <v>1</v>
      </c>
      <c r="I401" s="346"/>
      <c r="L401" s="167"/>
      <c r="M401" s="171"/>
      <c r="N401" s="172"/>
      <c r="O401" s="172"/>
      <c r="P401" s="172"/>
      <c r="Q401" s="172"/>
      <c r="R401" s="172"/>
      <c r="S401" s="172"/>
      <c r="T401" s="173"/>
      <c r="AT401" s="168" t="s">
        <v>2624</v>
      </c>
      <c r="AU401" s="168" t="s">
        <v>2217</v>
      </c>
      <c r="AV401" s="13" t="s">
        <v>2217</v>
      </c>
      <c r="AW401" s="13" t="s">
        <v>26</v>
      </c>
      <c r="AX401" s="13" t="s">
        <v>2207</v>
      </c>
      <c r="AY401" s="168" t="s">
        <v>2612</v>
      </c>
    </row>
    <row r="402" spans="2:51" s="13" customFormat="1">
      <c r="B402" s="167"/>
      <c r="D402" s="161" t="s">
        <v>2624</v>
      </c>
      <c r="E402" s="168" t="s">
        <v>2156</v>
      </c>
      <c r="F402" s="169" t="s">
        <v>2815</v>
      </c>
      <c r="H402" s="170">
        <v>1</v>
      </c>
      <c r="I402" s="346"/>
      <c r="L402" s="167"/>
      <c r="M402" s="171"/>
      <c r="N402" s="172"/>
      <c r="O402" s="172"/>
      <c r="P402" s="172"/>
      <c r="Q402" s="172"/>
      <c r="R402" s="172"/>
      <c r="S402" s="172"/>
      <c r="T402" s="173"/>
      <c r="AT402" s="168" t="s">
        <v>2624</v>
      </c>
      <c r="AU402" s="168" t="s">
        <v>2217</v>
      </c>
      <c r="AV402" s="13" t="s">
        <v>2217</v>
      </c>
      <c r="AW402" s="13" t="s">
        <v>26</v>
      </c>
      <c r="AX402" s="13" t="s">
        <v>2207</v>
      </c>
      <c r="AY402" s="168" t="s">
        <v>2612</v>
      </c>
    </row>
    <row r="403" spans="2:51" s="13" customFormat="1">
      <c r="B403" s="167"/>
      <c r="D403" s="161" t="s">
        <v>2624</v>
      </c>
      <c r="E403" s="168" t="s">
        <v>2156</v>
      </c>
      <c r="F403" s="169" t="s">
        <v>2802</v>
      </c>
      <c r="H403" s="170">
        <v>1</v>
      </c>
      <c r="I403" s="346"/>
      <c r="L403" s="167"/>
      <c r="M403" s="171"/>
      <c r="N403" s="172"/>
      <c r="O403" s="172"/>
      <c r="P403" s="172"/>
      <c r="Q403" s="172"/>
      <c r="R403" s="172"/>
      <c r="S403" s="172"/>
      <c r="T403" s="173"/>
      <c r="AT403" s="168" t="s">
        <v>2624</v>
      </c>
      <c r="AU403" s="168" t="s">
        <v>2217</v>
      </c>
      <c r="AV403" s="13" t="s">
        <v>2217</v>
      </c>
      <c r="AW403" s="13" t="s">
        <v>26</v>
      </c>
      <c r="AX403" s="13" t="s">
        <v>2207</v>
      </c>
      <c r="AY403" s="168" t="s">
        <v>2612</v>
      </c>
    </row>
    <row r="404" spans="2:51" s="14" customFormat="1">
      <c r="B404" s="174"/>
      <c r="D404" s="161" t="s">
        <v>2624</v>
      </c>
      <c r="E404" s="175" t="s">
        <v>2526</v>
      </c>
      <c r="F404" s="176" t="s">
        <v>2638</v>
      </c>
      <c r="H404" s="177">
        <v>3</v>
      </c>
      <c r="I404" s="347"/>
      <c r="L404" s="174"/>
      <c r="M404" s="178"/>
      <c r="N404" s="179"/>
      <c r="O404" s="179"/>
      <c r="P404" s="179"/>
      <c r="Q404" s="179"/>
      <c r="R404" s="179"/>
      <c r="S404" s="179"/>
      <c r="T404" s="180"/>
      <c r="AT404" s="175" t="s">
        <v>2624</v>
      </c>
      <c r="AU404" s="175" t="s">
        <v>2217</v>
      </c>
      <c r="AV404" s="14" t="s">
        <v>2329</v>
      </c>
      <c r="AW404" s="14" t="s">
        <v>26</v>
      </c>
      <c r="AX404" s="14" t="s">
        <v>2207</v>
      </c>
      <c r="AY404" s="175" t="s">
        <v>2612</v>
      </c>
    </row>
    <row r="405" spans="2:51" s="12" customFormat="1">
      <c r="B405" s="160"/>
      <c r="D405" s="161" t="s">
        <v>2624</v>
      </c>
      <c r="E405" s="162" t="s">
        <v>2156</v>
      </c>
      <c r="F405" s="163" t="s">
        <v>2810</v>
      </c>
      <c r="H405" s="162" t="s">
        <v>2156</v>
      </c>
      <c r="I405" s="345"/>
      <c r="L405" s="160"/>
      <c r="M405" s="164"/>
      <c r="N405" s="165"/>
      <c r="O405" s="165"/>
      <c r="P405" s="165"/>
      <c r="Q405" s="165"/>
      <c r="R405" s="165"/>
      <c r="S405" s="165"/>
      <c r="T405" s="166"/>
      <c r="AT405" s="162" t="s">
        <v>2624</v>
      </c>
      <c r="AU405" s="162" t="s">
        <v>2217</v>
      </c>
      <c r="AV405" s="12" t="s">
        <v>2215</v>
      </c>
      <c r="AW405" s="12" t="s">
        <v>26</v>
      </c>
      <c r="AX405" s="12" t="s">
        <v>2207</v>
      </c>
      <c r="AY405" s="162" t="s">
        <v>2612</v>
      </c>
    </row>
    <row r="406" spans="2:51" s="14" customFormat="1">
      <c r="B406" s="174"/>
      <c r="D406" s="161" t="s">
        <v>2624</v>
      </c>
      <c r="E406" s="175" t="s">
        <v>2529</v>
      </c>
      <c r="F406" s="176" t="s">
        <v>2638</v>
      </c>
      <c r="H406" s="177">
        <v>0</v>
      </c>
      <c r="I406" s="347"/>
      <c r="L406" s="174"/>
      <c r="M406" s="178"/>
      <c r="N406" s="179"/>
      <c r="O406" s="179"/>
      <c r="P406" s="179"/>
      <c r="Q406" s="179"/>
      <c r="R406" s="179"/>
      <c r="S406" s="179"/>
      <c r="T406" s="180"/>
      <c r="AT406" s="175" t="s">
        <v>2624</v>
      </c>
      <c r="AU406" s="175" t="s">
        <v>2217</v>
      </c>
      <c r="AV406" s="14" t="s">
        <v>2329</v>
      </c>
      <c r="AW406" s="14" t="s">
        <v>26</v>
      </c>
      <c r="AX406" s="14" t="s">
        <v>2207</v>
      </c>
      <c r="AY406" s="175" t="s">
        <v>2612</v>
      </c>
    </row>
    <row r="407" spans="2:51" s="12" customFormat="1">
      <c r="B407" s="160"/>
      <c r="D407" s="161" t="s">
        <v>2624</v>
      </c>
      <c r="E407" s="162" t="s">
        <v>2156</v>
      </c>
      <c r="F407" s="163" t="s">
        <v>2812</v>
      </c>
      <c r="H407" s="162" t="s">
        <v>2156</v>
      </c>
      <c r="I407" s="345"/>
      <c r="L407" s="160"/>
      <c r="M407" s="164"/>
      <c r="N407" s="165"/>
      <c r="O407" s="165"/>
      <c r="P407" s="165"/>
      <c r="Q407" s="165"/>
      <c r="R407" s="165"/>
      <c r="S407" s="165"/>
      <c r="T407" s="166"/>
      <c r="AT407" s="162" t="s">
        <v>2624</v>
      </c>
      <c r="AU407" s="162" t="s">
        <v>2217</v>
      </c>
      <c r="AV407" s="12" t="s">
        <v>2215</v>
      </c>
      <c r="AW407" s="12" t="s">
        <v>26</v>
      </c>
      <c r="AX407" s="12" t="s">
        <v>2207</v>
      </c>
      <c r="AY407" s="162" t="s">
        <v>2612</v>
      </c>
    </row>
    <row r="408" spans="2:51" s="13" customFormat="1">
      <c r="B408" s="167"/>
      <c r="D408" s="161" t="s">
        <v>2624</v>
      </c>
      <c r="E408" s="168" t="s">
        <v>2156</v>
      </c>
      <c r="F408" s="169" t="s">
        <v>2814</v>
      </c>
      <c r="H408" s="170">
        <v>1</v>
      </c>
      <c r="I408" s="346"/>
      <c r="L408" s="167"/>
      <c r="M408" s="171"/>
      <c r="N408" s="172"/>
      <c r="O408" s="172"/>
      <c r="P408" s="172"/>
      <c r="Q408" s="172"/>
      <c r="R408" s="172"/>
      <c r="S408" s="172"/>
      <c r="T408" s="173"/>
      <c r="AT408" s="168" t="s">
        <v>2624</v>
      </c>
      <c r="AU408" s="168" t="s">
        <v>2217</v>
      </c>
      <c r="AV408" s="13" t="s">
        <v>2217</v>
      </c>
      <c r="AW408" s="13" t="s">
        <v>26</v>
      </c>
      <c r="AX408" s="13" t="s">
        <v>2207</v>
      </c>
      <c r="AY408" s="168" t="s">
        <v>2612</v>
      </c>
    </row>
    <row r="409" spans="2:51" s="14" customFormat="1">
      <c r="B409" s="174"/>
      <c r="D409" s="161" t="s">
        <v>2624</v>
      </c>
      <c r="E409" s="175" t="s">
        <v>2532</v>
      </c>
      <c r="F409" s="176" t="s">
        <v>2638</v>
      </c>
      <c r="H409" s="177">
        <v>1</v>
      </c>
      <c r="I409" s="347"/>
      <c r="L409" s="174"/>
      <c r="M409" s="178"/>
      <c r="N409" s="179"/>
      <c r="O409" s="179"/>
      <c r="P409" s="179"/>
      <c r="Q409" s="179"/>
      <c r="R409" s="179"/>
      <c r="S409" s="179"/>
      <c r="T409" s="180"/>
      <c r="AT409" s="175" t="s">
        <v>2624</v>
      </c>
      <c r="AU409" s="175" t="s">
        <v>2217</v>
      </c>
      <c r="AV409" s="14" t="s">
        <v>2329</v>
      </c>
      <c r="AW409" s="14" t="s">
        <v>26</v>
      </c>
      <c r="AX409" s="14" t="s">
        <v>2207</v>
      </c>
      <c r="AY409" s="175" t="s">
        <v>2612</v>
      </c>
    </row>
    <row r="410" spans="2:51" s="12" customFormat="1">
      <c r="B410" s="160"/>
      <c r="D410" s="161" t="s">
        <v>2624</v>
      </c>
      <c r="E410" s="162" t="s">
        <v>2156</v>
      </c>
      <c r="F410" s="163" t="s">
        <v>2639</v>
      </c>
      <c r="H410" s="162" t="s">
        <v>2156</v>
      </c>
      <c r="I410" s="345"/>
      <c r="L410" s="160"/>
      <c r="M410" s="164"/>
      <c r="N410" s="165"/>
      <c r="O410" s="165"/>
      <c r="P410" s="165"/>
      <c r="Q410" s="165"/>
      <c r="R410" s="165"/>
      <c r="S410" s="165"/>
      <c r="T410" s="166"/>
      <c r="AT410" s="162" t="s">
        <v>2624</v>
      </c>
      <c r="AU410" s="162" t="s">
        <v>2217</v>
      </c>
      <c r="AV410" s="12" t="s">
        <v>2215</v>
      </c>
      <c r="AW410" s="12" t="s">
        <v>26</v>
      </c>
      <c r="AX410" s="12" t="s">
        <v>2207</v>
      </c>
      <c r="AY410" s="162" t="s">
        <v>2612</v>
      </c>
    </row>
    <row r="411" spans="2:51" s="12" customFormat="1">
      <c r="B411" s="160"/>
      <c r="D411" s="161" t="s">
        <v>2624</v>
      </c>
      <c r="E411" s="162" t="s">
        <v>2156</v>
      </c>
      <c r="F411" s="163" t="s">
        <v>2796</v>
      </c>
      <c r="H411" s="162" t="s">
        <v>2156</v>
      </c>
      <c r="I411" s="345"/>
      <c r="L411" s="160"/>
      <c r="M411" s="164"/>
      <c r="N411" s="165"/>
      <c r="O411" s="165"/>
      <c r="P411" s="165"/>
      <c r="Q411" s="165"/>
      <c r="R411" s="165"/>
      <c r="S411" s="165"/>
      <c r="T411" s="166"/>
      <c r="AT411" s="162" t="s">
        <v>2624</v>
      </c>
      <c r="AU411" s="162" t="s">
        <v>2217</v>
      </c>
      <c r="AV411" s="12" t="s">
        <v>2215</v>
      </c>
      <c r="AW411" s="12" t="s">
        <v>26</v>
      </c>
      <c r="AX411" s="12" t="s">
        <v>2207</v>
      </c>
      <c r="AY411" s="162" t="s">
        <v>2612</v>
      </c>
    </row>
    <row r="412" spans="2:51" s="14" customFormat="1">
      <c r="B412" s="174"/>
      <c r="D412" s="161" t="s">
        <v>2624</v>
      </c>
      <c r="E412" s="175" t="s">
        <v>2538</v>
      </c>
      <c r="F412" s="176" t="s">
        <v>2638</v>
      </c>
      <c r="H412" s="177">
        <v>0</v>
      </c>
      <c r="I412" s="347"/>
      <c r="L412" s="174"/>
      <c r="M412" s="178"/>
      <c r="N412" s="179"/>
      <c r="O412" s="179"/>
      <c r="P412" s="179"/>
      <c r="Q412" s="179"/>
      <c r="R412" s="179"/>
      <c r="S412" s="179"/>
      <c r="T412" s="180"/>
      <c r="AT412" s="175" t="s">
        <v>2624</v>
      </c>
      <c r="AU412" s="175" t="s">
        <v>2217</v>
      </c>
      <c r="AV412" s="14" t="s">
        <v>2329</v>
      </c>
      <c r="AW412" s="14" t="s">
        <v>26</v>
      </c>
      <c r="AX412" s="14" t="s">
        <v>2207</v>
      </c>
      <c r="AY412" s="175" t="s">
        <v>2612</v>
      </c>
    </row>
    <row r="413" spans="2:51" s="12" customFormat="1">
      <c r="B413" s="160"/>
      <c r="D413" s="161" t="s">
        <v>2624</v>
      </c>
      <c r="E413" s="162" t="s">
        <v>2156</v>
      </c>
      <c r="F413" s="163" t="s">
        <v>2721</v>
      </c>
      <c r="H413" s="162" t="s">
        <v>2156</v>
      </c>
      <c r="I413" s="345"/>
      <c r="L413" s="160"/>
      <c r="M413" s="164"/>
      <c r="N413" s="165"/>
      <c r="O413" s="165"/>
      <c r="P413" s="165"/>
      <c r="Q413" s="165"/>
      <c r="R413" s="165"/>
      <c r="S413" s="165"/>
      <c r="T413" s="166"/>
      <c r="AT413" s="162" t="s">
        <v>2624</v>
      </c>
      <c r="AU413" s="162" t="s">
        <v>2217</v>
      </c>
      <c r="AV413" s="12" t="s">
        <v>2215</v>
      </c>
      <c r="AW413" s="12" t="s">
        <v>26</v>
      </c>
      <c r="AX413" s="12" t="s">
        <v>2207</v>
      </c>
      <c r="AY413" s="162" t="s">
        <v>2612</v>
      </c>
    </row>
    <row r="414" spans="2:51" s="13" customFormat="1">
      <c r="B414" s="167"/>
      <c r="D414" s="161" t="s">
        <v>2624</v>
      </c>
      <c r="E414" s="168" t="s">
        <v>2156</v>
      </c>
      <c r="F414" s="169" t="s">
        <v>2314</v>
      </c>
      <c r="H414" s="170">
        <v>6</v>
      </c>
      <c r="I414" s="346"/>
      <c r="L414" s="167"/>
      <c r="M414" s="171"/>
      <c r="N414" s="172"/>
      <c r="O414" s="172"/>
      <c r="P414" s="172"/>
      <c r="Q414" s="172"/>
      <c r="R414" s="172"/>
      <c r="S414" s="172"/>
      <c r="T414" s="173"/>
      <c r="AT414" s="168" t="s">
        <v>2624</v>
      </c>
      <c r="AU414" s="168" t="s">
        <v>2217</v>
      </c>
      <c r="AV414" s="13" t="s">
        <v>2217</v>
      </c>
      <c r="AW414" s="13" t="s">
        <v>26</v>
      </c>
      <c r="AX414" s="13" t="s">
        <v>2207</v>
      </c>
      <c r="AY414" s="168" t="s">
        <v>2612</v>
      </c>
    </row>
    <row r="415" spans="2:51" s="14" customFormat="1">
      <c r="B415" s="174"/>
      <c r="D415" s="161" t="s">
        <v>2624</v>
      </c>
      <c r="E415" s="175" t="s">
        <v>2541</v>
      </c>
      <c r="F415" s="176" t="s">
        <v>2638</v>
      </c>
      <c r="H415" s="177">
        <v>6</v>
      </c>
      <c r="I415" s="347"/>
      <c r="L415" s="174"/>
      <c r="M415" s="178"/>
      <c r="N415" s="179"/>
      <c r="O415" s="179"/>
      <c r="P415" s="179"/>
      <c r="Q415" s="179"/>
      <c r="R415" s="179"/>
      <c r="S415" s="179"/>
      <c r="T415" s="180"/>
      <c r="AT415" s="175" t="s">
        <v>2624</v>
      </c>
      <c r="AU415" s="175" t="s">
        <v>2217</v>
      </c>
      <c r="AV415" s="14" t="s">
        <v>2329</v>
      </c>
      <c r="AW415" s="14" t="s">
        <v>26</v>
      </c>
      <c r="AX415" s="14" t="s">
        <v>2207</v>
      </c>
      <c r="AY415" s="175" t="s">
        <v>2612</v>
      </c>
    </row>
    <row r="416" spans="2:51" s="12" customFormat="1">
      <c r="B416" s="160"/>
      <c r="D416" s="161" t="s">
        <v>2624</v>
      </c>
      <c r="E416" s="162" t="s">
        <v>2156</v>
      </c>
      <c r="F416" s="163" t="s">
        <v>2799</v>
      </c>
      <c r="H416" s="162" t="s">
        <v>2156</v>
      </c>
      <c r="I416" s="345"/>
      <c r="L416" s="160"/>
      <c r="M416" s="164"/>
      <c r="N416" s="165"/>
      <c r="O416" s="165"/>
      <c r="P416" s="165"/>
      <c r="Q416" s="165"/>
      <c r="R416" s="165"/>
      <c r="S416" s="165"/>
      <c r="T416" s="166"/>
      <c r="AT416" s="162" t="s">
        <v>2624</v>
      </c>
      <c r="AU416" s="162" t="s">
        <v>2217</v>
      </c>
      <c r="AV416" s="12" t="s">
        <v>2215</v>
      </c>
      <c r="AW416" s="12" t="s">
        <v>26</v>
      </c>
      <c r="AX416" s="12" t="s">
        <v>2207</v>
      </c>
      <c r="AY416" s="162" t="s">
        <v>2612</v>
      </c>
    </row>
    <row r="417" spans="2:51" s="13" customFormat="1">
      <c r="B417" s="167"/>
      <c r="D417" s="161" t="s">
        <v>2624</v>
      </c>
      <c r="E417" s="168" t="s">
        <v>2156</v>
      </c>
      <c r="F417" s="169" t="s">
        <v>2329</v>
      </c>
      <c r="H417" s="170">
        <v>3</v>
      </c>
      <c r="I417" s="346"/>
      <c r="L417" s="167"/>
      <c r="M417" s="171"/>
      <c r="N417" s="172"/>
      <c r="O417" s="172"/>
      <c r="P417" s="172"/>
      <c r="Q417" s="172"/>
      <c r="R417" s="172"/>
      <c r="S417" s="172"/>
      <c r="T417" s="173"/>
      <c r="AT417" s="168" t="s">
        <v>2624</v>
      </c>
      <c r="AU417" s="168" t="s">
        <v>2217</v>
      </c>
      <c r="AV417" s="13" t="s">
        <v>2217</v>
      </c>
      <c r="AW417" s="13" t="s">
        <v>26</v>
      </c>
      <c r="AX417" s="13" t="s">
        <v>2207</v>
      </c>
      <c r="AY417" s="168" t="s">
        <v>2612</v>
      </c>
    </row>
    <row r="418" spans="2:51" s="14" customFormat="1">
      <c r="B418" s="174"/>
      <c r="D418" s="161" t="s">
        <v>2624</v>
      </c>
      <c r="E418" s="175" t="s">
        <v>2544</v>
      </c>
      <c r="F418" s="176" t="s">
        <v>2638</v>
      </c>
      <c r="H418" s="177">
        <v>3</v>
      </c>
      <c r="I418" s="347"/>
      <c r="L418" s="174"/>
      <c r="M418" s="178"/>
      <c r="N418" s="179"/>
      <c r="O418" s="179"/>
      <c r="P418" s="179"/>
      <c r="Q418" s="179"/>
      <c r="R418" s="179"/>
      <c r="S418" s="179"/>
      <c r="T418" s="180"/>
      <c r="AT418" s="175" t="s">
        <v>2624</v>
      </c>
      <c r="AU418" s="175" t="s">
        <v>2217</v>
      </c>
      <c r="AV418" s="14" t="s">
        <v>2329</v>
      </c>
      <c r="AW418" s="14" t="s">
        <v>26</v>
      </c>
      <c r="AX418" s="14" t="s">
        <v>2207</v>
      </c>
      <c r="AY418" s="175" t="s">
        <v>2612</v>
      </c>
    </row>
    <row r="419" spans="2:51" s="12" customFormat="1">
      <c r="B419" s="160"/>
      <c r="D419" s="161" t="s">
        <v>2624</v>
      </c>
      <c r="E419" s="162" t="s">
        <v>2156</v>
      </c>
      <c r="F419" s="163" t="s">
        <v>2625</v>
      </c>
      <c r="H419" s="162" t="s">
        <v>2156</v>
      </c>
      <c r="I419" s="345"/>
      <c r="L419" s="160"/>
      <c r="M419" s="164"/>
      <c r="N419" s="165"/>
      <c r="O419" s="165"/>
      <c r="P419" s="165"/>
      <c r="Q419" s="165"/>
      <c r="R419" s="165"/>
      <c r="S419" s="165"/>
      <c r="T419" s="166"/>
      <c r="AT419" s="162" t="s">
        <v>2624</v>
      </c>
      <c r="AU419" s="162" t="s">
        <v>2217</v>
      </c>
      <c r="AV419" s="12" t="s">
        <v>2215</v>
      </c>
      <c r="AW419" s="12" t="s">
        <v>26</v>
      </c>
      <c r="AX419" s="12" t="s">
        <v>2207</v>
      </c>
      <c r="AY419" s="162" t="s">
        <v>2612</v>
      </c>
    </row>
    <row r="420" spans="2:51" s="13" customFormat="1">
      <c r="B420" s="167"/>
      <c r="D420" s="161" t="s">
        <v>2624</v>
      </c>
      <c r="E420" s="168" t="s">
        <v>2156</v>
      </c>
      <c r="F420" s="169" t="s">
        <v>2215</v>
      </c>
      <c r="H420" s="170">
        <v>1</v>
      </c>
      <c r="I420" s="346"/>
      <c r="L420" s="167"/>
      <c r="M420" s="171"/>
      <c r="N420" s="172"/>
      <c r="O420" s="172"/>
      <c r="P420" s="172"/>
      <c r="Q420" s="172"/>
      <c r="R420" s="172"/>
      <c r="S420" s="172"/>
      <c r="T420" s="173"/>
      <c r="AT420" s="168" t="s">
        <v>2624</v>
      </c>
      <c r="AU420" s="168" t="s">
        <v>2217</v>
      </c>
      <c r="AV420" s="13" t="s">
        <v>2217</v>
      </c>
      <c r="AW420" s="13" t="s">
        <v>26</v>
      </c>
      <c r="AX420" s="13" t="s">
        <v>2207</v>
      </c>
      <c r="AY420" s="168" t="s">
        <v>2612</v>
      </c>
    </row>
    <row r="421" spans="2:51" s="14" customFormat="1">
      <c r="B421" s="174"/>
      <c r="D421" s="161" t="s">
        <v>2624</v>
      </c>
      <c r="E421" s="175" t="s">
        <v>2547</v>
      </c>
      <c r="F421" s="176" t="s">
        <v>2638</v>
      </c>
      <c r="H421" s="177">
        <v>1</v>
      </c>
      <c r="I421" s="347"/>
      <c r="L421" s="174"/>
      <c r="M421" s="178"/>
      <c r="N421" s="179"/>
      <c r="O421" s="179"/>
      <c r="P421" s="179"/>
      <c r="Q421" s="179"/>
      <c r="R421" s="179"/>
      <c r="S421" s="179"/>
      <c r="T421" s="180"/>
      <c r="AT421" s="175" t="s">
        <v>2624</v>
      </c>
      <c r="AU421" s="175" t="s">
        <v>2217</v>
      </c>
      <c r="AV421" s="14" t="s">
        <v>2329</v>
      </c>
      <c r="AW421" s="14" t="s">
        <v>26</v>
      </c>
      <c r="AX421" s="14" t="s">
        <v>2207</v>
      </c>
      <c r="AY421" s="175" t="s">
        <v>2612</v>
      </c>
    </row>
    <row r="422" spans="2:51" s="12" customFormat="1">
      <c r="B422" s="160"/>
      <c r="D422" s="161" t="s">
        <v>2624</v>
      </c>
      <c r="E422" s="162" t="s">
        <v>2156</v>
      </c>
      <c r="F422" s="163" t="s">
        <v>2804</v>
      </c>
      <c r="H422" s="162" t="s">
        <v>2156</v>
      </c>
      <c r="I422" s="345"/>
      <c r="L422" s="160"/>
      <c r="M422" s="164"/>
      <c r="N422" s="165"/>
      <c r="O422" s="165"/>
      <c r="P422" s="165"/>
      <c r="Q422" s="165"/>
      <c r="R422" s="165"/>
      <c r="S422" s="165"/>
      <c r="T422" s="166"/>
      <c r="AT422" s="162" t="s">
        <v>2624</v>
      </c>
      <c r="AU422" s="162" t="s">
        <v>2217</v>
      </c>
      <c r="AV422" s="12" t="s">
        <v>2215</v>
      </c>
      <c r="AW422" s="12" t="s">
        <v>26</v>
      </c>
      <c r="AX422" s="12" t="s">
        <v>2207</v>
      </c>
      <c r="AY422" s="162" t="s">
        <v>2612</v>
      </c>
    </row>
    <row r="423" spans="2:51" s="13" customFormat="1">
      <c r="B423" s="167"/>
      <c r="D423" s="161" t="s">
        <v>2624</v>
      </c>
      <c r="E423" s="168" t="s">
        <v>2156</v>
      </c>
      <c r="F423" s="169" t="s">
        <v>2329</v>
      </c>
      <c r="H423" s="170">
        <v>3</v>
      </c>
      <c r="I423" s="346"/>
      <c r="L423" s="167"/>
      <c r="M423" s="171"/>
      <c r="N423" s="172"/>
      <c r="O423" s="172"/>
      <c r="P423" s="172"/>
      <c r="Q423" s="172"/>
      <c r="R423" s="172"/>
      <c r="S423" s="172"/>
      <c r="T423" s="173"/>
      <c r="AT423" s="168" t="s">
        <v>2624</v>
      </c>
      <c r="AU423" s="168" t="s">
        <v>2217</v>
      </c>
      <c r="AV423" s="13" t="s">
        <v>2217</v>
      </c>
      <c r="AW423" s="13" t="s">
        <v>26</v>
      </c>
      <c r="AX423" s="13" t="s">
        <v>2207</v>
      </c>
      <c r="AY423" s="168" t="s">
        <v>2612</v>
      </c>
    </row>
    <row r="424" spans="2:51" s="14" customFormat="1">
      <c r="B424" s="174"/>
      <c r="D424" s="161" t="s">
        <v>2624</v>
      </c>
      <c r="E424" s="175" t="s">
        <v>2550</v>
      </c>
      <c r="F424" s="176" t="s">
        <v>2638</v>
      </c>
      <c r="H424" s="177">
        <v>3</v>
      </c>
      <c r="I424" s="347"/>
      <c r="L424" s="174"/>
      <c r="M424" s="178"/>
      <c r="N424" s="179"/>
      <c r="O424" s="179"/>
      <c r="P424" s="179"/>
      <c r="Q424" s="179"/>
      <c r="R424" s="179"/>
      <c r="S424" s="179"/>
      <c r="T424" s="180"/>
      <c r="AT424" s="175" t="s">
        <v>2624</v>
      </c>
      <c r="AU424" s="175" t="s">
        <v>2217</v>
      </c>
      <c r="AV424" s="14" t="s">
        <v>2329</v>
      </c>
      <c r="AW424" s="14" t="s">
        <v>26</v>
      </c>
      <c r="AX424" s="14" t="s">
        <v>2207</v>
      </c>
      <c r="AY424" s="175" t="s">
        <v>2612</v>
      </c>
    </row>
    <row r="425" spans="2:51" s="12" customFormat="1">
      <c r="B425" s="160"/>
      <c r="D425" s="161" t="s">
        <v>2624</v>
      </c>
      <c r="E425" s="162" t="s">
        <v>2156</v>
      </c>
      <c r="F425" s="163" t="s">
        <v>2808</v>
      </c>
      <c r="H425" s="162" t="s">
        <v>2156</v>
      </c>
      <c r="I425" s="345"/>
      <c r="L425" s="160"/>
      <c r="M425" s="164"/>
      <c r="N425" s="165"/>
      <c r="O425" s="165"/>
      <c r="P425" s="165"/>
      <c r="Q425" s="165"/>
      <c r="R425" s="165"/>
      <c r="S425" s="165"/>
      <c r="T425" s="166"/>
      <c r="AT425" s="162" t="s">
        <v>2624</v>
      </c>
      <c r="AU425" s="162" t="s">
        <v>2217</v>
      </c>
      <c r="AV425" s="12" t="s">
        <v>2215</v>
      </c>
      <c r="AW425" s="12" t="s">
        <v>26</v>
      </c>
      <c r="AX425" s="12" t="s">
        <v>2207</v>
      </c>
      <c r="AY425" s="162" t="s">
        <v>2612</v>
      </c>
    </row>
    <row r="426" spans="2:51" s="14" customFormat="1">
      <c r="B426" s="174"/>
      <c r="D426" s="161" t="s">
        <v>2624</v>
      </c>
      <c r="E426" s="175" t="s">
        <v>2552</v>
      </c>
      <c r="F426" s="176" t="s">
        <v>2638</v>
      </c>
      <c r="H426" s="177">
        <v>0</v>
      </c>
      <c r="I426" s="347"/>
      <c r="L426" s="174"/>
      <c r="M426" s="178"/>
      <c r="N426" s="179"/>
      <c r="O426" s="179"/>
      <c r="P426" s="179"/>
      <c r="Q426" s="179"/>
      <c r="R426" s="179"/>
      <c r="S426" s="179"/>
      <c r="T426" s="180"/>
      <c r="AT426" s="175" t="s">
        <v>2624</v>
      </c>
      <c r="AU426" s="175" t="s">
        <v>2217</v>
      </c>
      <c r="AV426" s="14" t="s">
        <v>2329</v>
      </c>
      <c r="AW426" s="14" t="s">
        <v>26</v>
      </c>
      <c r="AX426" s="14" t="s">
        <v>2207</v>
      </c>
      <c r="AY426" s="175" t="s">
        <v>2612</v>
      </c>
    </row>
    <row r="427" spans="2:51" s="12" customFormat="1">
      <c r="B427" s="160"/>
      <c r="D427" s="161" t="s">
        <v>2624</v>
      </c>
      <c r="E427" s="162" t="s">
        <v>2156</v>
      </c>
      <c r="F427" s="163" t="s">
        <v>2810</v>
      </c>
      <c r="H427" s="162" t="s">
        <v>2156</v>
      </c>
      <c r="I427" s="345"/>
      <c r="L427" s="160"/>
      <c r="M427" s="164"/>
      <c r="N427" s="165"/>
      <c r="O427" s="165"/>
      <c r="P427" s="165"/>
      <c r="Q427" s="165"/>
      <c r="R427" s="165"/>
      <c r="S427" s="165"/>
      <c r="T427" s="166"/>
      <c r="AT427" s="162" t="s">
        <v>2624</v>
      </c>
      <c r="AU427" s="162" t="s">
        <v>2217</v>
      </c>
      <c r="AV427" s="12" t="s">
        <v>2215</v>
      </c>
      <c r="AW427" s="12" t="s">
        <v>26</v>
      </c>
      <c r="AX427" s="12" t="s">
        <v>2207</v>
      </c>
      <c r="AY427" s="162" t="s">
        <v>2612</v>
      </c>
    </row>
    <row r="428" spans="2:51" s="13" customFormat="1">
      <c r="B428" s="167"/>
      <c r="D428" s="161" t="s">
        <v>2624</v>
      </c>
      <c r="E428" s="168" t="s">
        <v>2156</v>
      </c>
      <c r="F428" s="169" t="s">
        <v>2329</v>
      </c>
      <c r="H428" s="170">
        <v>3</v>
      </c>
      <c r="I428" s="346"/>
      <c r="L428" s="167"/>
      <c r="M428" s="171"/>
      <c r="N428" s="172"/>
      <c r="O428" s="172"/>
      <c r="P428" s="172"/>
      <c r="Q428" s="172"/>
      <c r="R428" s="172"/>
      <c r="S428" s="172"/>
      <c r="T428" s="173"/>
      <c r="AT428" s="168" t="s">
        <v>2624</v>
      </c>
      <c r="AU428" s="168" t="s">
        <v>2217</v>
      </c>
      <c r="AV428" s="13" t="s">
        <v>2217</v>
      </c>
      <c r="AW428" s="13" t="s">
        <v>26</v>
      </c>
      <c r="AX428" s="13" t="s">
        <v>2207</v>
      </c>
      <c r="AY428" s="168" t="s">
        <v>2612</v>
      </c>
    </row>
    <row r="429" spans="2:51" s="14" customFormat="1">
      <c r="B429" s="174"/>
      <c r="D429" s="161" t="s">
        <v>2624</v>
      </c>
      <c r="E429" s="175" t="s">
        <v>2554</v>
      </c>
      <c r="F429" s="176" t="s">
        <v>2638</v>
      </c>
      <c r="H429" s="177">
        <v>3</v>
      </c>
      <c r="I429" s="347"/>
      <c r="L429" s="174"/>
      <c r="M429" s="178"/>
      <c r="N429" s="179"/>
      <c r="O429" s="179"/>
      <c r="P429" s="179"/>
      <c r="Q429" s="179"/>
      <c r="R429" s="179"/>
      <c r="S429" s="179"/>
      <c r="T429" s="180"/>
      <c r="AT429" s="175" t="s">
        <v>2624</v>
      </c>
      <c r="AU429" s="175" t="s">
        <v>2217</v>
      </c>
      <c r="AV429" s="14" t="s">
        <v>2329</v>
      </c>
      <c r="AW429" s="14" t="s">
        <v>26</v>
      </c>
      <c r="AX429" s="14" t="s">
        <v>2207</v>
      </c>
      <c r="AY429" s="175" t="s">
        <v>2612</v>
      </c>
    </row>
    <row r="430" spans="2:51" s="12" customFormat="1">
      <c r="B430" s="160"/>
      <c r="D430" s="161" t="s">
        <v>2624</v>
      </c>
      <c r="E430" s="162" t="s">
        <v>2156</v>
      </c>
      <c r="F430" s="163" t="s">
        <v>2812</v>
      </c>
      <c r="H430" s="162" t="s">
        <v>2156</v>
      </c>
      <c r="I430" s="345"/>
      <c r="L430" s="160"/>
      <c r="M430" s="164"/>
      <c r="N430" s="165"/>
      <c r="O430" s="165"/>
      <c r="P430" s="165"/>
      <c r="Q430" s="165"/>
      <c r="R430" s="165"/>
      <c r="S430" s="165"/>
      <c r="T430" s="166"/>
      <c r="AT430" s="162" t="s">
        <v>2624</v>
      </c>
      <c r="AU430" s="162" t="s">
        <v>2217</v>
      </c>
      <c r="AV430" s="12" t="s">
        <v>2215</v>
      </c>
      <c r="AW430" s="12" t="s">
        <v>26</v>
      </c>
      <c r="AX430" s="12" t="s">
        <v>2207</v>
      </c>
      <c r="AY430" s="162" t="s">
        <v>2612</v>
      </c>
    </row>
    <row r="431" spans="2:51" s="13" customFormat="1">
      <c r="B431" s="167"/>
      <c r="D431" s="161" t="s">
        <v>2624</v>
      </c>
      <c r="E431" s="168" t="s">
        <v>2156</v>
      </c>
      <c r="F431" s="169" t="s">
        <v>2217</v>
      </c>
      <c r="H431" s="170">
        <v>2</v>
      </c>
      <c r="I431" s="346"/>
      <c r="L431" s="167"/>
      <c r="M431" s="171"/>
      <c r="N431" s="172"/>
      <c r="O431" s="172"/>
      <c r="P431" s="172"/>
      <c r="Q431" s="172"/>
      <c r="R431" s="172"/>
      <c r="S431" s="172"/>
      <c r="T431" s="173"/>
      <c r="AT431" s="168" t="s">
        <v>2624</v>
      </c>
      <c r="AU431" s="168" t="s">
        <v>2217</v>
      </c>
      <c r="AV431" s="13" t="s">
        <v>2217</v>
      </c>
      <c r="AW431" s="13" t="s">
        <v>26</v>
      </c>
      <c r="AX431" s="13" t="s">
        <v>2207</v>
      </c>
      <c r="AY431" s="168" t="s">
        <v>2612</v>
      </c>
    </row>
    <row r="432" spans="2:51" s="14" customFormat="1">
      <c r="B432" s="174"/>
      <c r="D432" s="161" t="s">
        <v>2624</v>
      </c>
      <c r="E432" s="175" t="s">
        <v>2556</v>
      </c>
      <c r="F432" s="176" t="s">
        <v>2638</v>
      </c>
      <c r="H432" s="177">
        <v>2</v>
      </c>
      <c r="I432" s="347"/>
      <c r="L432" s="174"/>
      <c r="M432" s="178"/>
      <c r="N432" s="179"/>
      <c r="O432" s="179"/>
      <c r="P432" s="179"/>
      <c r="Q432" s="179"/>
      <c r="R432" s="179"/>
      <c r="S432" s="179"/>
      <c r="T432" s="180"/>
      <c r="AT432" s="175" t="s">
        <v>2624</v>
      </c>
      <c r="AU432" s="175" t="s">
        <v>2217</v>
      </c>
      <c r="AV432" s="14" t="s">
        <v>2329</v>
      </c>
      <c r="AW432" s="14" t="s">
        <v>26</v>
      </c>
      <c r="AX432" s="14" t="s">
        <v>2207</v>
      </c>
      <c r="AY432" s="175" t="s">
        <v>2612</v>
      </c>
    </row>
    <row r="433" spans="2:51" s="12" customFormat="1">
      <c r="B433" s="160"/>
      <c r="D433" s="161" t="s">
        <v>2624</v>
      </c>
      <c r="E433" s="162" t="s">
        <v>2156</v>
      </c>
      <c r="F433" s="163" t="s">
        <v>2634</v>
      </c>
      <c r="H433" s="162" t="s">
        <v>2156</v>
      </c>
      <c r="I433" s="345"/>
      <c r="L433" s="160"/>
      <c r="M433" s="164"/>
      <c r="N433" s="165"/>
      <c r="O433" s="165"/>
      <c r="P433" s="165"/>
      <c r="Q433" s="165"/>
      <c r="R433" s="165"/>
      <c r="S433" s="165"/>
      <c r="T433" s="166"/>
      <c r="AT433" s="162" t="s">
        <v>2624</v>
      </c>
      <c r="AU433" s="162" t="s">
        <v>2217</v>
      </c>
      <c r="AV433" s="12" t="s">
        <v>2215</v>
      </c>
      <c r="AW433" s="12" t="s">
        <v>26</v>
      </c>
      <c r="AX433" s="12" t="s">
        <v>2207</v>
      </c>
      <c r="AY433" s="162" t="s">
        <v>2612</v>
      </c>
    </row>
    <row r="434" spans="2:51" s="12" customFormat="1">
      <c r="B434" s="160"/>
      <c r="D434" s="161" t="s">
        <v>2624</v>
      </c>
      <c r="E434" s="162" t="s">
        <v>2156</v>
      </c>
      <c r="F434" s="163" t="s">
        <v>2796</v>
      </c>
      <c r="H434" s="162" t="s">
        <v>2156</v>
      </c>
      <c r="I434" s="345"/>
      <c r="L434" s="160"/>
      <c r="M434" s="164"/>
      <c r="N434" s="165"/>
      <c r="O434" s="165"/>
      <c r="P434" s="165"/>
      <c r="Q434" s="165"/>
      <c r="R434" s="165"/>
      <c r="S434" s="165"/>
      <c r="T434" s="166"/>
      <c r="AT434" s="162" t="s">
        <v>2624</v>
      </c>
      <c r="AU434" s="162" t="s">
        <v>2217</v>
      </c>
      <c r="AV434" s="12" t="s">
        <v>2215</v>
      </c>
      <c r="AW434" s="12" t="s">
        <v>26</v>
      </c>
      <c r="AX434" s="12" t="s">
        <v>2207</v>
      </c>
      <c r="AY434" s="162" t="s">
        <v>2612</v>
      </c>
    </row>
    <row r="435" spans="2:51" s="14" customFormat="1">
      <c r="B435" s="174"/>
      <c r="D435" s="161" t="s">
        <v>2624</v>
      </c>
      <c r="E435" s="175" t="s">
        <v>2375</v>
      </c>
      <c r="F435" s="176" t="s">
        <v>2638</v>
      </c>
      <c r="H435" s="177">
        <v>0</v>
      </c>
      <c r="I435" s="347"/>
      <c r="L435" s="174"/>
      <c r="M435" s="178"/>
      <c r="N435" s="179"/>
      <c r="O435" s="179"/>
      <c r="P435" s="179"/>
      <c r="Q435" s="179"/>
      <c r="R435" s="179"/>
      <c r="S435" s="179"/>
      <c r="T435" s="180"/>
      <c r="AT435" s="175" t="s">
        <v>2624</v>
      </c>
      <c r="AU435" s="175" t="s">
        <v>2217</v>
      </c>
      <c r="AV435" s="14" t="s">
        <v>2329</v>
      </c>
      <c r="AW435" s="14" t="s">
        <v>26</v>
      </c>
      <c r="AX435" s="14" t="s">
        <v>2207</v>
      </c>
      <c r="AY435" s="175" t="s">
        <v>2612</v>
      </c>
    </row>
    <row r="436" spans="2:51" s="12" customFormat="1">
      <c r="B436" s="160"/>
      <c r="D436" s="161" t="s">
        <v>2624</v>
      </c>
      <c r="E436" s="162" t="s">
        <v>2156</v>
      </c>
      <c r="F436" s="163" t="s">
        <v>2721</v>
      </c>
      <c r="H436" s="162" t="s">
        <v>2156</v>
      </c>
      <c r="I436" s="345"/>
      <c r="L436" s="160"/>
      <c r="M436" s="164"/>
      <c r="N436" s="165"/>
      <c r="O436" s="165"/>
      <c r="P436" s="165"/>
      <c r="Q436" s="165"/>
      <c r="R436" s="165"/>
      <c r="S436" s="165"/>
      <c r="T436" s="166"/>
      <c r="AT436" s="162" t="s">
        <v>2624</v>
      </c>
      <c r="AU436" s="162" t="s">
        <v>2217</v>
      </c>
      <c r="AV436" s="12" t="s">
        <v>2215</v>
      </c>
      <c r="AW436" s="12" t="s">
        <v>26</v>
      </c>
      <c r="AX436" s="12" t="s">
        <v>2207</v>
      </c>
      <c r="AY436" s="162" t="s">
        <v>2612</v>
      </c>
    </row>
    <row r="437" spans="2:51" s="13" customFormat="1">
      <c r="B437" s="167"/>
      <c r="D437" s="161" t="s">
        <v>2624</v>
      </c>
      <c r="E437" s="168" t="s">
        <v>2156</v>
      </c>
      <c r="F437" s="169" t="s">
        <v>2816</v>
      </c>
      <c r="H437" s="170">
        <v>12</v>
      </c>
      <c r="I437" s="346"/>
      <c r="L437" s="167"/>
      <c r="M437" s="171"/>
      <c r="N437" s="172"/>
      <c r="O437" s="172"/>
      <c r="P437" s="172"/>
      <c r="Q437" s="172"/>
      <c r="R437" s="172"/>
      <c r="S437" s="172"/>
      <c r="T437" s="173"/>
      <c r="AT437" s="168" t="s">
        <v>2624</v>
      </c>
      <c r="AU437" s="168" t="s">
        <v>2217</v>
      </c>
      <c r="AV437" s="13" t="s">
        <v>2217</v>
      </c>
      <c r="AW437" s="13" t="s">
        <v>26</v>
      </c>
      <c r="AX437" s="13" t="s">
        <v>2207</v>
      </c>
      <c r="AY437" s="168" t="s">
        <v>2612</v>
      </c>
    </row>
    <row r="438" spans="2:51" s="14" customFormat="1">
      <c r="B438" s="174"/>
      <c r="D438" s="161" t="s">
        <v>2624</v>
      </c>
      <c r="E438" s="175" t="s">
        <v>2377</v>
      </c>
      <c r="F438" s="176" t="s">
        <v>2638</v>
      </c>
      <c r="H438" s="177">
        <v>12</v>
      </c>
      <c r="I438" s="347"/>
      <c r="L438" s="174"/>
      <c r="M438" s="178"/>
      <c r="N438" s="179"/>
      <c r="O438" s="179"/>
      <c r="P438" s="179"/>
      <c r="Q438" s="179"/>
      <c r="R438" s="179"/>
      <c r="S438" s="179"/>
      <c r="T438" s="180"/>
      <c r="AT438" s="175" t="s">
        <v>2624</v>
      </c>
      <c r="AU438" s="175" t="s">
        <v>2217</v>
      </c>
      <c r="AV438" s="14" t="s">
        <v>2329</v>
      </c>
      <c r="AW438" s="14" t="s">
        <v>26</v>
      </c>
      <c r="AX438" s="14" t="s">
        <v>2207</v>
      </c>
      <c r="AY438" s="175" t="s">
        <v>2612</v>
      </c>
    </row>
    <row r="439" spans="2:51" s="12" customFormat="1">
      <c r="B439" s="160"/>
      <c r="D439" s="161" t="s">
        <v>2624</v>
      </c>
      <c r="E439" s="162" t="s">
        <v>2156</v>
      </c>
      <c r="F439" s="163" t="s">
        <v>2799</v>
      </c>
      <c r="H439" s="162" t="s">
        <v>2156</v>
      </c>
      <c r="I439" s="345"/>
      <c r="L439" s="160"/>
      <c r="M439" s="164"/>
      <c r="N439" s="165"/>
      <c r="O439" s="165"/>
      <c r="P439" s="165"/>
      <c r="Q439" s="165"/>
      <c r="R439" s="165"/>
      <c r="S439" s="165"/>
      <c r="T439" s="166"/>
      <c r="AT439" s="162" t="s">
        <v>2624</v>
      </c>
      <c r="AU439" s="162" t="s">
        <v>2217</v>
      </c>
      <c r="AV439" s="12" t="s">
        <v>2215</v>
      </c>
      <c r="AW439" s="12" t="s">
        <v>26</v>
      </c>
      <c r="AX439" s="12" t="s">
        <v>2207</v>
      </c>
      <c r="AY439" s="162" t="s">
        <v>2612</v>
      </c>
    </row>
    <row r="440" spans="2:51" s="13" customFormat="1">
      <c r="B440" s="167"/>
      <c r="D440" s="161" t="s">
        <v>2624</v>
      </c>
      <c r="E440" s="168" t="s">
        <v>2156</v>
      </c>
      <c r="F440" s="169" t="s">
        <v>2817</v>
      </c>
      <c r="H440" s="170">
        <v>9</v>
      </c>
      <c r="I440" s="346"/>
      <c r="L440" s="167"/>
      <c r="M440" s="171"/>
      <c r="N440" s="172"/>
      <c r="O440" s="172"/>
      <c r="P440" s="172"/>
      <c r="Q440" s="172"/>
      <c r="R440" s="172"/>
      <c r="S440" s="172"/>
      <c r="T440" s="173"/>
      <c r="AT440" s="168" t="s">
        <v>2624</v>
      </c>
      <c r="AU440" s="168" t="s">
        <v>2217</v>
      </c>
      <c r="AV440" s="13" t="s">
        <v>2217</v>
      </c>
      <c r="AW440" s="13" t="s">
        <v>26</v>
      </c>
      <c r="AX440" s="13" t="s">
        <v>2207</v>
      </c>
      <c r="AY440" s="168" t="s">
        <v>2612</v>
      </c>
    </row>
    <row r="441" spans="2:51" s="14" customFormat="1">
      <c r="B441" s="174"/>
      <c r="D441" s="161" t="s">
        <v>2624</v>
      </c>
      <c r="E441" s="175" t="s">
        <v>2380</v>
      </c>
      <c r="F441" s="176" t="s">
        <v>2638</v>
      </c>
      <c r="H441" s="177">
        <v>9</v>
      </c>
      <c r="I441" s="347"/>
      <c r="L441" s="174"/>
      <c r="M441" s="178"/>
      <c r="N441" s="179"/>
      <c r="O441" s="179"/>
      <c r="P441" s="179"/>
      <c r="Q441" s="179"/>
      <c r="R441" s="179"/>
      <c r="S441" s="179"/>
      <c r="T441" s="180"/>
      <c r="AT441" s="175" t="s">
        <v>2624</v>
      </c>
      <c r="AU441" s="175" t="s">
        <v>2217</v>
      </c>
      <c r="AV441" s="14" t="s">
        <v>2329</v>
      </c>
      <c r="AW441" s="14" t="s">
        <v>26</v>
      </c>
      <c r="AX441" s="14" t="s">
        <v>2207</v>
      </c>
      <c r="AY441" s="175" t="s">
        <v>2612</v>
      </c>
    </row>
    <row r="442" spans="2:51" s="12" customFormat="1">
      <c r="B442" s="160"/>
      <c r="D442" s="161" t="s">
        <v>2624</v>
      </c>
      <c r="E442" s="162" t="s">
        <v>2156</v>
      </c>
      <c r="F442" s="163" t="s">
        <v>2625</v>
      </c>
      <c r="H442" s="162" t="s">
        <v>2156</v>
      </c>
      <c r="I442" s="345"/>
      <c r="L442" s="160"/>
      <c r="M442" s="164"/>
      <c r="N442" s="165"/>
      <c r="O442" s="165"/>
      <c r="P442" s="165"/>
      <c r="Q442" s="165"/>
      <c r="R442" s="165"/>
      <c r="S442" s="165"/>
      <c r="T442" s="166"/>
      <c r="AT442" s="162" t="s">
        <v>2624</v>
      </c>
      <c r="AU442" s="162" t="s">
        <v>2217</v>
      </c>
      <c r="AV442" s="12" t="s">
        <v>2215</v>
      </c>
      <c r="AW442" s="12" t="s">
        <v>26</v>
      </c>
      <c r="AX442" s="12" t="s">
        <v>2207</v>
      </c>
      <c r="AY442" s="162" t="s">
        <v>2612</v>
      </c>
    </row>
    <row r="443" spans="2:51" s="13" customFormat="1">
      <c r="B443" s="167"/>
      <c r="D443" s="161" t="s">
        <v>2624</v>
      </c>
      <c r="E443" s="168" t="s">
        <v>2156</v>
      </c>
      <c r="F443" s="169" t="s">
        <v>2818</v>
      </c>
      <c r="H443" s="170">
        <v>1</v>
      </c>
      <c r="I443" s="346"/>
      <c r="L443" s="167"/>
      <c r="M443" s="171"/>
      <c r="N443" s="172"/>
      <c r="O443" s="172"/>
      <c r="P443" s="172"/>
      <c r="Q443" s="172"/>
      <c r="R443" s="172"/>
      <c r="S443" s="172"/>
      <c r="T443" s="173"/>
      <c r="AT443" s="168" t="s">
        <v>2624</v>
      </c>
      <c r="AU443" s="168" t="s">
        <v>2217</v>
      </c>
      <c r="AV443" s="13" t="s">
        <v>2217</v>
      </c>
      <c r="AW443" s="13" t="s">
        <v>26</v>
      </c>
      <c r="AX443" s="13" t="s">
        <v>2207</v>
      </c>
      <c r="AY443" s="168" t="s">
        <v>2612</v>
      </c>
    </row>
    <row r="444" spans="2:51" s="14" customFormat="1">
      <c r="B444" s="174"/>
      <c r="D444" s="161" t="s">
        <v>2624</v>
      </c>
      <c r="E444" s="175" t="s">
        <v>2382</v>
      </c>
      <c r="F444" s="176" t="s">
        <v>2638</v>
      </c>
      <c r="H444" s="177">
        <v>1</v>
      </c>
      <c r="I444" s="347"/>
      <c r="L444" s="174"/>
      <c r="M444" s="178"/>
      <c r="N444" s="179"/>
      <c r="O444" s="179"/>
      <c r="P444" s="179"/>
      <c r="Q444" s="179"/>
      <c r="R444" s="179"/>
      <c r="S444" s="179"/>
      <c r="T444" s="180"/>
      <c r="AT444" s="175" t="s">
        <v>2624</v>
      </c>
      <c r="AU444" s="175" t="s">
        <v>2217</v>
      </c>
      <c r="AV444" s="14" t="s">
        <v>2329</v>
      </c>
      <c r="AW444" s="14" t="s">
        <v>26</v>
      </c>
      <c r="AX444" s="14" t="s">
        <v>2207</v>
      </c>
      <c r="AY444" s="175" t="s">
        <v>2612</v>
      </c>
    </row>
    <row r="445" spans="2:51" s="12" customFormat="1">
      <c r="B445" s="160"/>
      <c r="D445" s="161" t="s">
        <v>2624</v>
      </c>
      <c r="E445" s="162" t="s">
        <v>2156</v>
      </c>
      <c r="F445" s="163" t="s">
        <v>2804</v>
      </c>
      <c r="H445" s="162" t="s">
        <v>2156</v>
      </c>
      <c r="I445" s="345"/>
      <c r="L445" s="160"/>
      <c r="M445" s="164"/>
      <c r="N445" s="165"/>
      <c r="O445" s="165"/>
      <c r="P445" s="165"/>
      <c r="Q445" s="165"/>
      <c r="R445" s="165"/>
      <c r="S445" s="165"/>
      <c r="T445" s="166"/>
      <c r="AT445" s="162" t="s">
        <v>2624</v>
      </c>
      <c r="AU445" s="162" t="s">
        <v>2217</v>
      </c>
      <c r="AV445" s="12" t="s">
        <v>2215</v>
      </c>
      <c r="AW445" s="12" t="s">
        <v>26</v>
      </c>
      <c r="AX445" s="12" t="s">
        <v>2207</v>
      </c>
      <c r="AY445" s="162" t="s">
        <v>2612</v>
      </c>
    </row>
    <row r="446" spans="2:51" s="13" customFormat="1">
      <c r="B446" s="167"/>
      <c r="D446" s="161" t="s">
        <v>2624</v>
      </c>
      <c r="E446" s="168" t="s">
        <v>2156</v>
      </c>
      <c r="F446" s="169" t="s">
        <v>2819</v>
      </c>
      <c r="H446" s="170">
        <v>5</v>
      </c>
      <c r="I446" s="346"/>
      <c r="L446" s="167"/>
      <c r="M446" s="171"/>
      <c r="N446" s="172"/>
      <c r="O446" s="172"/>
      <c r="P446" s="172"/>
      <c r="Q446" s="172"/>
      <c r="R446" s="172"/>
      <c r="S446" s="172"/>
      <c r="T446" s="173"/>
      <c r="AT446" s="168" t="s">
        <v>2624</v>
      </c>
      <c r="AU446" s="168" t="s">
        <v>2217</v>
      </c>
      <c r="AV446" s="13" t="s">
        <v>2217</v>
      </c>
      <c r="AW446" s="13" t="s">
        <v>26</v>
      </c>
      <c r="AX446" s="13" t="s">
        <v>2207</v>
      </c>
      <c r="AY446" s="168" t="s">
        <v>2612</v>
      </c>
    </row>
    <row r="447" spans="2:51" s="14" customFormat="1">
      <c r="B447" s="174"/>
      <c r="D447" s="161" t="s">
        <v>2624</v>
      </c>
      <c r="E447" s="175" t="s">
        <v>2384</v>
      </c>
      <c r="F447" s="176" t="s">
        <v>2638</v>
      </c>
      <c r="H447" s="177">
        <v>5</v>
      </c>
      <c r="I447" s="347"/>
      <c r="L447" s="174"/>
      <c r="M447" s="178"/>
      <c r="N447" s="179"/>
      <c r="O447" s="179"/>
      <c r="P447" s="179"/>
      <c r="Q447" s="179"/>
      <c r="R447" s="179"/>
      <c r="S447" s="179"/>
      <c r="T447" s="180"/>
      <c r="AT447" s="175" t="s">
        <v>2624</v>
      </c>
      <c r="AU447" s="175" t="s">
        <v>2217</v>
      </c>
      <c r="AV447" s="14" t="s">
        <v>2329</v>
      </c>
      <c r="AW447" s="14" t="s">
        <v>26</v>
      </c>
      <c r="AX447" s="14" t="s">
        <v>2207</v>
      </c>
      <c r="AY447" s="175" t="s">
        <v>2612</v>
      </c>
    </row>
    <row r="448" spans="2:51" s="12" customFormat="1">
      <c r="B448" s="160"/>
      <c r="D448" s="161" t="s">
        <v>2624</v>
      </c>
      <c r="E448" s="162" t="s">
        <v>2156</v>
      </c>
      <c r="F448" s="163" t="s">
        <v>2808</v>
      </c>
      <c r="H448" s="162" t="s">
        <v>2156</v>
      </c>
      <c r="I448" s="345"/>
      <c r="L448" s="160"/>
      <c r="M448" s="164"/>
      <c r="N448" s="165"/>
      <c r="O448" s="165"/>
      <c r="P448" s="165"/>
      <c r="Q448" s="165"/>
      <c r="R448" s="165"/>
      <c r="S448" s="165"/>
      <c r="T448" s="166"/>
      <c r="AT448" s="162" t="s">
        <v>2624</v>
      </c>
      <c r="AU448" s="162" t="s">
        <v>2217</v>
      </c>
      <c r="AV448" s="12" t="s">
        <v>2215</v>
      </c>
      <c r="AW448" s="12" t="s">
        <v>26</v>
      </c>
      <c r="AX448" s="12" t="s">
        <v>2207</v>
      </c>
      <c r="AY448" s="162" t="s">
        <v>2612</v>
      </c>
    </row>
    <row r="449" spans="2:51" s="13" customFormat="1">
      <c r="B449" s="167"/>
      <c r="D449" s="161" t="s">
        <v>2624</v>
      </c>
      <c r="E449" s="168" t="s">
        <v>2156</v>
      </c>
      <c r="F449" s="169" t="s">
        <v>2820</v>
      </c>
      <c r="H449" s="170">
        <v>4</v>
      </c>
      <c r="I449" s="346"/>
      <c r="L449" s="167"/>
      <c r="M449" s="171"/>
      <c r="N449" s="172"/>
      <c r="O449" s="172"/>
      <c r="P449" s="172"/>
      <c r="Q449" s="172"/>
      <c r="R449" s="172"/>
      <c r="S449" s="172"/>
      <c r="T449" s="173"/>
      <c r="AT449" s="168" t="s">
        <v>2624</v>
      </c>
      <c r="AU449" s="168" t="s">
        <v>2217</v>
      </c>
      <c r="AV449" s="13" t="s">
        <v>2217</v>
      </c>
      <c r="AW449" s="13" t="s">
        <v>26</v>
      </c>
      <c r="AX449" s="13" t="s">
        <v>2207</v>
      </c>
      <c r="AY449" s="168" t="s">
        <v>2612</v>
      </c>
    </row>
    <row r="450" spans="2:51" s="14" customFormat="1">
      <c r="B450" s="174"/>
      <c r="D450" s="161" t="s">
        <v>2624</v>
      </c>
      <c r="E450" s="175" t="s">
        <v>2387</v>
      </c>
      <c r="F450" s="176" t="s">
        <v>2638</v>
      </c>
      <c r="H450" s="177">
        <v>4</v>
      </c>
      <c r="I450" s="347"/>
      <c r="L450" s="174"/>
      <c r="M450" s="178"/>
      <c r="N450" s="179"/>
      <c r="O450" s="179"/>
      <c r="P450" s="179"/>
      <c r="Q450" s="179"/>
      <c r="R450" s="179"/>
      <c r="S450" s="179"/>
      <c r="T450" s="180"/>
      <c r="AT450" s="175" t="s">
        <v>2624</v>
      </c>
      <c r="AU450" s="175" t="s">
        <v>2217</v>
      </c>
      <c r="AV450" s="14" t="s">
        <v>2329</v>
      </c>
      <c r="AW450" s="14" t="s">
        <v>26</v>
      </c>
      <c r="AX450" s="14" t="s">
        <v>2207</v>
      </c>
      <c r="AY450" s="175" t="s">
        <v>2612</v>
      </c>
    </row>
    <row r="451" spans="2:51" s="12" customFormat="1">
      <c r="B451" s="160"/>
      <c r="D451" s="161" t="s">
        <v>2624</v>
      </c>
      <c r="E451" s="162" t="s">
        <v>2156</v>
      </c>
      <c r="F451" s="163" t="s">
        <v>2810</v>
      </c>
      <c r="H451" s="162" t="s">
        <v>2156</v>
      </c>
      <c r="I451" s="345"/>
      <c r="L451" s="160"/>
      <c r="M451" s="164"/>
      <c r="N451" s="165"/>
      <c r="O451" s="165"/>
      <c r="P451" s="165"/>
      <c r="Q451" s="165"/>
      <c r="R451" s="165"/>
      <c r="S451" s="165"/>
      <c r="T451" s="166"/>
      <c r="AT451" s="162" t="s">
        <v>2624</v>
      </c>
      <c r="AU451" s="162" t="s">
        <v>2217</v>
      </c>
      <c r="AV451" s="12" t="s">
        <v>2215</v>
      </c>
      <c r="AW451" s="12" t="s">
        <v>26</v>
      </c>
      <c r="AX451" s="12" t="s">
        <v>2207</v>
      </c>
      <c r="AY451" s="162" t="s">
        <v>2612</v>
      </c>
    </row>
    <row r="452" spans="2:51" s="13" customFormat="1">
      <c r="B452" s="167"/>
      <c r="D452" s="161" t="s">
        <v>2624</v>
      </c>
      <c r="E452" s="168" t="s">
        <v>2156</v>
      </c>
      <c r="F452" s="169" t="s">
        <v>2821</v>
      </c>
      <c r="H452" s="170">
        <v>3</v>
      </c>
      <c r="I452" s="346"/>
      <c r="L452" s="167"/>
      <c r="M452" s="171"/>
      <c r="N452" s="172"/>
      <c r="O452" s="172"/>
      <c r="P452" s="172"/>
      <c r="Q452" s="172"/>
      <c r="R452" s="172"/>
      <c r="S452" s="172"/>
      <c r="T452" s="173"/>
      <c r="AT452" s="168" t="s">
        <v>2624</v>
      </c>
      <c r="AU452" s="168" t="s">
        <v>2217</v>
      </c>
      <c r="AV452" s="13" t="s">
        <v>2217</v>
      </c>
      <c r="AW452" s="13" t="s">
        <v>26</v>
      </c>
      <c r="AX452" s="13" t="s">
        <v>2207</v>
      </c>
      <c r="AY452" s="168" t="s">
        <v>2612</v>
      </c>
    </row>
    <row r="453" spans="2:51" s="14" customFormat="1">
      <c r="B453" s="174"/>
      <c r="D453" s="161" t="s">
        <v>2624</v>
      </c>
      <c r="E453" s="175" t="s">
        <v>2390</v>
      </c>
      <c r="F453" s="176" t="s">
        <v>2638</v>
      </c>
      <c r="H453" s="177">
        <v>3</v>
      </c>
      <c r="I453" s="347"/>
      <c r="L453" s="174"/>
      <c r="M453" s="178"/>
      <c r="N453" s="179"/>
      <c r="O453" s="179"/>
      <c r="P453" s="179"/>
      <c r="Q453" s="179"/>
      <c r="R453" s="179"/>
      <c r="S453" s="179"/>
      <c r="T453" s="180"/>
      <c r="AT453" s="175" t="s">
        <v>2624</v>
      </c>
      <c r="AU453" s="175" t="s">
        <v>2217</v>
      </c>
      <c r="AV453" s="14" t="s">
        <v>2329</v>
      </c>
      <c r="AW453" s="14" t="s">
        <v>26</v>
      </c>
      <c r="AX453" s="14" t="s">
        <v>2207</v>
      </c>
      <c r="AY453" s="175" t="s">
        <v>2612</v>
      </c>
    </row>
    <row r="454" spans="2:51" s="15" customFormat="1">
      <c r="B454" s="181"/>
      <c r="D454" s="161" t="s">
        <v>2624</v>
      </c>
      <c r="E454" s="182" t="s">
        <v>2156</v>
      </c>
      <c r="F454" s="183" t="s">
        <v>2641</v>
      </c>
      <c r="H454" s="184">
        <v>150.5</v>
      </c>
      <c r="I454" s="348"/>
      <c r="L454" s="181"/>
      <c r="M454" s="185"/>
      <c r="N454" s="186"/>
      <c r="O454" s="186"/>
      <c r="P454" s="186"/>
      <c r="Q454" s="186"/>
      <c r="R454" s="186"/>
      <c r="S454" s="186"/>
      <c r="T454" s="187"/>
      <c r="AT454" s="182" t="s">
        <v>2624</v>
      </c>
      <c r="AU454" s="182" t="s">
        <v>2217</v>
      </c>
      <c r="AV454" s="15" t="s">
        <v>2389</v>
      </c>
      <c r="AW454" s="15" t="s">
        <v>26</v>
      </c>
      <c r="AX454" s="15" t="s">
        <v>2207</v>
      </c>
      <c r="AY454" s="182" t="s">
        <v>2612</v>
      </c>
    </row>
    <row r="455" spans="2:51" s="12" customFormat="1">
      <c r="B455" s="160"/>
      <c r="D455" s="161" t="s">
        <v>2624</v>
      </c>
      <c r="E455" s="162" t="s">
        <v>2156</v>
      </c>
      <c r="F455" s="163" t="s">
        <v>2822</v>
      </c>
      <c r="H455" s="162" t="s">
        <v>2156</v>
      </c>
      <c r="I455" s="345"/>
      <c r="L455" s="160"/>
      <c r="M455" s="164"/>
      <c r="N455" s="165"/>
      <c r="O455" s="165"/>
      <c r="P455" s="165"/>
      <c r="Q455" s="165"/>
      <c r="R455" s="165"/>
      <c r="S455" s="165"/>
      <c r="T455" s="166"/>
      <c r="AT455" s="162" t="s">
        <v>2624</v>
      </c>
      <c r="AU455" s="162" t="s">
        <v>2217</v>
      </c>
      <c r="AV455" s="12" t="s">
        <v>2215</v>
      </c>
      <c r="AW455" s="12" t="s">
        <v>26</v>
      </c>
      <c r="AX455" s="12" t="s">
        <v>2207</v>
      </c>
      <c r="AY455" s="162" t="s">
        <v>2612</v>
      </c>
    </row>
    <row r="456" spans="2:51" s="12" customFormat="1">
      <c r="B456" s="160"/>
      <c r="D456" s="161" t="s">
        <v>2624</v>
      </c>
      <c r="E456" s="162" t="s">
        <v>2156</v>
      </c>
      <c r="F456" s="163" t="s">
        <v>2741</v>
      </c>
      <c r="H456" s="162" t="s">
        <v>2156</v>
      </c>
      <c r="I456" s="345"/>
      <c r="L456" s="160"/>
      <c r="M456" s="164"/>
      <c r="N456" s="165"/>
      <c r="O456" s="165"/>
      <c r="P456" s="165"/>
      <c r="Q456" s="165"/>
      <c r="R456" s="165"/>
      <c r="S456" s="165"/>
      <c r="T456" s="166"/>
      <c r="AT456" s="162" t="s">
        <v>2624</v>
      </c>
      <c r="AU456" s="162" t="s">
        <v>2217</v>
      </c>
      <c r="AV456" s="12" t="s">
        <v>2215</v>
      </c>
      <c r="AW456" s="12" t="s">
        <v>26</v>
      </c>
      <c r="AX456" s="12" t="s">
        <v>2207</v>
      </c>
      <c r="AY456" s="162" t="s">
        <v>2612</v>
      </c>
    </row>
    <row r="457" spans="2:51" s="13" customFormat="1">
      <c r="B457" s="167"/>
      <c r="D457" s="161" t="s">
        <v>2624</v>
      </c>
      <c r="E457" s="168" t="s">
        <v>2156</v>
      </c>
      <c r="F457" s="169" t="s">
        <v>2823</v>
      </c>
      <c r="H457" s="170">
        <v>326.39999999999998</v>
      </c>
      <c r="I457" s="346"/>
      <c r="L457" s="167"/>
      <c r="M457" s="171"/>
      <c r="N457" s="172"/>
      <c r="O457" s="172"/>
      <c r="P457" s="172"/>
      <c r="Q457" s="172"/>
      <c r="R457" s="172"/>
      <c r="S457" s="172"/>
      <c r="T457" s="173"/>
      <c r="AT457" s="168" t="s">
        <v>2624</v>
      </c>
      <c r="AU457" s="168" t="s">
        <v>2217</v>
      </c>
      <c r="AV457" s="13" t="s">
        <v>2217</v>
      </c>
      <c r="AW457" s="13" t="s">
        <v>26</v>
      </c>
      <c r="AX457" s="13" t="s">
        <v>2207</v>
      </c>
      <c r="AY457" s="168" t="s">
        <v>2612</v>
      </c>
    </row>
    <row r="458" spans="2:51" s="12" customFormat="1">
      <c r="B458" s="160"/>
      <c r="D458" s="161" t="s">
        <v>2624</v>
      </c>
      <c r="E458" s="162" t="s">
        <v>2156</v>
      </c>
      <c r="F458" s="163" t="s">
        <v>2742</v>
      </c>
      <c r="H458" s="162" t="s">
        <v>2156</v>
      </c>
      <c r="I458" s="345"/>
      <c r="L458" s="160"/>
      <c r="M458" s="164"/>
      <c r="N458" s="165"/>
      <c r="O458" s="165"/>
      <c r="P458" s="165"/>
      <c r="Q458" s="165"/>
      <c r="R458" s="165"/>
      <c r="S458" s="165"/>
      <c r="T458" s="166"/>
      <c r="AT458" s="162" t="s">
        <v>2624</v>
      </c>
      <c r="AU458" s="162" t="s">
        <v>2217</v>
      </c>
      <c r="AV458" s="12" t="s">
        <v>2215</v>
      </c>
      <c r="AW458" s="12" t="s">
        <v>26</v>
      </c>
      <c r="AX458" s="12" t="s">
        <v>2207</v>
      </c>
      <c r="AY458" s="162" t="s">
        <v>2612</v>
      </c>
    </row>
    <row r="459" spans="2:51" s="13" customFormat="1">
      <c r="B459" s="167"/>
      <c r="D459" s="161" t="s">
        <v>2624</v>
      </c>
      <c r="E459" s="168" t="s">
        <v>2156</v>
      </c>
      <c r="F459" s="169" t="s">
        <v>2824</v>
      </c>
      <c r="H459" s="170">
        <v>100.8</v>
      </c>
      <c r="I459" s="346"/>
      <c r="L459" s="167"/>
      <c r="M459" s="171"/>
      <c r="N459" s="172"/>
      <c r="O459" s="172"/>
      <c r="P459" s="172"/>
      <c r="Q459" s="172"/>
      <c r="R459" s="172"/>
      <c r="S459" s="172"/>
      <c r="T459" s="173"/>
      <c r="AT459" s="168" t="s">
        <v>2624</v>
      </c>
      <c r="AU459" s="168" t="s">
        <v>2217</v>
      </c>
      <c r="AV459" s="13" t="s">
        <v>2217</v>
      </c>
      <c r="AW459" s="13" t="s">
        <v>26</v>
      </c>
      <c r="AX459" s="13" t="s">
        <v>2207</v>
      </c>
      <c r="AY459" s="168" t="s">
        <v>2612</v>
      </c>
    </row>
    <row r="460" spans="2:51" s="12" customFormat="1">
      <c r="B460" s="160"/>
      <c r="D460" s="161" t="s">
        <v>2624</v>
      </c>
      <c r="E460" s="162" t="s">
        <v>2156</v>
      </c>
      <c r="F460" s="163" t="s">
        <v>2679</v>
      </c>
      <c r="H460" s="162" t="s">
        <v>2156</v>
      </c>
      <c r="I460" s="345"/>
      <c r="L460" s="160"/>
      <c r="M460" s="164"/>
      <c r="N460" s="165"/>
      <c r="O460" s="165"/>
      <c r="P460" s="165"/>
      <c r="Q460" s="165"/>
      <c r="R460" s="165"/>
      <c r="S460" s="165"/>
      <c r="T460" s="166"/>
      <c r="AT460" s="162" t="s">
        <v>2624</v>
      </c>
      <c r="AU460" s="162" t="s">
        <v>2217</v>
      </c>
      <c r="AV460" s="12" t="s">
        <v>2215</v>
      </c>
      <c r="AW460" s="12" t="s">
        <v>26</v>
      </c>
      <c r="AX460" s="12" t="s">
        <v>2207</v>
      </c>
      <c r="AY460" s="162" t="s">
        <v>2612</v>
      </c>
    </row>
    <row r="461" spans="2:51" s="13" customFormat="1">
      <c r="B461" s="167"/>
      <c r="D461" s="161" t="s">
        <v>2624</v>
      </c>
      <c r="E461" s="168" t="s">
        <v>2156</v>
      </c>
      <c r="F461" s="169" t="s">
        <v>2825</v>
      </c>
      <c r="H461" s="170">
        <v>6.4</v>
      </c>
      <c r="I461" s="346"/>
      <c r="L461" s="167"/>
      <c r="M461" s="171"/>
      <c r="N461" s="172"/>
      <c r="O461" s="172"/>
      <c r="P461" s="172"/>
      <c r="Q461" s="172"/>
      <c r="R461" s="172"/>
      <c r="S461" s="172"/>
      <c r="T461" s="173"/>
      <c r="AT461" s="168" t="s">
        <v>2624</v>
      </c>
      <c r="AU461" s="168" t="s">
        <v>2217</v>
      </c>
      <c r="AV461" s="13" t="s">
        <v>2217</v>
      </c>
      <c r="AW461" s="13" t="s">
        <v>26</v>
      </c>
      <c r="AX461" s="13" t="s">
        <v>2207</v>
      </c>
      <c r="AY461" s="168" t="s">
        <v>2612</v>
      </c>
    </row>
    <row r="462" spans="2:51" s="12" customFormat="1">
      <c r="B462" s="160"/>
      <c r="D462" s="161" t="s">
        <v>2624</v>
      </c>
      <c r="E462" s="162" t="s">
        <v>2156</v>
      </c>
      <c r="F462" s="163" t="s">
        <v>2826</v>
      </c>
      <c r="H462" s="162" t="s">
        <v>2156</v>
      </c>
      <c r="I462" s="345"/>
      <c r="L462" s="160"/>
      <c r="M462" s="164"/>
      <c r="N462" s="165"/>
      <c r="O462" s="165"/>
      <c r="P462" s="165"/>
      <c r="Q462" s="165"/>
      <c r="R462" s="165"/>
      <c r="S462" s="165"/>
      <c r="T462" s="166"/>
      <c r="AT462" s="162" t="s">
        <v>2624</v>
      </c>
      <c r="AU462" s="162" t="s">
        <v>2217</v>
      </c>
      <c r="AV462" s="12" t="s">
        <v>2215</v>
      </c>
      <c r="AW462" s="12" t="s">
        <v>26</v>
      </c>
      <c r="AX462" s="12" t="s">
        <v>2207</v>
      </c>
      <c r="AY462" s="162" t="s">
        <v>2612</v>
      </c>
    </row>
    <row r="463" spans="2:51" s="13" customFormat="1">
      <c r="B463" s="167"/>
      <c r="D463" s="161" t="s">
        <v>2624</v>
      </c>
      <c r="E463" s="168" t="s">
        <v>2156</v>
      </c>
      <c r="F463" s="169" t="s">
        <v>2827</v>
      </c>
      <c r="H463" s="170">
        <v>81.599999999999994</v>
      </c>
      <c r="I463" s="346"/>
      <c r="L463" s="167"/>
      <c r="M463" s="171"/>
      <c r="N463" s="172"/>
      <c r="O463" s="172"/>
      <c r="P463" s="172"/>
      <c r="Q463" s="172"/>
      <c r="R463" s="172"/>
      <c r="S463" s="172"/>
      <c r="T463" s="173"/>
      <c r="AT463" s="168" t="s">
        <v>2624</v>
      </c>
      <c r="AU463" s="168" t="s">
        <v>2217</v>
      </c>
      <c r="AV463" s="13" t="s">
        <v>2217</v>
      </c>
      <c r="AW463" s="13" t="s">
        <v>26</v>
      </c>
      <c r="AX463" s="13" t="s">
        <v>2207</v>
      </c>
      <c r="AY463" s="168" t="s">
        <v>2612</v>
      </c>
    </row>
    <row r="464" spans="2:51" s="14" customFormat="1">
      <c r="B464" s="174"/>
      <c r="D464" s="161" t="s">
        <v>2624</v>
      </c>
      <c r="E464" s="175" t="s">
        <v>2156</v>
      </c>
      <c r="F464" s="176" t="s">
        <v>2638</v>
      </c>
      <c r="H464" s="177">
        <v>515.20000000000005</v>
      </c>
      <c r="I464" s="347"/>
      <c r="L464" s="174"/>
      <c r="M464" s="178"/>
      <c r="N464" s="179"/>
      <c r="O464" s="179"/>
      <c r="P464" s="179"/>
      <c r="Q464" s="179"/>
      <c r="R464" s="179"/>
      <c r="S464" s="179"/>
      <c r="T464" s="180"/>
      <c r="AT464" s="175" t="s">
        <v>2624</v>
      </c>
      <c r="AU464" s="175" t="s">
        <v>2217</v>
      </c>
      <c r="AV464" s="14" t="s">
        <v>2329</v>
      </c>
      <c r="AW464" s="14" t="s">
        <v>26</v>
      </c>
      <c r="AX464" s="14" t="s">
        <v>2207</v>
      </c>
      <c r="AY464" s="175" t="s">
        <v>2612</v>
      </c>
    </row>
    <row r="465" spans="1:65" s="12" customFormat="1">
      <c r="B465" s="160"/>
      <c r="D465" s="161" t="s">
        <v>2624</v>
      </c>
      <c r="E465" s="162" t="s">
        <v>2156</v>
      </c>
      <c r="F465" s="163" t="s">
        <v>2765</v>
      </c>
      <c r="H465" s="162" t="s">
        <v>2156</v>
      </c>
      <c r="I465" s="345"/>
      <c r="L465" s="160"/>
      <c r="M465" s="164"/>
      <c r="N465" s="165"/>
      <c r="O465" s="165"/>
      <c r="P465" s="165"/>
      <c r="Q465" s="165"/>
      <c r="R465" s="165"/>
      <c r="S465" s="165"/>
      <c r="T465" s="166"/>
      <c r="AT465" s="162" t="s">
        <v>2624</v>
      </c>
      <c r="AU465" s="162" t="s">
        <v>2217</v>
      </c>
      <c r="AV465" s="12" t="s">
        <v>2215</v>
      </c>
      <c r="AW465" s="12" t="s">
        <v>26</v>
      </c>
      <c r="AX465" s="12" t="s">
        <v>2207</v>
      </c>
      <c r="AY465" s="162" t="s">
        <v>2612</v>
      </c>
    </row>
    <row r="466" spans="1:65" s="13" customFormat="1">
      <c r="B466" s="167"/>
      <c r="D466" s="161" t="s">
        <v>2624</v>
      </c>
      <c r="E466" s="168" t="s">
        <v>2156</v>
      </c>
      <c r="F466" s="169" t="s">
        <v>2828</v>
      </c>
      <c r="H466" s="170">
        <v>0</v>
      </c>
      <c r="I466" s="346"/>
      <c r="L466" s="167"/>
      <c r="M466" s="171"/>
      <c r="N466" s="172"/>
      <c r="O466" s="172"/>
      <c r="P466" s="172"/>
      <c r="Q466" s="172"/>
      <c r="R466" s="172"/>
      <c r="S466" s="172"/>
      <c r="T466" s="173"/>
      <c r="AT466" s="168" t="s">
        <v>2624</v>
      </c>
      <c r="AU466" s="168" t="s">
        <v>2217</v>
      </c>
      <c r="AV466" s="13" t="s">
        <v>2217</v>
      </c>
      <c r="AW466" s="13" t="s">
        <v>26</v>
      </c>
      <c r="AX466" s="13" t="s">
        <v>2207</v>
      </c>
      <c r="AY466" s="168" t="s">
        <v>2612</v>
      </c>
    </row>
    <row r="467" spans="1:65" s="13" customFormat="1">
      <c r="B467" s="167"/>
      <c r="D467" s="161" t="s">
        <v>2624</v>
      </c>
      <c r="E467" s="168" t="s">
        <v>2156</v>
      </c>
      <c r="F467" s="169" t="s">
        <v>2829</v>
      </c>
      <c r="H467" s="170">
        <v>-25.7</v>
      </c>
      <c r="I467" s="346"/>
      <c r="L467" s="167"/>
      <c r="M467" s="171"/>
      <c r="N467" s="172"/>
      <c r="O467" s="172"/>
      <c r="P467" s="172"/>
      <c r="Q467" s="172"/>
      <c r="R467" s="172"/>
      <c r="S467" s="172"/>
      <c r="T467" s="173"/>
      <c r="AT467" s="168" t="s">
        <v>2624</v>
      </c>
      <c r="AU467" s="168" t="s">
        <v>2217</v>
      </c>
      <c r="AV467" s="13" t="s">
        <v>2217</v>
      </c>
      <c r="AW467" s="13" t="s">
        <v>26</v>
      </c>
      <c r="AX467" s="13" t="s">
        <v>2207</v>
      </c>
      <c r="AY467" s="168" t="s">
        <v>2612</v>
      </c>
    </row>
    <row r="468" spans="1:65" s="13" customFormat="1">
      <c r="B468" s="167"/>
      <c r="D468" s="161" t="s">
        <v>2624</v>
      </c>
      <c r="E468" s="168" t="s">
        <v>2156</v>
      </c>
      <c r="F468" s="169" t="s">
        <v>2830</v>
      </c>
      <c r="H468" s="170">
        <v>-35.125</v>
      </c>
      <c r="I468" s="346"/>
      <c r="L468" s="167"/>
      <c r="M468" s="171"/>
      <c r="N468" s="172"/>
      <c r="O468" s="172"/>
      <c r="P468" s="172"/>
      <c r="Q468" s="172"/>
      <c r="R468" s="172"/>
      <c r="S468" s="172"/>
      <c r="T468" s="173"/>
      <c r="AT468" s="168" t="s">
        <v>2624</v>
      </c>
      <c r="AU468" s="168" t="s">
        <v>2217</v>
      </c>
      <c r="AV468" s="13" t="s">
        <v>2217</v>
      </c>
      <c r="AW468" s="13" t="s">
        <v>26</v>
      </c>
      <c r="AX468" s="13" t="s">
        <v>2207</v>
      </c>
      <c r="AY468" s="168" t="s">
        <v>2612</v>
      </c>
    </row>
    <row r="469" spans="1:65" s="13" customFormat="1">
      <c r="B469" s="167"/>
      <c r="D469" s="161" t="s">
        <v>2624</v>
      </c>
      <c r="E469" s="168" t="s">
        <v>2156</v>
      </c>
      <c r="F469" s="169" t="s">
        <v>2831</v>
      </c>
      <c r="H469" s="170">
        <v>-2.8130000000000002</v>
      </c>
      <c r="I469" s="346"/>
      <c r="L469" s="167"/>
      <c r="M469" s="171"/>
      <c r="N469" s="172"/>
      <c r="O469" s="172"/>
      <c r="P469" s="172"/>
      <c r="Q469" s="172"/>
      <c r="R469" s="172"/>
      <c r="S469" s="172"/>
      <c r="T469" s="173"/>
      <c r="AT469" s="168" t="s">
        <v>2624</v>
      </c>
      <c r="AU469" s="168" t="s">
        <v>2217</v>
      </c>
      <c r="AV469" s="13" t="s">
        <v>2217</v>
      </c>
      <c r="AW469" s="13" t="s">
        <v>26</v>
      </c>
      <c r="AX469" s="13" t="s">
        <v>2207</v>
      </c>
      <c r="AY469" s="168" t="s">
        <v>2612</v>
      </c>
    </row>
    <row r="470" spans="1:65" s="13" customFormat="1">
      <c r="B470" s="167"/>
      <c r="D470" s="161" t="s">
        <v>2624</v>
      </c>
      <c r="E470" s="168" t="s">
        <v>2156</v>
      </c>
      <c r="F470" s="169" t="s">
        <v>2832</v>
      </c>
      <c r="H470" s="170">
        <v>-5.95</v>
      </c>
      <c r="I470" s="346"/>
      <c r="L470" s="167"/>
      <c r="M470" s="171"/>
      <c r="N470" s="172"/>
      <c r="O470" s="172"/>
      <c r="P470" s="172"/>
      <c r="Q470" s="172"/>
      <c r="R470" s="172"/>
      <c r="S470" s="172"/>
      <c r="T470" s="173"/>
      <c r="AT470" s="168" t="s">
        <v>2624</v>
      </c>
      <c r="AU470" s="168" t="s">
        <v>2217</v>
      </c>
      <c r="AV470" s="13" t="s">
        <v>2217</v>
      </c>
      <c r="AW470" s="13" t="s">
        <v>26</v>
      </c>
      <c r="AX470" s="13" t="s">
        <v>2207</v>
      </c>
      <c r="AY470" s="168" t="s">
        <v>2612</v>
      </c>
    </row>
    <row r="471" spans="1:65" s="12" customFormat="1">
      <c r="B471" s="160"/>
      <c r="D471" s="161" t="s">
        <v>2624</v>
      </c>
      <c r="E471" s="162" t="s">
        <v>2156</v>
      </c>
      <c r="F471" s="163" t="s">
        <v>2771</v>
      </c>
      <c r="H471" s="162" t="s">
        <v>2156</v>
      </c>
      <c r="I471" s="345"/>
      <c r="L471" s="160"/>
      <c r="M471" s="164"/>
      <c r="N471" s="165"/>
      <c r="O471" s="165"/>
      <c r="P471" s="165"/>
      <c r="Q471" s="165"/>
      <c r="R471" s="165"/>
      <c r="S471" s="165"/>
      <c r="T471" s="166"/>
      <c r="AT471" s="162" t="s">
        <v>2624</v>
      </c>
      <c r="AU471" s="162" t="s">
        <v>2217</v>
      </c>
      <c r="AV471" s="12" t="s">
        <v>2215</v>
      </c>
      <c r="AW471" s="12" t="s">
        <v>26</v>
      </c>
      <c r="AX471" s="12" t="s">
        <v>2207</v>
      </c>
      <c r="AY471" s="162" t="s">
        <v>2612</v>
      </c>
    </row>
    <row r="472" spans="1:65" s="13" customFormat="1">
      <c r="B472" s="167"/>
      <c r="D472" s="161" t="s">
        <v>2624</v>
      </c>
      <c r="E472" s="168" t="s">
        <v>2156</v>
      </c>
      <c r="F472" s="169" t="s">
        <v>2833</v>
      </c>
      <c r="H472" s="170">
        <v>-1.65</v>
      </c>
      <c r="I472" s="346"/>
      <c r="L472" s="167"/>
      <c r="M472" s="171"/>
      <c r="N472" s="172"/>
      <c r="O472" s="172"/>
      <c r="P472" s="172"/>
      <c r="Q472" s="172"/>
      <c r="R472" s="172"/>
      <c r="S472" s="172"/>
      <c r="T472" s="173"/>
      <c r="AT472" s="168" t="s">
        <v>2624</v>
      </c>
      <c r="AU472" s="168" t="s">
        <v>2217</v>
      </c>
      <c r="AV472" s="13" t="s">
        <v>2217</v>
      </c>
      <c r="AW472" s="13" t="s">
        <v>26</v>
      </c>
      <c r="AX472" s="13" t="s">
        <v>2207</v>
      </c>
      <c r="AY472" s="168" t="s">
        <v>2612</v>
      </c>
    </row>
    <row r="473" spans="1:65" s="13" customFormat="1">
      <c r="B473" s="167"/>
      <c r="D473" s="161" t="s">
        <v>2624</v>
      </c>
      <c r="E473" s="168" t="s">
        <v>2156</v>
      </c>
      <c r="F473" s="169" t="s">
        <v>2834</v>
      </c>
      <c r="H473" s="170">
        <v>-8.4749999999999996</v>
      </c>
      <c r="I473" s="346"/>
      <c r="L473" s="167"/>
      <c r="M473" s="171"/>
      <c r="N473" s="172"/>
      <c r="O473" s="172"/>
      <c r="P473" s="172"/>
      <c r="Q473" s="172"/>
      <c r="R473" s="172"/>
      <c r="S473" s="172"/>
      <c r="T473" s="173"/>
      <c r="AT473" s="168" t="s">
        <v>2624</v>
      </c>
      <c r="AU473" s="168" t="s">
        <v>2217</v>
      </c>
      <c r="AV473" s="13" t="s">
        <v>2217</v>
      </c>
      <c r="AW473" s="13" t="s">
        <v>26</v>
      </c>
      <c r="AX473" s="13" t="s">
        <v>2207</v>
      </c>
      <c r="AY473" s="168" t="s">
        <v>2612</v>
      </c>
    </row>
    <row r="474" spans="1:65" s="14" customFormat="1">
      <c r="B474" s="174"/>
      <c r="D474" s="161" t="s">
        <v>2624</v>
      </c>
      <c r="E474" s="175" t="s">
        <v>2156</v>
      </c>
      <c r="F474" s="176" t="s">
        <v>2638</v>
      </c>
      <c r="H474" s="177">
        <v>-79.712999999999994</v>
      </c>
      <c r="I474" s="347"/>
      <c r="L474" s="174"/>
      <c r="M474" s="178"/>
      <c r="N474" s="179"/>
      <c r="O474" s="179"/>
      <c r="P474" s="179"/>
      <c r="Q474" s="179"/>
      <c r="R474" s="179"/>
      <c r="S474" s="179"/>
      <c r="T474" s="180"/>
      <c r="AT474" s="175" t="s">
        <v>2624</v>
      </c>
      <c r="AU474" s="175" t="s">
        <v>2217</v>
      </c>
      <c r="AV474" s="14" t="s">
        <v>2329</v>
      </c>
      <c r="AW474" s="14" t="s">
        <v>26</v>
      </c>
      <c r="AX474" s="14" t="s">
        <v>2207</v>
      </c>
      <c r="AY474" s="175" t="s">
        <v>2612</v>
      </c>
    </row>
    <row r="475" spans="1:65" s="15" customFormat="1">
      <c r="B475" s="181"/>
      <c r="D475" s="161" t="s">
        <v>2624</v>
      </c>
      <c r="E475" s="182" t="s">
        <v>2246</v>
      </c>
      <c r="F475" s="183" t="s">
        <v>2641</v>
      </c>
      <c r="H475" s="184">
        <v>435.48700000000002</v>
      </c>
      <c r="I475" s="348"/>
      <c r="L475" s="181"/>
      <c r="M475" s="185"/>
      <c r="N475" s="186"/>
      <c r="O475" s="186"/>
      <c r="P475" s="186"/>
      <c r="Q475" s="186"/>
      <c r="R475" s="186"/>
      <c r="S475" s="186"/>
      <c r="T475" s="187"/>
      <c r="AT475" s="182" t="s">
        <v>2624</v>
      </c>
      <c r="AU475" s="182" t="s">
        <v>2217</v>
      </c>
      <c r="AV475" s="15" t="s">
        <v>2389</v>
      </c>
      <c r="AW475" s="15" t="s">
        <v>26</v>
      </c>
      <c r="AX475" s="15" t="s">
        <v>2207</v>
      </c>
      <c r="AY475" s="182" t="s">
        <v>2612</v>
      </c>
    </row>
    <row r="476" spans="1:65" s="12" customFormat="1">
      <c r="B476" s="160"/>
      <c r="D476" s="161" t="s">
        <v>2624</v>
      </c>
      <c r="E476" s="162" t="s">
        <v>2156</v>
      </c>
      <c r="F476" s="163" t="s">
        <v>2774</v>
      </c>
      <c r="H476" s="162" t="s">
        <v>2156</v>
      </c>
      <c r="I476" s="345"/>
      <c r="L476" s="160"/>
      <c r="M476" s="164"/>
      <c r="N476" s="165"/>
      <c r="O476" s="165"/>
      <c r="P476" s="165"/>
      <c r="Q476" s="165"/>
      <c r="R476" s="165"/>
      <c r="S476" s="165"/>
      <c r="T476" s="166"/>
      <c r="AT476" s="162" t="s">
        <v>2624</v>
      </c>
      <c r="AU476" s="162" t="s">
        <v>2217</v>
      </c>
      <c r="AV476" s="12" t="s">
        <v>2215</v>
      </c>
      <c r="AW476" s="12" t="s">
        <v>26</v>
      </c>
      <c r="AX476" s="12" t="s">
        <v>2207</v>
      </c>
      <c r="AY476" s="162" t="s">
        <v>2612</v>
      </c>
    </row>
    <row r="477" spans="1:65" s="13" customFormat="1">
      <c r="B477" s="167"/>
      <c r="D477" s="161" t="s">
        <v>2624</v>
      </c>
      <c r="E477" s="168" t="s">
        <v>2156</v>
      </c>
      <c r="F477" s="169" t="s">
        <v>2835</v>
      </c>
      <c r="H477" s="170">
        <v>217.744</v>
      </c>
      <c r="I477" s="346"/>
      <c r="L477" s="167"/>
      <c r="M477" s="171"/>
      <c r="N477" s="172"/>
      <c r="O477" s="172"/>
      <c r="P477" s="172"/>
      <c r="Q477" s="172"/>
      <c r="R477" s="172"/>
      <c r="S477" s="172"/>
      <c r="T477" s="173"/>
      <c r="AT477" s="168" t="s">
        <v>2624</v>
      </c>
      <c r="AU477" s="168" t="s">
        <v>2217</v>
      </c>
      <c r="AV477" s="13" t="s">
        <v>2217</v>
      </c>
      <c r="AW477" s="13" t="s">
        <v>26</v>
      </c>
      <c r="AX477" s="13" t="s">
        <v>2207</v>
      </c>
      <c r="AY477" s="168" t="s">
        <v>2612</v>
      </c>
    </row>
    <row r="478" spans="1:65" s="14" customFormat="1">
      <c r="B478" s="174"/>
      <c r="D478" s="161" t="s">
        <v>2624</v>
      </c>
      <c r="E478" s="175" t="s">
        <v>2250</v>
      </c>
      <c r="F478" s="176" t="s">
        <v>2638</v>
      </c>
      <c r="H478" s="177">
        <v>217.744</v>
      </c>
      <c r="I478" s="347"/>
      <c r="L478" s="174"/>
      <c r="M478" s="178"/>
      <c r="N478" s="179"/>
      <c r="O478" s="179"/>
      <c r="P478" s="179"/>
      <c r="Q478" s="179"/>
      <c r="R478" s="179"/>
      <c r="S478" s="179"/>
      <c r="T478" s="180"/>
      <c r="AT478" s="175" t="s">
        <v>2624</v>
      </c>
      <c r="AU478" s="175" t="s">
        <v>2217</v>
      </c>
      <c r="AV478" s="14" t="s">
        <v>2329</v>
      </c>
      <c r="AW478" s="14" t="s">
        <v>26</v>
      </c>
      <c r="AX478" s="14" t="s">
        <v>2215</v>
      </c>
      <c r="AY478" s="175" t="s">
        <v>2612</v>
      </c>
    </row>
    <row r="479" spans="1:65" s="1" customFormat="1" ht="16.5" customHeight="1">
      <c r="A479" s="29"/>
      <c r="B479" s="146"/>
      <c r="C479" s="147" t="s">
        <v>2512</v>
      </c>
      <c r="D479" s="147" t="s">
        <v>2618</v>
      </c>
      <c r="E479" s="148" t="s">
        <v>2836</v>
      </c>
      <c r="F479" s="149" t="s">
        <v>2837</v>
      </c>
      <c r="G479" s="150" t="s">
        <v>2248</v>
      </c>
      <c r="H479" s="151">
        <v>10.863</v>
      </c>
      <c r="I479" s="344"/>
      <c r="J479" s="152">
        <f>ROUND(I479*H479,2)</f>
        <v>0</v>
      </c>
      <c r="K479" s="153"/>
      <c r="L479" s="30"/>
      <c r="M479" s="154" t="s">
        <v>2156</v>
      </c>
      <c r="N479" s="155" t="s">
        <v>2172</v>
      </c>
      <c r="O479" s="156">
        <v>4.9329999999999998</v>
      </c>
      <c r="P479" s="156">
        <f>O479*H479</f>
        <v>53.587178999999999</v>
      </c>
      <c r="Q479" s="156">
        <v>0</v>
      </c>
      <c r="R479" s="156">
        <f>Q479*H479</f>
        <v>0</v>
      </c>
      <c r="S479" s="156">
        <v>0</v>
      </c>
      <c r="T479" s="157">
        <f>S479*H479</f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58" t="s">
        <v>2389</v>
      </c>
      <c r="AT479" s="158" t="s">
        <v>2618</v>
      </c>
      <c r="AU479" s="158" t="s">
        <v>2217</v>
      </c>
      <c r="AY479" s="17" t="s">
        <v>2612</v>
      </c>
      <c r="BE479" s="159">
        <f>IF(N479="základní",J479,0)</f>
        <v>0</v>
      </c>
      <c r="BF479" s="159">
        <f>IF(N479="snížená",J479,0)</f>
        <v>0</v>
      </c>
      <c r="BG479" s="159">
        <f>IF(N479="zákl. přenesená",J479,0)</f>
        <v>0</v>
      </c>
      <c r="BH479" s="159">
        <f>IF(N479="sníž. přenesená",J479,0)</f>
        <v>0</v>
      </c>
      <c r="BI479" s="159">
        <f>IF(N479="nulová",J479,0)</f>
        <v>0</v>
      </c>
      <c r="BJ479" s="17" t="s">
        <v>2215</v>
      </c>
      <c r="BK479" s="159">
        <f>ROUND(I479*H479,2)</f>
        <v>0</v>
      </c>
      <c r="BL479" s="17" t="s">
        <v>2389</v>
      </c>
      <c r="BM479" s="158" t="s">
        <v>2838</v>
      </c>
    </row>
    <row r="480" spans="1:65" s="12" customFormat="1">
      <c r="B480" s="160"/>
      <c r="D480" s="161" t="s">
        <v>2624</v>
      </c>
      <c r="E480" s="162" t="s">
        <v>2156</v>
      </c>
      <c r="F480" s="163" t="s">
        <v>2839</v>
      </c>
      <c r="H480" s="162" t="s">
        <v>2156</v>
      </c>
      <c r="I480" s="345"/>
      <c r="L480" s="160"/>
      <c r="M480" s="164"/>
      <c r="N480" s="165"/>
      <c r="O480" s="165"/>
      <c r="P480" s="165"/>
      <c r="Q480" s="165"/>
      <c r="R480" s="165"/>
      <c r="S480" s="165"/>
      <c r="T480" s="166"/>
      <c r="AT480" s="162" t="s">
        <v>2624</v>
      </c>
      <c r="AU480" s="162" t="s">
        <v>2217</v>
      </c>
      <c r="AV480" s="12" t="s">
        <v>2215</v>
      </c>
      <c r="AW480" s="12" t="s">
        <v>26</v>
      </c>
      <c r="AX480" s="12" t="s">
        <v>2207</v>
      </c>
      <c r="AY480" s="162" t="s">
        <v>2612</v>
      </c>
    </row>
    <row r="481" spans="1:65" s="13" customFormat="1">
      <c r="B481" s="167"/>
      <c r="D481" s="161" t="s">
        <v>2624</v>
      </c>
      <c r="E481" s="168" t="s">
        <v>2156</v>
      </c>
      <c r="F481" s="169" t="s">
        <v>2775</v>
      </c>
      <c r="H481" s="170">
        <v>10.863</v>
      </c>
      <c r="I481" s="346"/>
      <c r="L481" s="167"/>
      <c r="M481" s="171"/>
      <c r="N481" s="172"/>
      <c r="O481" s="172"/>
      <c r="P481" s="172"/>
      <c r="Q481" s="172"/>
      <c r="R481" s="172"/>
      <c r="S481" s="172"/>
      <c r="T481" s="173"/>
      <c r="AT481" s="168" t="s">
        <v>2624</v>
      </c>
      <c r="AU481" s="168" t="s">
        <v>2217</v>
      </c>
      <c r="AV481" s="13" t="s">
        <v>2217</v>
      </c>
      <c r="AW481" s="13" t="s">
        <v>26</v>
      </c>
      <c r="AX481" s="13" t="s">
        <v>2207</v>
      </c>
      <c r="AY481" s="168" t="s">
        <v>2612</v>
      </c>
    </row>
    <row r="482" spans="1:65" s="15" customFormat="1">
      <c r="B482" s="181"/>
      <c r="D482" s="161" t="s">
        <v>2624</v>
      </c>
      <c r="E482" s="182" t="s">
        <v>2262</v>
      </c>
      <c r="F482" s="183" t="s">
        <v>2641</v>
      </c>
      <c r="H482" s="184">
        <v>10.863</v>
      </c>
      <c r="I482" s="348"/>
      <c r="L482" s="181"/>
      <c r="M482" s="185"/>
      <c r="N482" s="186"/>
      <c r="O482" s="186"/>
      <c r="P482" s="186"/>
      <c r="Q482" s="186"/>
      <c r="R482" s="186"/>
      <c r="S482" s="186"/>
      <c r="T482" s="187"/>
      <c r="AT482" s="182" t="s">
        <v>2624</v>
      </c>
      <c r="AU482" s="182" t="s">
        <v>2217</v>
      </c>
      <c r="AV482" s="15" t="s">
        <v>2389</v>
      </c>
      <c r="AW482" s="15" t="s">
        <v>26</v>
      </c>
      <c r="AX482" s="15" t="s">
        <v>2215</v>
      </c>
      <c r="AY482" s="182" t="s">
        <v>2612</v>
      </c>
    </row>
    <row r="483" spans="1:65" s="1" customFormat="1" ht="16.5" customHeight="1">
      <c r="A483" s="29"/>
      <c r="B483" s="146"/>
      <c r="C483" s="147" t="s">
        <v>2840</v>
      </c>
      <c r="D483" s="147" t="s">
        <v>2618</v>
      </c>
      <c r="E483" s="148" t="s">
        <v>2841</v>
      </c>
      <c r="F483" s="149" t="s">
        <v>2842</v>
      </c>
      <c r="G483" s="150" t="s">
        <v>2248</v>
      </c>
      <c r="H483" s="151">
        <v>217.744</v>
      </c>
      <c r="I483" s="344"/>
      <c r="J483" s="152">
        <f>ROUND(I483*H483,2)</f>
        <v>0</v>
      </c>
      <c r="K483" s="153"/>
      <c r="L483" s="30"/>
      <c r="M483" s="154" t="s">
        <v>2156</v>
      </c>
      <c r="N483" s="155" t="s">
        <v>2172</v>
      </c>
      <c r="O483" s="156">
        <v>2.1</v>
      </c>
      <c r="P483" s="156">
        <f>O483*H483</f>
        <v>457.26240000000001</v>
      </c>
      <c r="Q483" s="156">
        <v>0</v>
      </c>
      <c r="R483" s="156">
        <f>Q483*H483</f>
        <v>0</v>
      </c>
      <c r="S483" s="156">
        <v>0</v>
      </c>
      <c r="T483" s="157">
        <f>S483*H483</f>
        <v>0</v>
      </c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R483" s="158" t="s">
        <v>2389</v>
      </c>
      <c r="AT483" s="158" t="s">
        <v>2618</v>
      </c>
      <c r="AU483" s="158" t="s">
        <v>2217</v>
      </c>
      <c r="AY483" s="17" t="s">
        <v>2612</v>
      </c>
      <c r="BE483" s="159">
        <f>IF(N483="základní",J483,0)</f>
        <v>0</v>
      </c>
      <c r="BF483" s="159">
        <f>IF(N483="snížená",J483,0)</f>
        <v>0</v>
      </c>
      <c r="BG483" s="159">
        <f>IF(N483="zákl. přenesená",J483,0)</f>
        <v>0</v>
      </c>
      <c r="BH483" s="159">
        <f>IF(N483="sníž. přenesená",J483,0)</f>
        <v>0</v>
      </c>
      <c r="BI483" s="159">
        <f>IF(N483="nulová",J483,0)</f>
        <v>0</v>
      </c>
      <c r="BJ483" s="17" t="s">
        <v>2215</v>
      </c>
      <c r="BK483" s="159">
        <f>ROUND(I483*H483,2)</f>
        <v>0</v>
      </c>
      <c r="BL483" s="17" t="s">
        <v>2389</v>
      </c>
      <c r="BM483" s="158" t="s">
        <v>2843</v>
      </c>
    </row>
    <row r="484" spans="1:65" s="12" customFormat="1">
      <c r="B484" s="160"/>
      <c r="D484" s="161" t="s">
        <v>2624</v>
      </c>
      <c r="E484" s="162" t="s">
        <v>2156</v>
      </c>
      <c r="F484" s="163" t="s">
        <v>2839</v>
      </c>
      <c r="H484" s="162" t="s">
        <v>2156</v>
      </c>
      <c r="I484" s="345"/>
      <c r="L484" s="160"/>
      <c r="M484" s="164"/>
      <c r="N484" s="165"/>
      <c r="O484" s="165"/>
      <c r="P484" s="165"/>
      <c r="Q484" s="165"/>
      <c r="R484" s="165"/>
      <c r="S484" s="165"/>
      <c r="T484" s="166"/>
      <c r="AT484" s="162" t="s">
        <v>2624</v>
      </c>
      <c r="AU484" s="162" t="s">
        <v>2217</v>
      </c>
      <c r="AV484" s="12" t="s">
        <v>2215</v>
      </c>
      <c r="AW484" s="12" t="s">
        <v>26</v>
      </c>
      <c r="AX484" s="12" t="s">
        <v>2207</v>
      </c>
      <c r="AY484" s="162" t="s">
        <v>2612</v>
      </c>
    </row>
    <row r="485" spans="1:65" s="13" customFormat="1">
      <c r="B485" s="167"/>
      <c r="D485" s="161" t="s">
        <v>2624</v>
      </c>
      <c r="E485" s="168" t="s">
        <v>2156</v>
      </c>
      <c r="F485" s="169" t="s">
        <v>2835</v>
      </c>
      <c r="H485" s="170">
        <v>217.744</v>
      </c>
      <c r="I485" s="346"/>
      <c r="L485" s="167"/>
      <c r="M485" s="171"/>
      <c r="N485" s="172"/>
      <c r="O485" s="172"/>
      <c r="P485" s="172"/>
      <c r="Q485" s="172"/>
      <c r="R485" s="172"/>
      <c r="S485" s="172"/>
      <c r="T485" s="173"/>
      <c r="AT485" s="168" t="s">
        <v>2624</v>
      </c>
      <c r="AU485" s="168" t="s">
        <v>2217</v>
      </c>
      <c r="AV485" s="13" t="s">
        <v>2217</v>
      </c>
      <c r="AW485" s="13" t="s">
        <v>26</v>
      </c>
      <c r="AX485" s="13" t="s">
        <v>2207</v>
      </c>
      <c r="AY485" s="168" t="s">
        <v>2612</v>
      </c>
    </row>
    <row r="486" spans="1:65" s="15" customFormat="1">
      <c r="B486" s="181"/>
      <c r="D486" s="161" t="s">
        <v>2624</v>
      </c>
      <c r="E486" s="182" t="s">
        <v>2254</v>
      </c>
      <c r="F486" s="183" t="s">
        <v>2641</v>
      </c>
      <c r="H486" s="184">
        <v>217.744</v>
      </c>
      <c r="I486" s="348"/>
      <c r="L486" s="181"/>
      <c r="M486" s="185"/>
      <c r="N486" s="186"/>
      <c r="O486" s="186"/>
      <c r="P486" s="186"/>
      <c r="Q486" s="186"/>
      <c r="R486" s="186"/>
      <c r="S486" s="186"/>
      <c r="T486" s="187"/>
      <c r="AT486" s="182" t="s">
        <v>2624</v>
      </c>
      <c r="AU486" s="182" t="s">
        <v>2217</v>
      </c>
      <c r="AV486" s="15" t="s">
        <v>2389</v>
      </c>
      <c r="AW486" s="15" t="s">
        <v>26</v>
      </c>
      <c r="AX486" s="15" t="s">
        <v>2215</v>
      </c>
      <c r="AY486" s="182" t="s">
        <v>2612</v>
      </c>
    </row>
    <row r="487" spans="1:65" s="1" customFormat="1" ht="16.5" customHeight="1">
      <c r="A487" s="29"/>
      <c r="B487" s="146"/>
      <c r="C487" s="147" t="s">
        <v>2422</v>
      </c>
      <c r="D487" s="147" t="s">
        <v>2618</v>
      </c>
      <c r="E487" s="148" t="s">
        <v>2844</v>
      </c>
      <c r="F487" s="149" t="s">
        <v>2845</v>
      </c>
      <c r="G487" s="150" t="s">
        <v>2248</v>
      </c>
      <c r="H487" s="151">
        <v>137.16399999999999</v>
      </c>
      <c r="I487" s="344"/>
      <c r="J487" s="152">
        <f>ROUND(I487*H487,2)</f>
        <v>0</v>
      </c>
      <c r="K487" s="153"/>
      <c r="L487" s="30"/>
      <c r="M487" s="154" t="s">
        <v>2156</v>
      </c>
      <c r="N487" s="155" t="s">
        <v>2172</v>
      </c>
      <c r="O487" s="156">
        <v>1.7629999999999999</v>
      </c>
      <c r="P487" s="156">
        <f>O487*H487</f>
        <v>241.82013199999997</v>
      </c>
      <c r="Q487" s="156">
        <v>0</v>
      </c>
      <c r="R487" s="156">
        <f>Q487*H487</f>
        <v>0</v>
      </c>
      <c r="S487" s="156">
        <v>0</v>
      </c>
      <c r="T487" s="157">
        <f>S487*H487</f>
        <v>0</v>
      </c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R487" s="158" t="s">
        <v>2389</v>
      </c>
      <c r="AT487" s="158" t="s">
        <v>2618</v>
      </c>
      <c r="AU487" s="158" t="s">
        <v>2217</v>
      </c>
      <c r="AY487" s="17" t="s">
        <v>2612</v>
      </c>
      <c r="BE487" s="159">
        <f>IF(N487="základní",J487,0)</f>
        <v>0</v>
      </c>
      <c r="BF487" s="159">
        <f>IF(N487="snížená",J487,0)</f>
        <v>0</v>
      </c>
      <c r="BG487" s="159">
        <f>IF(N487="zákl. přenesená",J487,0)</f>
        <v>0</v>
      </c>
      <c r="BH487" s="159">
        <f>IF(N487="sníž. přenesená",J487,0)</f>
        <v>0</v>
      </c>
      <c r="BI487" s="159">
        <f>IF(N487="nulová",J487,0)</f>
        <v>0</v>
      </c>
      <c r="BJ487" s="17" t="s">
        <v>2215</v>
      </c>
      <c r="BK487" s="159">
        <f>ROUND(I487*H487,2)</f>
        <v>0</v>
      </c>
      <c r="BL487" s="17" t="s">
        <v>2389</v>
      </c>
      <c r="BM487" s="158" t="s">
        <v>2846</v>
      </c>
    </row>
    <row r="488" spans="1:65" s="13" customFormat="1">
      <c r="B488" s="167"/>
      <c r="D488" s="161" t="s">
        <v>2624</v>
      </c>
      <c r="E488" s="168" t="s">
        <v>2156</v>
      </c>
      <c r="F488" s="169" t="s">
        <v>2847</v>
      </c>
      <c r="H488" s="170">
        <v>137.16399999999999</v>
      </c>
      <c r="I488" s="346"/>
      <c r="L488" s="167"/>
      <c r="M488" s="171"/>
      <c r="N488" s="172"/>
      <c r="O488" s="172"/>
      <c r="P488" s="172"/>
      <c r="Q488" s="172"/>
      <c r="R488" s="172"/>
      <c r="S488" s="172"/>
      <c r="T488" s="173"/>
      <c r="AT488" s="168" t="s">
        <v>2624</v>
      </c>
      <c r="AU488" s="168" t="s">
        <v>2217</v>
      </c>
      <c r="AV488" s="13" t="s">
        <v>2217</v>
      </c>
      <c r="AW488" s="13" t="s">
        <v>26</v>
      </c>
      <c r="AX488" s="13" t="s">
        <v>2207</v>
      </c>
      <c r="AY488" s="168" t="s">
        <v>2612</v>
      </c>
    </row>
    <row r="489" spans="1:65" s="15" customFormat="1">
      <c r="B489" s="181"/>
      <c r="D489" s="161" t="s">
        <v>2624</v>
      </c>
      <c r="E489" s="182" t="s">
        <v>2156</v>
      </c>
      <c r="F489" s="183" t="s">
        <v>2641</v>
      </c>
      <c r="H489" s="184">
        <v>137.16399999999999</v>
      </c>
      <c r="I489" s="348"/>
      <c r="L489" s="181"/>
      <c r="M489" s="185"/>
      <c r="N489" s="186"/>
      <c r="O489" s="186"/>
      <c r="P489" s="186"/>
      <c r="Q489" s="186"/>
      <c r="R489" s="186"/>
      <c r="S489" s="186"/>
      <c r="T489" s="187"/>
      <c r="AT489" s="182" t="s">
        <v>2624</v>
      </c>
      <c r="AU489" s="182" t="s">
        <v>2217</v>
      </c>
      <c r="AV489" s="15" t="s">
        <v>2389</v>
      </c>
      <c r="AW489" s="15" t="s">
        <v>26</v>
      </c>
      <c r="AX489" s="15" t="s">
        <v>2215</v>
      </c>
      <c r="AY489" s="182" t="s">
        <v>2612</v>
      </c>
    </row>
    <row r="490" spans="1:65" s="1" customFormat="1" ht="24.2" customHeight="1">
      <c r="A490" s="29"/>
      <c r="B490" s="146"/>
      <c r="C490" s="147" t="s">
        <v>2361</v>
      </c>
      <c r="D490" s="147" t="s">
        <v>2618</v>
      </c>
      <c r="E490" s="148" t="s">
        <v>2848</v>
      </c>
      <c r="F490" s="149" t="s">
        <v>2849</v>
      </c>
      <c r="G490" s="150" t="s">
        <v>2345</v>
      </c>
      <c r="H490" s="151">
        <v>29</v>
      </c>
      <c r="I490" s="344"/>
      <c r="J490" s="152">
        <f>ROUND(I490*H490,2)</f>
        <v>0</v>
      </c>
      <c r="K490" s="153"/>
      <c r="L490" s="30"/>
      <c r="M490" s="154" t="s">
        <v>2156</v>
      </c>
      <c r="N490" s="155" t="s">
        <v>2172</v>
      </c>
      <c r="O490" s="156">
        <v>0.94899999999999995</v>
      </c>
      <c r="P490" s="156">
        <f>O490*H490</f>
        <v>27.520999999999997</v>
      </c>
      <c r="Q490" s="156">
        <v>3.5999999999999999E-3</v>
      </c>
      <c r="R490" s="156">
        <f>Q490*H490</f>
        <v>0.10439999999999999</v>
      </c>
      <c r="S490" s="156">
        <v>0</v>
      </c>
      <c r="T490" s="157">
        <f>S490*H490</f>
        <v>0</v>
      </c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R490" s="158" t="s">
        <v>2389</v>
      </c>
      <c r="AT490" s="158" t="s">
        <v>2618</v>
      </c>
      <c r="AU490" s="158" t="s">
        <v>2217</v>
      </c>
      <c r="AY490" s="17" t="s">
        <v>2612</v>
      </c>
      <c r="BE490" s="159">
        <f>IF(N490="základní",J490,0)</f>
        <v>0</v>
      </c>
      <c r="BF490" s="159">
        <f>IF(N490="snížená",J490,0)</f>
        <v>0</v>
      </c>
      <c r="BG490" s="159">
        <f>IF(N490="zákl. přenesená",J490,0)</f>
        <v>0</v>
      </c>
      <c r="BH490" s="159">
        <f>IF(N490="sníž. přenesená",J490,0)</f>
        <v>0</v>
      </c>
      <c r="BI490" s="159">
        <f>IF(N490="nulová",J490,0)</f>
        <v>0</v>
      </c>
      <c r="BJ490" s="17" t="s">
        <v>2215</v>
      </c>
      <c r="BK490" s="159">
        <f>ROUND(I490*H490,2)</f>
        <v>0</v>
      </c>
      <c r="BL490" s="17" t="s">
        <v>2389</v>
      </c>
      <c r="BM490" s="158" t="s">
        <v>2850</v>
      </c>
    </row>
    <row r="491" spans="1:65" s="12" customFormat="1">
      <c r="B491" s="160"/>
      <c r="D491" s="161" t="s">
        <v>2624</v>
      </c>
      <c r="E491" s="162" t="s">
        <v>2156</v>
      </c>
      <c r="F491" s="163" t="s">
        <v>2851</v>
      </c>
      <c r="H491" s="162" t="s">
        <v>2156</v>
      </c>
      <c r="I491" s="345"/>
      <c r="L491" s="160"/>
      <c r="M491" s="164"/>
      <c r="N491" s="165"/>
      <c r="O491" s="165"/>
      <c r="P491" s="165"/>
      <c r="Q491" s="165"/>
      <c r="R491" s="165"/>
      <c r="S491" s="165"/>
      <c r="T491" s="166"/>
      <c r="AT491" s="162" t="s">
        <v>2624</v>
      </c>
      <c r="AU491" s="162" t="s">
        <v>2217</v>
      </c>
      <c r="AV491" s="12" t="s">
        <v>2215</v>
      </c>
      <c r="AW491" s="12" t="s">
        <v>26</v>
      </c>
      <c r="AX491" s="12" t="s">
        <v>2207</v>
      </c>
      <c r="AY491" s="162" t="s">
        <v>2612</v>
      </c>
    </row>
    <row r="492" spans="1:65" s="13" customFormat="1">
      <c r="B492" s="167"/>
      <c r="D492" s="161" t="s">
        <v>2624</v>
      </c>
      <c r="E492" s="168" t="s">
        <v>2156</v>
      </c>
      <c r="F492" s="169" t="s">
        <v>2852</v>
      </c>
      <c r="H492" s="170">
        <v>16</v>
      </c>
      <c r="I492" s="346"/>
      <c r="L492" s="167"/>
      <c r="M492" s="171"/>
      <c r="N492" s="172"/>
      <c r="O492" s="172"/>
      <c r="P492" s="172"/>
      <c r="Q492" s="172"/>
      <c r="R492" s="172"/>
      <c r="S492" s="172"/>
      <c r="T492" s="173"/>
      <c r="AT492" s="168" t="s">
        <v>2624</v>
      </c>
      <c r="AU492" s="168" t="s">
        <v>2217</v>
      </c>
      <c r="AV492" s="13" t="s">
        <v>2217</v>
      </c>
      <c r="AW492" s="13" t="s">
        <v>26</v>
      </c>
      <c r="AX492" s="13" t="s">
        <v>2207</v>
      </c>
      <c r="AY492" s="168" t="s">
        <v>2612</v>
      </c>
    </row>
    <row r="493" spans="1:65" s="13" customFormat="1">
      <c r="B493" s="167"/>
      <c r="D493" s="161" t="s">
        <v>2624</v>
      </c>
      <c r="E493" s="168" t="s">
        <v>2156</v>
      </c>
      <c r="F493" s="169" t="s">
        <v>2853</v>
      </c>
      <c r="H493" s="170">
        <v>6.5</v>
      </c>
      <c r="I493" s="346"/>
      <c r="L493" s="167"/>
      <c r="M493" s="171"/>
      <c r="N493" s="172"/>
      <c r="O493" s="172"/>
      <c r="P493" s="172"/>
      <c r="Q493" s="172"/>
      <c r="R493" s="172"/>
      <c r="S493" s="172"/>
      <c r="T493" s="173"/>
      <c r="AT493" s="168" t="s">
        <v>2624</v>
      </c>
      <c r="AU493" s="168" t="s">
        <v>2217</v>
      </c>
      <c r="AV493" s="13" t="s">
        <v>2217</v>
      </c>
      <c r="AW493" s="13" t="s">
        <v>26</v>
      </c>
      <c r="AX493" s="13" t="s">
        <v>2207</v>
      </c>
      <c r="AY493" s="168" t="s">
        <v>2612</v>
      </c>
    </row>
    <row r="494" spans="1:65" s="13" customFormat="1">
      <c r="B494" s="167"/>
      <c r="D494" s="161" t="s">
        <v>2624</v>
      </c>
      <c r="E494" s="168" t="s">
        <v>2156</v>
      </c>
      <c r="F494" s="169" t="s">
        <v>2854</v>
      </c>
      <c r="H494" s="170">
        <v>6.5</v>
      </c>
      <c r="I494" s="346"/>
      <c r="L494" s="167"/>
      <c r="M494" s="171"/>
      <c r="N494" s="172"/>
      <c r="O494" s="172"/>
      <c r="P494" s="172"/>
      <c r="Q494" s="172"/>
      <c r="R494" s="172"/>
      <c r="S494" s="172"/>
      <c r="T494" s="173"/>
      <c r="AT494" s="168" t="s">
        <v>2624</v>
      </c>
      <c r="AU494" s="168" t="s">
        <v>2217</v>
      </c>
      <c r="AV494" s="13" t="s">
        <v>2217</v>
      </c>
      <c r="AW494" s="13" t="s">
        <v>26</v>
      </c>
      <c r="AX494" s="13" t="s">
        <v>2207</v>
      </c>
      <c r="AY494" s="168" t="s">
        <v>2612</v>
      </c>
    </row>
    <row r="495" spans="1:65" s="15" customFormat="1">
      <c r="B495" s="181"/>
      <c r="D495" s="161" t="s">
        <v>2624</v>
      </c>
      <c r="E495" s="182" t="s">
        <v>2459</v>
      </c>
      <c r="F495" s="183" t="s">
        <v>2641</v>
      </c>
      <c r="H495" s="184">
        <v>29</v>
      </c>
      <c r="I495" s="348"/>
      <c r="L495" s="181"/>
      <c r="M495" s="185"/>
      <c r="N495" s="186"/>
      <c r="O495" s="186"/>
      <c r="P495" s="186"/>
      <c r="Q495" s="186"/>
      <c r="R495" s="186"/>
      <c r="S495" s="186"/>
      <c r="T495" s="187"/>
      <c r="AT495" s="182" t="s">
        <v>2624</v>
      </c>
      <c r="AU495" s="182" t="s">
        <v>2217</v>
      </c>
      <c r="AV495" s="15" t="s">
        <v>2389</v>
      </c>
      <c r="AW495" s="15" t="s">
        <v>26</v>
      </c>
      <c r="AX495" s="15" t="s">
        <v>2215</v>
      </c>
      <c r="AY495" s="182" t="s">
        <v>2612</v>
      </c>
    </row>
    <row r="496" spans="1:65" s="1" customFormat="1" ht="16.5" customHeight="1">
      <c r="A496" s="29"/>
      <c r="B496" s="146"/>
      <c r="C496" s="188" t="s">
        <v>2450</v>
      </c>
      <c r="D496" s="188" t="s">
        <v>2855</v>
      </c>
      <c r="E496" s="189" t="s">
        <v>2856</v>
      </c>
      <c r="F496" s="190" t="s">
        <v>2857</v>
      </c>
      <c r="G496" s="191" t="s">
        <v>2345</v>
      </c>
      <c r="H496" s="192">
        <v>30.45</v>
      </c>
      <c r="I496" s="349"/>
      <c r="J496" s="193">
        <f>ROUND(I496*H496,2)</f>
        <v>0</v>
      </c>
      <c r="K496" s="194"/>
      <c r="L496" s="195"/>
      <c r="M496" s="196" t="s">
        <v>2156</v>
      </c>
      <c r="N496" s="197" t="s">
        <v>2172</v>
      </c>
      <c r="O496" s="156">
        <v>0</v>
      </c>
      <c r="P496" s="156">
        <f>O496*H496</f>
        <v>0</v>
      </c>
      <c r="Q496" s="156">
        <v>3.6799999999999999E-2</v>
      </c>
      <c r="R496" s="156">
        <f>Q496*H496</f>
        <v>1.12056</v>
      </c>
      <c r="S496" s="156">
        <v>0</v>
      </c>
      <c r="T496" s="157">
        <f>S496*H496</f>
        <v>0</v>
      </c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R496" s="158" t="s">
        <v>2342</v>
      </c>
      <c r="AT496" s="158" t="s">
        <v>2855</v>
      </c>
      <c r="AU496" s="158" t="s">
        <v>2217</v>
      </c>
      <c r="AY496" s="17" t="s">
        <v>2612</v>
      </c>
      <c r="BE496" s="159">
        <f>IF(N496="základní",J496,0)</f>
        <v>0</v>
      </c>
      <c r="BF496" s="159">
        <f>IF(N496="snížená",J496,0)</f>
        <v>0</v>
      </c>
      <c r="BG496" s="159">
        <f>IF(N496="zákl. přenesená",J496,0)</f>
        <v>0</v>
      </c>
      <c r="BH496" s="159">
        <f>IF(N496="sníž. přenesená",J496,0)</f>
        <v>0</v>
      </c>
      <c r="BI496" s="159">
        <f>IF(N496="nulová",J496,0)</f>
        <v>0</v>
      </c>
      <c r="BJ496" s="17" t="s">
        <v>2215</v>
      </c>
      <c r="BK496" s="159">
        <f>ROUND(I496*H496,2)</f>
        <v>0</v>
      </c>
      <c r="BL496" s="17" t="s">
        <v>2389</v>
      </c>
      <c r="BM496" s="158" t="s">
        <v>2858</v>
      </c>
    </row>
    <row r="497" spans="1:65" s="13" customFormat="1">
      <c r="B497" s="167"/>
      <c r="D497" s="161" t="s">
        <v>2624</v>
      </c>
      <c r="E497" s="168" t="s">
        <v>2156</v>
      </c>
      <c r="F497" s="169" t="s">
        <v>2859</v>
      </c>
      <c r="H497" s="170">
        <v>30.45</v>
      </c>
      <c r="I497" s="346"/>
      <c r="L497" s="167"/>
      <c r="M497" s="171"/>
      <c r="N497" s="172"/>
      <c r="O497" s="172"/>
      <c r="P497" s="172"/>
      <c r="Q497" s="172"/>
      <c r="R497" s="172"/>
      <c r="S497" s="172"/>
      <c r="T497" s="173"/>
      <c r="AT497" s="168" t="s">
        <v>2624</v>
      </c>
      <c r="AU497" s="168" t="s">
        <v>2217</v>
      </c>
      <c r="AV497" s="13" t="s">
        <v>2217</v>
      </c>
      <c r="AW497" s="13" t="s">
        <v>26</v>
      </c>
      <c r="AX497" s="13" t="s">
        <v>2207</v>
      </c>
      <c r="AY497" s="168" t="s">
        <v>2612</v>
      </c>
    </row>
    <row r="498" spans="1:65" s="15" customFormat="1">
      <c r="B498" s="181"/>
      <c r="D498" s="161" t="s">
        <v>2624</v>
      </c>
      <c r="E498" s="182" t="s">
        <v>2156</v>
      </c>
      <c r="F498" s="183" t="s">
        <v>2641</v>
      </c>
      <c r="H498" s="184">
        <v>30.45</v>
      </c>
      <c r="I498" s="348"/>
      <c r="L498" s="181"/>
      <c r="M498" s="185"/>
      <c r="N498" s="186"/>
      <c r="O498" s="186"/>
      <c r="P498" s="186"/>
      <c r="Q498" s="186"/>
      <c r="R498" s="186"/>
      <c r="S498" s="186"/>
      <c r="T498" s="187"/>
      <c r="AT498" s="182" t="s">
        <v>2624</v>
      </c>
      <c r="AU498" s="182" t="s">
        <v>2217</v>
      </c>
      <c r="AV498" s="15" t="s">
        <v>2389</v>
      </c>
      <c r="AW498" s="15" t="s">
        <v>26</v>
      </c>
      <c r="AX498" s="15" t="s">
        <v>2215</v>
      </c>
      <c r="AY498" s="182" t="s">
        <v>2612</v>
      </c>
    </row>
    <row r="499" spans="1:65" s="1" customFormat="1" ht="24.2" customHeight="1">
      <c r="A499" s="29"/>
      <c r="B499" s="146"/>
      <c r="C499" s="147" t="s">
        <v>4</v>
      </c>
      <c r="D499" s="147" t="s">
        <v>2618</v>
      </c>
      <c r="E499" s="148" t="s">
        <v>2860</v>
      </c>
      <c r="F499" s="149" t="s">
        <v>2861</v>
      </c>
      <c r="G499" s="150" t="s">
        <v>2345</v>
      </c>
      <c r="H499" s="151">
        <v>3340.36</v>
      </c>
      <c r="I499" s="344"/>
      <c r="J499" s="152">
        <f>ROUND(I499*H499,2)</f>
        <v>0</v>
      </c>
      <c r="K499" s="153"/>
      <c r="L499" s="30"/>
      <c r="M499" s="154" t="s">
        <v>2156</v>
      </c>
      <c r="N499" s="155" t="s">
        <v>2172</v>
      </c>
      <c r="O499" s="156">
        <v>0.69899999999999995</v>
      </c>
      <c r="P499" s="156">
        <f>O499*H499</f>
        <v>2334.9116399999998</v>
      </c>
      <c r="Q499" s="156">
        <v>1.8E-3</v>
      </c>
      <c r="R499" s="156">
        <f>Q499*H499</f>
        <v>6.0126480000000004</v>
      </c>
      <c r="S499" s="156">
        <v>0</v>
      </c>
      <c r="T499" s="157">
        <f>S499*H499</f>
        <v>0</v>
      </c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R499" s="158" t="s">
        <v>2389</v>
      </c>
      <c r="AT499" s="158" t="s">
        <v>2618</v>
      </c>
      <c r="AU499" s="158" t="s">
        <v>2217</v>
      </c>
      <c r="AY499" s="17" t="s">
        <v>2612</v>
      </c>
      <c r="BE499" s="159">
        <f>IF(N499="základní",J499,0)</f>
        <v>0</v>
      </c>
      <c r="BF499" s="159">
        <f>IF(N499="snížená",J499,0)</f>
        <v>0</v>
      </c>
      <c r="BG499" s="159">
        <f>IF(N499="zákl. přenesená",J499,0)</f>
        <v>0</v>
      </c>
      <c r="BH499" s="159">
        <f>IF(N499="sníž. přenesená",J499,0)</f>
        <v>0</v>
      </c>
      <c r="BI499" s="159">
        <f>IF(N499="nulová",J499,0)</f>
        <v>0</v>
      </c>
      <c r="BJ499" s="17" t="s">
        <v>2215</v>
      </c>
      <c r="BK499" s="159">
        <f>ROUND(I499*H499,2)</f>
        <v>0</v>
      </c>
      <c r="BL499" s="17" t="s">
        <v>2389</v>
      </c>
      <c r="BM499" s="158" t="s">
        <v>2862</v>
      </c>
    </row>
    <row r="500" spans="1:65" s="12" customFormat="1">
      <c r="B500" s="160"/>
      <c r="D500" s="161" t="s">
        <v>2624</v>
      </c>
      <c r="E500" s="162" t="s">
        <v>2156</v>
      </c>
      <c r="F500" s="163" t="s">
        <v>2863</v>
      </c>
      <c r="H500" s="162" t="s">
        <v>2156</v>
      </c>
      <c r="I500" s="345"/>
      <c r="L500" s="160"/>
      <c r="M500" s="164"/>
      <c r="N500" s="165"/>
      <c r="O500" s="165"/>
      <c r="P500" s="165"/>
      <c r="Q500" s="165"/>
      <c r="R500" s="165"/>
      <c r="S500" s="165"/>
      <c r="T500" s="166"/>
      <c r="AT500" s="162" t="s">
        <v>2624</v>
      </c>
      <c r="AU500" s="162" t="s">
        <v>2217</v>
      </c>
      <c r="AV500" s="12" t="s">
        <v>2215</v>
      </c>
      <c r="AW500" s="12" t="s">
        <v>26</v>
      </c>
      <c r="AX500" s="12" t="s">
        <v>2207</v>
      </c>
      <c r="AY500" s="162" t="s">
        <v>2612</v>
      </c>
    </row>
    <row r="501" spans="1:65" s="13" customFormat="1">
      <c r="B501" s="167"/>
      <c r="D501" s="161" t="s">
        <v>2624</v>
      </c>
      <c r="E501" s="168" t="s">
        <v>2156</v>
      </c>
      <c r="F501" s="169" t="s">
        <v>2451</v>
      </c>
      <c r="H501" s="170">
        <v>3393.36</v>
      </c>
      <c r="I501" s="346"/>
      <c r="L501" s="167"/>
      <c r="M501" s="171"/>
      <c r="N501" s="172"/>
      <c r="O501" s="172"/>
      <c r="P501" s="172"/>
      <c r="Q501" s="172"/>
      <c r="R501" s="172"/>
      <c r="S501" s="172"/>
      <c r="T501" s="173"/>
      <c r="AT501" s="168" t="s">
        <v>2624</v>
      </c>
      <c r="AU501" s="168" t="s">
        <v>2217</v>
      </c>
      <c r="AV501" s="13" t="s">
        <v>2217</v>
      </c>
      <c r="AW501" s="13" t="s">
        <v>26</v>
      </c>
      <c r="AX501" s="13" t="s">
        <v>2207</v>
      </c>
      <c r="AY501" s="168" t="s">
        <v>2612</v>
      </c>
    </row>
    <row r="502" spans="1:65" s="14" customFormat="1">
      <c r="B502" s="174"/>
      <c r="D502" s="161" t="s">
        <v>2624</v>
      </c>
      <c r="E502" s="175" t="s">
        <v>2156</v>
      </c>
      <c r="F502" s="176" t="s">
        <v>2638</v>
      </c>
      <c r="H502" s="177">
        <v>3393.36</v>
      </c>
      <c r="I502" s="347"/>
      <c r="L502" s="174"/>
      <c r="M502" s="178"/>
      <c r="N502" s="179"/>
      <c r="O502" s="179"/>
      <c r="P502" s="179"/>
      <c r="Q502" s="179"/>
      <c r="R502" s="179"/>
      <c r="S502" s="179"/>
      <c r="T502" s="180"/>
      <c r="AT502" s="175" t="s">
        <v>2624</v>
      </c>
      <c r="AU502" s="175" t="s">
        <v>2217</v>
      </c>
      <c r="AV502" s="14" t="s">
        <v>2329</v>
      </c>
      <c r="AW502" s="14" t="s">
        <v>26</v>
      </c>
      <c r="AX502" s="14" t="s">
        <v>2207</v>
      </c>
      <c r="AY502" s="175" t="s">
        <v>2612</v>
      </c>
    </row>
    <row r="503" spans="1:65" s="12" customFormat="1">
      <c r="B503" s="160"/>
      <c r="D503" s="161" t="s">
        <v>2624</v>
      </c>
      <c r="E503" s="162" t="s">
        <v>2156</v>
      </c>
      <c r="F503" s="163" t="s">
        <v>2864</v>
      </c>
      <c r="H503" s="162" t="s">
        <v>2156</v>
      </c>
      <c r="I503" s="345"/>
      <c r="L503" s="160"/>
      <c r="M503" s="164"/>
      <c r="N503" s="165"/>
      <c r="O503" s="165"/>
      <c r="P503" s="165"/>
      <c r="Q503" s="165"/>
      <c r="R503" s="165"/>
      <c r="S503" s="165"/>
      <c r="T503" s="166"/>
      <c r="AT503" s="162" t="s">
        <v>2624</v>
      </c>
      <c r="AU503" s="162" t="s">
        <v>2217</v>
      </c>
      <c r="AV503" s="12" t="s">
        <v>2215</v>
      </c>
      <c r="AW503" s="12" t="s">
        <v>26</v>
      </c>
      <c r="AX503" s="12" t="s">
        <v>2207</v>
      </c>
      <c r="AY503" s="162" t="s">
        <v>2612</v>
      </c>
    </row>
    <row r="504" spans="1:65" s="13" customFormat="1">
      <c r="B504" s="167"/>
      <c r="D504" s="161" t="s">
        <v>2624</v>
      </c>
      <c r="E504" s="168" t="s">
        <v>2156</v>
      </c>
      <c r="F504" s="169" t="s">
        <v>2865</v>
      </c>
      <c r="H504" s="170">
        <v>-29</v>
      </c>
      <c r="I504" s="346"/>
      <c r="L504" s="167"/>
      <c r="M504" s="171"/>
      <c r="N504" s="172"/>
      <c r="O504" s="172"/>
      <c r="P504" s="172"/>
      <c r="Q504" s="172"/>
      <c r="R504" s="172"/>
      <c r="S504" s="172"/>
      <c r="T504" s="173"/>
      <c r="AT504" s="168" t="s">
        <v>2624</v>
      </c>
      <c r="AU504" s="168" t="s">
        <v>2217</v>
      </c>
      <c r="AV504" s="13" t="s">
        <v>2217</v>
      </c>
      <c r="AW504" s="13" t="s">
        <v>26</v>
      </c>
      <c r="AX504" s="13" t="s">
        <v>2207</v>
      </c>
      <c r="AY504" s="168" t="s">
        <v>2612</v>
      </c>
    </row>
    <row r="505" spans="1:65" s="14" customFormat="1">
      <c r="B505" s="174"/>
      <c r="D505" s="161" t="s">
        <v>2624</v>
      </c>
      <c r="E505" s="175" t="s">
        <v>2156</v>
      </c>
      <c r="F505" s="176" t="s">
        <v>2638</v>
      </c>
      <c r="H505" s="177">
        <v>-29</v>
      </c>
      <c r="I505" s="347"/>
      <c r="L505" s="174"/>
      <c r="M505" s="178"/>
      <c r="N505" s="179"/>
      <c r="O505" s="179"/>
      <c r="P505" s="179"/>
      <c r="Q505" s="179"/>
      <c r="R505" s="179"/>
      <c r="S505" s="179"/>
      <c r="T505" s="180"/>
      <c r="AT505" s="175" t="s">
        <v>2624</v>
      </c>
      <c r="AU505" s="175" t="s">
        <v>2217</v>
      </c>
      <c r="AV505" s="14" t="s">
        <v>2329</v>
      </c>
      <c r="AW505" s="14" t="s">
        <v>26</v>
      </c>
      <c r="AX505" s="14" t="s">
        <v>2207</v>
      </c>
      <c r="AY505" s="175" t="s">
        <v>2612</v>
      </c>
    </row>
    <row r="506" spans="1:65" s="12" customFormat="1">
      <c r="B506" s="160"/>
      <c r="D506" s="161" t="s">
        <v>2624</v>
      </c>
      <c r="E506" s="162" t="s">
        <v>2156</v>
      </c>
      <c r="F506" s="163" t="s">
        <v>2866</v>
      </c>
      <c r="H506" s="162" t="s">
        <v>2156</v>
      </c>
      <c r="I506" s="345"/>
      <c r="L506" s="160"/>
      <c r="M506" s="164"/>
      <c r="N506" s="165"/>
      <c r="O506" s="165"/>
      <c r="P506" s="165"/>
      <c r="Q506" s="165"/>
      <c r="R506" s="165"/>
      <c r="S506" s="165"/>
      <c r="T506" s="166"/>
      <c r="AT506" s="162" t="s">
        <v>2624</v>
      </c>
      <c r="AU506" s="162" t="s">
        <v>2217</v>
      </c>
      <c r="AV506" s="12" t="s">
        <v>2215</v>
      </c>
      <c r="AW506" s="12" t="s">
        <v>26</v>
      </c>
      <c r="AX506" s="12" t="s">
        <v>2207</v>
      </c>
      <c r="AY506" s="162" t="s">
        <v>2612</v>
      </c>
    </row>
    <row r="507" spans="1:65" s="13" customFormat="1">
      <c r="B507" s="167"/>
      <c r="D507" s="161" t="s">
        <v>2624</v>
      </c>
      <c r="E507" s="168" t="s">
        <v>2156</v>
      </c>
      <c r="F507" s="169" t="s">
        <v>2867</v>
      </c>
      <c r="H507" s="170">
        <v>-24</v>
      </c>
      <c r="I507" s="346"/>
      <c r="L507" s="167"/>
      <c r="M507" s="171"/>
      <c r="N507" s="172"/>
      <c r="O507" s="172"/>
      <c r="P507" s="172"/>
      <c r="Q507" s="172"/>
      <c r="R507" s="172"/>
      <c r="S507" s="172"/>
      <c r="T507" s="173"/>
      <c r="AT507" s="168" t="s">
        <v>2624</v>
      </c>
      <c r="AU507" s="168" t="s">
        <v>2217</v>
      </c>
      <c r="AV507" s="13" t="s">
        <v>2217</v>
      </c>
      <c r="AW507" s="13" t="s">
        <v>26</v>
      </c>
      <c r="AX507" s="13" t="s">
        <v>2207</v>
      </c>
      <c r="AY507" s="168" t="s">
        <v>2612</v>
      </c>
    </row>
    <row r="508" spans="1:65" s="14" customFormat="1">
      <c r="B508" s="174"/>
      <c r="D508" s="161" t="s">
        <v>2624</v>
      </c>
      <c r="E508" s="175" t="s">
        <v>2156</v>
      </c>
      <c r="F508" s="176" t="s">
        <v>2638</v>
      </c>
      <c r="H508" s="177">
        <v>-24</v>
      </c>
      <c r="I508" s="347"/>
      <c r="L508" s="174"/>
      <c r="M508" s="178"/>
      <c r="N508" s="179"/>
      <c r="O508" s="179"/>
      <c r="P508" s="179"/>
      <c r="Q508" s="179"/>
      <c r="R508" s="179"/>
      <c r="S508" s="179"/>
      <c r="T508" s="180"/>
      <c r="AT508" s="175" t="s">
        <v>2624</v>
      </c>
      <c r="AU508" s="175" t="s">
        <v>2217</v>
      </c>
      <c r="AV508" s="14" t="s">
        <v>2329</v>
      </c>
      <c r="AW508" s="14" t="s">
        <v>26</v>
      </c>
      <c r="AX508" s="14" t="s">
        <v>2207</v>
      </c>
      <c r="AY508" s="175" t="s">
        <v>2612</v>
      </c>
    </row>
    <row r="509" spans="1:65" s="15" customFormat="1">
      <c r="B509" s="181"/>
      <c r="D509" s="161" t="s">
        <v>2624</v>
      </c>
      <c r="E509" s="182" t="s">
        <v>2868</v>
      </c>
      <c r="F509" s="183" t="s">
        <v>2641</v>
      </c>
      <c r="H509" s="184">
        <v>3340.36</v>
      </c>
      <c r="I509" s="348"/>
      <c r="L509" s="181"/>
      <c r="M509" s="185"/>
      <c r="N509" s="186"/>
      <c r="O509" s="186"/>
      <c r="P509" s="186"/>
      <c r="Q509" s="186"/>
      <c r="R509" s="186"/>
      <c r="S509" s="186"/>
      <c r="T509" s="187"/>
      <c r="AT509" s="182" t="s">
        <v>2624</v>
      </c>
      <c r="AU509" s="182" t="s">
        <v>2217</v>
      </c>
      <c r="AV509" s="15" t="s">
        <v>2389</v>
      </c>
      <c r="AW509" s="15" t="s">
        <v>26</v>
      </c>
      <c r="AX509" s="15" t="s">
        <v>2215</v>
      </c>
      <c r="AY509" s="182" t="s">
        <v>2612</v>
      </c>
    </row>
    <row r="510" spans="1:65" s="1" customFormat="1" ht="16.5" customHeight="1">
      <c r="A510" s="29"/>
      <c r="B510" s="146"/>
      <c r="C510" s="147" t="s">
        <v>2869</v>
      </c>
      <c r="D510" s="147" t="s">
        <v>2618</v>
      </c>
      <c r="E510" s="148" t="s">
        <v>2870</v>
      </c>
      <c r="F510" s="149" t="s">
        <v>2871</v>
      </c>
      <c r="G510" s="150" t="s">
        <v>2297</v>
      </c>
      <c r="H510" s="151">
        <v>971.2</v>
      </c>
      <c r="I510" s="344"/>
      <c r="J510" s="152">
        <f>ROUND(I510*H510,2)</f>
        <v>0</v>
      </c>
      <c r="K510" s="153"/>
      <c r="L510" s="30"/>
      <c r="M510" s="154" t="s">
        <v>2156</v>
      </c>
      <c r="N510" s="155" t="s">
        <v>2172</v>
      </c>
      <c r="O510" s="156">
        <v>0.23599999999999999</v>
      </c>
      <c r="P510" s="156">
        <f>O510*H510</f>
        <v>229.20320000000001</v>
      </c>
      <c r="Q510" s="156">
        <v>8.4000000000000003E-4</v>
      </c>
      <c r="R510" s="156">
        <f>Q510*H510</f>
        <v>0.81580800000000009</v>
      </c>
      <c r="S510" s="156">
        <v>0</v>
      </c>
      <c r="T510" s="157">
        <f>S510*H510</f>
        <v>0</v>
      </c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R510" s="158" t="s">
        <v>2389</v>
      </c>
      <c r="AT510" s="158" t="s">
        <v>2618</v>
      </c>
      <c r="AU510" s="158" t="s">
        <v>2217</v>
      </c>
      <c r="AY510" s="17" t="s">
        <v>2612</v>
      </c>
      <c r="BE510" s="159">
        <f>IF(N510="základní",J510,0)</f>
        <v>0</v>
      </c>
      <c r="BF510" s="159">
        <f>IF(N510="snížená",J510,0)</f>
        <v>0</v>
      </c>
      <c r="BG510" s="159">
        <f>IF(N510="zákl. přenesená",J510,0)</f>
        <v>0</v>
      </c>
      <c r="BH510" s="159">
        <f>IF(N510="sníž. přenesená",J510,0)</f>
        <v>0</v>
      </c>
      <c r="BI510" s="159">
        <f>IF(N510="nulová",J510,0)</f>
        <v>0</v>
      </c>
      <c r="BJ510" s="17" t="s">
        <v>2215</v>
      </c>
      <c r="BK510" s="159">
        <f>ROUND(I510*H510,2)</f>
        <v>0</v>
      </c>
      <c r="BL510" s="17" t="s">
        <v>2389</v>
      </c>
      <c r="BM510" s="158" t="s">
        <v>2872</v>
      </c>
    </row>
    <row r="511" spans="1:65" s="12" customFormat="1">
      <c r="B511" s="160"/>
      <c r="D511" s="161" t="s">
        <v>2624</v>
      </c>
      <c r="E511" s="162" t="s">
        <v>2156</v>
      </c>
      <c r="F511" s="163" t="s">
        <v>2741</v>
      </c>
      <c r="H511" s="162" t="s">
        <v>2156</v>
      </c>
      <c r="I511" s="345"/>
      <c r="L511" s="160"/>
      <c r="M511" s="164"/>
      <c r="N511" s="165"/>
      <c r="O511" s="165"/>
      <c r="P511" s="165"/>
      <c r="Q511" s="165"/>
      <c r="R511" s="165"/>
      <c r="S511" s="165"/>
      <c r="T511" s="166"/>
      <c r="AT511" s="162" t="s">
        <v>2624</v>
      </c>
      <c r="AU511" s="162" t="s">
        <v>2217</v>
      </c>
      <c r="AV511" s="12" t="s">
        <v>2215</v>
      </c>
      <c r="AW511" s="12" t="s">
        <v>26</v>
      </c>
      <c r="AX511" s="12" t="s">
        <v>2207</v>
      </c>
      <c r="AY511" s="162" t="s">
        <v>2612</v>
      </c>
    </row>
    <row r="512" spans="1:65" s="13" customFormat="1">
      <c r="B512" s="167"/>
      <c r="D512" s="161" t="s">
        <v>2624</v>
      </c>
      <c r="E512" s="168" t="s">
        <v>2156</v>
      </c>
      <c r="F512" s="169" t="s">
        <v>2873</v>
      </c>
      <c r="H512" s="170">
        <v>652.79999999999995</v>
      </c>
      <c r="I512" s="346"/>
      <c r="L512" s="167"/>
      <c r="M512" s="171"/>
      <c r="N512" s="172"/>
      <c r="O512" s="172"/>
      <c r="P512" s="172"/>
      <c r="Q512" s="172"/>
      <c r="R512" s="172"/>
      <c r="S512" s="172"/>
      <c r="T512" s="173"/>
      <c r="AT512" s="168" t="s">
        <v>2624</v>
      </c>
      <c r="AU512" s="168" t="s">
        <v>2217</v>
      </c>
      <c r="AV512" s="13" t="s">
        <v>2217</v>
      </c>
      <c r="AW512" s="13" t="s">
        <v>26</v>
      </c>
      <c r="AX512" s="13" t="s">
        <v>2207</v>
      </c>
      <c r="AY512" s="168" t="s">
        <v>2612</v>
      </c>
    </row>
    <row r="513" spans="1:65" s="12" customFormat="1">
      <c r="B513" s="160"/>
      <c r="D513" s="161" t="s">
        <v>2624</v>
      </c>
      <c r="E513" s="162" t="s">
        <v>2156</v>
      </c>
      <c r="F513" s="163" t="s">
        <v>2742</v>
      </c>
      <c r="H513" s="162" t="s">
        <v>2156</v>
      </c>
      <c r="I513" s="345"/>
      <c r="L513" s="160"/>
      <c r="M513" s="164"/>
      <c r="N513" s="165"/>
      <c r="O513" s="165"/>
      <c r="P513" s="165"/>
      <c r="Q513" s="165"/>
      <c r="R513" s="165"/>
      <c r="S513" s="165"/>
      <c r="T513" s="166"/>
      <c r="AT513" s="162" t="s">
        <v>2624</v>
      </c>
      <c r="AU513" s="162" t="s">
        <v>2217</v>
      </c>
      <c r="AV513" s="12" t="s">
        <v>2215</v>
      </c>
      <c r="AW513" s="12" t="s">
        <v>26</v>
      </c>
      <c r="AX513" s="12" t="s">
        <v>2207</v>
      </c>
      <c r="AY513" s="162" t="s">
        <v>2612</v>
      </c>
    </row>
    <row r="514" spans="1:65" s="13" customFormat="1">
      <c r="B514" s="167"/>
      <c r="D514" s="161" t="s">
        <v>2624</v>
      </c>
      <c r="E514" s="168" t="s">
        <v>2156</v>
      </c>
      <c r="F514" s="169" t="s">
        <v>2874</v>
      </c>
      <c r="H514" s="170">
        <v>100.8</v>
      </c>
      <c r="I514" s="346"/>
      <c r="L514" s="167"/>
      <c r="M514" s="171"/>
      <c r="N514" s="172"/>
      <c r="O514" s="172"/>
      <c r="P514" s="172"/>
      <c r="Q514" s="172"/>
      <c r="R514" s="172"/>
      <c r="S514" s="172"/>
      <c r="T514" s="173"/>
      <c r="AT514" s="168" t="s">
        <v>2624</v>
      </c>
      <c r="AU514" s="168" t="s">
        <v>2217</v>
      </c>
      <c r="AV514" s="13" t="s">
        <v>2217</v>
      </c>
      <c r="AW514" s="13" t="s">
        <v>26</v>
      </c>
      <c r="AX514" s="13" t="s">
        <v>2207</v>
      </c>
      <c r="AY514" s="168" t="s">
        <v>2612</v>
      </c>
    </row>
    <row r="515" spans="1:65" s="12" customFormat="1">
      <c r="B515" s="160"/>
      <c r="D515" s="161" t="s">
        <v>2624</v>
      </c>
      <c r="E515" s="162" t="s">
        <v>2156</v>
      </c>
      <c r="F515" s="163" t="s">
        <v>2679</v>
      </c>
      <c r="H515" s="162" t="s">
        <v>2156</v>
      </c>
      <c r="I515" s="345"/>
      <c r="L515" s="160"/>
      <c r="M515" s="164"/>
      <c r="N515" s="165"/>
      <c r="O515" s="165"/>
      <c r="P515" s="165"/>
      <c r="Q515" s="165"/>
      <c r="R515" s="165"/>
      <c r="S515" s="165"/>
      <c r="T515" s="166"/>
      <c r="AT515" s="162" t="s">
        <v>2624</v>
      </c>
      <c r="AU515" s="162" t="s">
        <v>2217</v>
      </c>
      <c r="AV515" s="12" t="s">
        <v>2215</v>
      </c>
      <c r="AW515" s="12" t="s">
        <v>26</v>
      </c>
      <c r="AX515" s="12" t="s">
        <v>2207</v>
      </c>
      <c r="AY515" s="162" t="s">
        <v>2612</v>
      </c>
    </row>
    <row r="516" spans="1:65" s="13" customFormat="1">
      <c r="B516" s="167"/>
      <c r="D516" s="161" t="s">
        <v>2624</v>
      </c>
      <c r="E516" s="168" t="s">
        <v>2156</v>
      </c>
      <c r="F516" s="169" t="s">
        <v>2875</v>
      </c>
      <c r="H516" s="170">
        <v>6.4</v>
      </c>
      <c r="I516" s="346"/>
      <c r="L516" s="167"/>
      <c r="M516" s="171"/>
      <c r="N516" s="172"/>
      <c r="O516" s="172"/>
      <c r="P516" s="172"/>
      <c r="Q516" s="172"/>
      <c r="R516" s="172"/>
      <c r="S516" s="172"/>
      <c r="T516" s="173"/>
      <c r="AT516" s="168" t="s">
        <v>2624</v>
      </c>
      <c r="AU516" s="168" t="s">
        <v>2217</v>
      </c>
      <c r="AV516" s="13" t="s">
        <v>2217</v>
      </c>
      <c r="AW516" s="13" t="s">
        <v>26</v>
      </c>
      <c r="AX516" s="13" t="s">
        <v>2207</v>
      </c>
      <c r="AY516" s="168" t="s">
        <v>2612</v>
      </c>
    </row>
    <row r="517" spans="1:65" s="12" customFormat="1">
      <c r="B517" s="160"/>
      <c r="D517" s="161" t="s">
        <v>2624</v>
      </c>
      <c r="E517" s="162" t="s">
        <v>2156</v>
      </c>
      <c r="F517" s="163" t="s">
        <v>2662</v>
      </c>
      <c r="H517" s="162" t="s">
        <v>2156</v>
      </c>
      <c r="I517" s="345"/>
      <c r="L517" s="160"/>
      <c r="M517" s="164"/>
      <c r="N517" s="165"/>
      <c r="O517" s="165"/>
      <c r="P517" s="165"/>
      <c r="Q517" s="165"/>
      <c r="R517" s="165"/>
      <c r="S517" s="165"/>
      <c r="T517" s="166"/>
      <c r="AT517" s="162" t="s">
        <v>2624</v>
      </c>
      <c r="AU517" s="162" t="s">
        <v>2217</v>
      </c>
      <c r="AV517" s="12" t="s">
        <v>2215</v>
      </c>
      <c r="AW517" s="12" t="s">
        <v>26</v>
      </c>
      <c r="AX517" s="12" t="s">
        <v>2207</v>
      </c>
      <c r="AY517" s="162" t="s">
        <v>2612</v>
      </c>
    </row>
    <row r="518" spans="1:65" s="13" customFormat="1">
      <c r="B518" s="167"/>
      <c r="D518" s="161" t="s">
        <v>2624</v>
      </c>
      <c r="E518" s="168" t="s">
        <v>2156</v>
      </c>
      <c r="F518" s="169" t="s">
        <v>2876</v>
      </c>
      <c r="H518" s="170">
        <v>48</v>
      </c>
      <c r="I518" s="346"/>
      <c r="L518" s="167"/>
      <c r="M518" s="171"/>
      <c r="N518" s="172"/>
      <c r="O518" s="172"/>
      <c r="P518" s="172"/>
      <c r="Q518" s="172"/>
      <c r="R518" s="172"/>
      <c r="S518" s="172"/>
      <c r="T518" s="173"/>
      <c r="AT518" s="168" t="s">
        <v>2624</v>
      </c>
      <c r="AU518" s="168" t="s">
        <v>2217</v>
      </c>
      <c r="AV518" s="13" t="s">
        <v>2217</v>
      </c>
      <c r="AW518" s="13" t="s">
        <v>26</v>
      </c>
      <c r="AX518" s="13" t="s">
        <v>2207</v>
      </c>
      <c r="AY518" s="168" t="s">
        <v>2612</v>
      </c>
    </row>
    <row r="519" spans="1:65" s="12" customFormat="1">
      <c r="B519" s="160"/>
      <c r="D519" s="161" t="s">
        <v>2624</v>
      </c>
      <c r="E519" s="162" t="s">
        <v>2156</v>
      </c>
      <c r="F519" s="163" t="s">
        <v>2826</v>
      </c>
      <c r="H519" s="162" t="s">
        <v>2156</v>
      </c>
      <c r="I519" s="345"/>
      <c r="L519" s="160"/>
      <c r="M519" s="164"/>
      <c r="N519" s="165"/>
      <c r="O519" s="165"/>
      <c r="P519" s="165"/>
      <c r="Q519" s="165"/>
      <c r="R519" s="165"/>
      <c r="S519" s="165"/>
      <c r="T519" s="166"/>
      <c r="AT519" s="162" t="s">
        <v>2624</v>
      </c>
      <c r="AU519" s="162" t="s">
        <v>2217</v>
      </c>
      <c r="AV519" s="12" t="s">
        <v>2215</v>
      </c>
      <c r="AW519" s="12" t="s">
        <v>26</v>
      </c>
      <c r="AX519" s="12" t="s">
        <v>2207</v>
      </c>
      <c r="AY519" s="162" t="s">
        <v>2612</v>
      </c>
    </row>
    <row r="520" spans="1:65" s="13" customFormat="1">
      <c r="B520" s="167"/>
      <c r="D520" s="161" t="s">
        <v>2624</v>
      </c>
      <c r="E520" s="168" t="s">
        <v>2156</v>
      </c>
      <c r="F520" s="169" t="s">
        <v>2877</v>
      </c>
      <c r="H520" s="170">
        <v>163.19999999999999</v>
      </c>
      <c r="I520" s="346"/>
      <c r="L520" s="167"/>
      <c r="M520" s="171"/>
      <c r="N520" s="172"/>
      <c r="O520" s="172"/>
      <c r="P520" s="172"/>
      <c r="Q520" s="172"/>
      <c r="R520" s="172"/>
      <c r="S520" s="172"/>
      <c r="T520" s="173"/>
      <c r="AT520" s="168" t="s">
        <v>2624</v>
      </c>
      <c r="AU520" s="168" t="s">
        <v>2217</v>
      </c>
      <c r="AV520" s="13" t="s">
        <v>2217</v>
      </c>
      <c r="AW520" s="13" t="s">
        <v>26</v>
      </c>
      <c r="AX520" s="13" t="s">
        <v>2207</v>
      </c>
      <c r="AY520" s="168" t="s">
        <v>2612</v>
      </c>
    </row>
    <row r="521" spans="1:65" s="12" customFormat="1">
      <c r="B521" s="160"/>
      <c r="D521" s="161" t="s">
        <v>2624</v>
      </c>
      <c r="E521" s="162" t="s">
        <v>2156</v>
      </c>
      <c r="F521" s="163" t="s">
        <v>2878</v>
      </c>
      <c r="H521" s="162" t="s">
        <v>2156</v>
      </c>
      <c r="I521" s="345"/>
      <c r="L521" s="160"/>
      <c r="M521" s="164"/>
      <c r="N521" s="165"/>
      <c r="O521" s="165"/>
      <c r="P521" s="165"/>
      <c r="Q521" s="165"/>
      <c r="R521" s="165"/>
      <c r="S521" s="165"/>
      <c r="T521" s="166"/>
      <c r="AT521" s="162" t="s">
        <v>2624</v>
      </c>
      <c r="AU521" s="162" t="s">
        <v>2217</v>
      </c>
      <c r="AV521" s="12" t="s">
        <v>2215</v>
      </c>
      <c r="AW521" s="12" t="s">
        <v>26</v>
      </c>
      <c r="AX521" s="12" t="s">
        <v>2207</v>
      </c>
      <c r="AY521" s="162" t="s">
        <v>2612</v>
      </c>
    </row>
    <row r="522" spans="1:65" s="13" customFormat="1">
      <c r="B522" s="167"/>
      <c r="D522" s="161" t="s">
        <v>2624</v>
      </c>
      <c r="E522" s="168" t="s">
        <v>2156</v>
      </c>
      <c r="F522" s="169" t="s">
        <v>2879</v>
      </c>
      <c r="H522" s="170">
        <v>0</v>
      </c>
      <c r="I522" s="346"/>
      <c r="L522" s="167"/>
      <c r="M522" s="171"/>
      <c r="N522" s="172"/>
      <c r="O522" s="172"/>
      <c r="P522" s="172"/>
      <c r="Q522" s="172"/>
      <c r="R522" s="172"/>
      <c r="S522" s="172"/>
      <c r="T522" s="173"/>
      <c r="AT522" s="168" t="s">
        <v>2624</v>
      </c>
      <c r="AU522" s="168" t="s">
        <v>2217</v>
      </c>
      <c r="AV522" s="13" t="s">
        <v>2217</v>
      </c>
      <c r="AW522" s="13" t="s">
        <v>26</v>
      </c>
      <c r="AX522" s="13" t="s">
        <v>2207</v>
      </c>
      <c r="AY522" s="168" t="s">
        <v>2612</v>
      </c>
    </row>
    <row r="523" spans="1:65" s="15" customFormat="1">
      <c r="B523" s="181"/>
      <c r="D523" s="161" t="s">
        <v>2624</v>
      </c>
      <c r="E523" s="182" t="s">
        <v>2434</v>
      </c>
      <c r="F523" s="183" t="s">
        <v>2641</v>
      </c>
      <c r="H523" s="184">
        <v>971.2</v>
      </c>
      <c r="I523" s="348"/>
      <c r="L523" s="181"/>
      <c r="M523" s="185"/>
      <c r="N523" s="186"/>
      <c r="O523" s="186"/>
      <c r="P523" s="186"/>
      <c r="Q523" s="186"/>
      <c r="R523" s="186"/>
      <c r="S523" s="186"/>
      <c r="T523" s="187"/>
      <c r="AT523" s="182" t="s">
        <v>2624</v>
      </c>
      <c r="AU523" s="182" t="s">
        <v>2217</v>
      </c>
      <c r="AV523" s="15" t="s">
        <v>2389</v>
      </c>
      <c r="AW523" s="15" t="s">
        <v>26</v>
      </c>
      <c r="AX523" s="15" t="s">
        <v>2215</v>
      </c>
      <c r="AY523" s="182" t="s">
        <v>2612</v>
      </c>
    </row>
    <row r="524" spans="1:65" s="1" customFormat="1" ht="16.5" customHeight="1">
      <c r="A524" s="29"/>
      <c r="B524" s="146"/>
      <c r="C524" s="147" t="s">
        <v>2880</v>
      </c>
      <c r="D524" s="147" t="s">
        <v>2618</v>
      </c>
      <c r="E524" s="148" t="s">
        <v>2881</v>
      </c>
      <c r="F524" s="149" t="s">
        <v>2882</v>
      </c>
      <c r="G524" s="150" t="s">
        <v>2297</v>
      </c>
      <c r="H524" s="151">
        <v>971.2</v>
      </c>
      <c r="I524" s="344"/>
      <c r="J524" s="152">
        <f>ROUND(I524*H524,2)</f>
        <v>0</v>
      </c>
      <c r="K524" s="153"/>
      <c r="L524" s="30"/>
      <c r="M524" s="154" t="s">
        <v>2156</v>
      </c>
      <c r="N524" s="155" t="s">
        <v>2172</v>
      </c>
      <c r="O524" s="156">
        <v>0.216</v>
      </c>
      <c r="P524" s="156">
        <f>O524*H524</f>
        <v>209.7792</v>
      </c>
      <c r="Q524" s="156">
        <v>0</v>
      </c>
      <c r="R524" s="156">
        <f>Q524*H524</f>
        <v>0</v>
      </c>
      <c r="S524" s="156">
        <v>0</v>
      </c>
      <c r="T524" s="157">
        <f>S524*H524</f>
        <v>0</v>
      </c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R524" s="158" t="s">
        <v>2389</v>
      </c>
      <c r="AT524" s="158" t="s">
        <v>2618</v>
      </c>
      <c r="AU524" s="158" t="s">
        <v>2217</v>
      </c>
      <c r="AY524" s="17" t="s">
        <v>2612</v>
      </c>
      <c r="BE524" s="159">
        <f>IF(N524="základní",J524,0)</f>
        <v>0</v>
      </c>
      <c r="BF524" s="159">
        <f>IF(N524="snížená",J524,0)</f>
        <v>0</v>
      </c>
      <c r="BG524" s="159">
        <f>IF(N524="zákl. přenesená",J524,0)</f>
        <v>0</v>
      </c>
      <c r="BH524" s="159">
        <f>IF(N524="sníž. přenesená",J524,0)</f>
        <v>0</v>
      </c>
      <c r="BI524" s="159">
        <f>IF(N524="nulová",J524,0)</f>
        <v>0</v>
      </c>
      <c r="BJ524" s="17" t="s">
        <v>2215</v>
      </c>
      <c r="BK524" s="159">
        <f>ROUND(I524*H524,2)</f>
        <v>0</v>
      </c>
      <c r="BL524" s="17" t="s">
        <v>2389</v>
      </c>
      <c r="BM524" s="158" t="s">
        <v>2883</v>
      </c>
    </row>
    <row r="525" spans="1:65" s="13" customFormat="1">
      <c r="B525" s="167"/>
      <c r="D525" s="161" t="s">
        <v>2624</v>
      </c>
      <c r="E525" s="168" t="s">
        <v>2156</v>
      </c>
      <c r="F525" s="169" t="s">
        <v>2434</v>
      </c>
      <c r="H525" s="170">
        <v>971.2</v>
      </c>
      <c r="I525" s="346"/>
      <c r="L525" s="167"/>
      <c r="M525" s="171"/>
      <c r="N525" s="172"/>
      <c r="O525" s="172"/>
      <c r="P525" s="172"/>
      <c r="Q525" s="172"/>
      <c r="R525" s="172"/>
      <c r="S525" s="172"/>
      <c r="T525" s="173"/>
      <c r="AT525" s="168" t="s">
        <v>2624</v>
      </c>
      <c r="AU525" s="168" t="s">
        <v>2217</v>
      </c>
      <c r="AV525" s="13" t="s">
        <v>2217</v>
      </c>
      <c r="AW525" s="13" t="s">
        <v>26</v>
      </c>
      <c r="AX525" s="13" t="s">
        <v>2207</v>
      </c>
      <c r="AY525" s="168" t="s">
        <v>2612</v>
      </c>
    </row>
    <row r="526" spans="1:65" s="15" customFormat="1">
      <c r="B526" s="181"/>
      <c r="D526" s="161" t="s">
        <v>2624</v>
      </c>
      <c r="E526" s="182" t="s">
        <v>2156</v>
      </c>
      <c r="F526" s="183" t="s">
        <v>2641</v>
      </c>
      <c r="H526" s="184">
        <v>971.2</v>
      </c>
      <c r="I526" s="348"/>
      <c r="L526" s="181"/>
      <c r="M526" s="185"/>
      <c r="N526" s="186"/>
      <c r="O526" s="186"/>
      <c r="P526" s="186"/>
      <c r="Q526" s="186"/>
      <c r="R526" s="186"/>
      <c r="S526" s="186"/>
      <c r="T526" s="187"/>
      <c r="AT526" s="182" t="s">
        <v>2624</v>
      </c>
      <c r="AU526" s="182" t="s">
        <v>2217</v>
      </c>
      <c r="AV526" s="15" t="s">
        <v>2389</v>
      </c>
      <c r="AW526" s="15" t="s">
        <v>26</v>
      </c>
      <c r="AX526" s="15" t="s">
        <v>2215</v>
      </c>
      <c r="AY526" s="182" t="s">
        <v>2612</v>
      </c>
    </row>
    <row r="527" spans="1:65" s="1" customFormat="1" ht="21.75" customHeight="1">
      <c r="A527" s="29"/>
      <c r="B527" s="146"/>
      <c r="C527" s="147" t="s">
        <v>2456</v>
      </c>
      <c r="D527" s="147" t="s">
        <v>2618</v>
      </c>
      <c r="E527" s="148" t="s">
        <v>2884</v>
      </c>
      <c r="F527" s="149" t="s">
        <v>2885</v>
      </c>
      <c r="G527" s="150" t="s">
        <v>2248</v>
      </c>
      <c r="H527" s="151">
        <v>23.4</v>
      </c>
      <c r="I527" s="344"/>
      <c r="J527" s="152">
        <f>ROUND(I527*H527,2)</f>
        <v>0</v>
      </c>
      <c r="K527" s="153"/>
      <c r="L527" s="30"/>
      <c r="M527" s="154" t="s">
        <v>2156</v>
      </c>
      <c r="N527" s="155" t="s">
        <v>2172</v>
      </c>
      <c r="O527" s="156">
        <v>7.0000000000000007E-2</v>
      </c>
      <c r="P527" s="156">
        <f>O527*H527</f>
        <v>1.6380000000000001</v>
      </c>
      <c r="Q527" s="156">
        <v>0</v>
      </c>
      <c r="R527" s="156">
        <f>Q527*H527</f>
        <v>0</v>
      </c>
      <c r="S527" s="156">
        <v>0</v>
      </c>
      <c r="T527" s="157">
        <f>S527*H527</f>
        <v>0</v>
      </c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R527" s="158" t="s">
        <v>2389</v>
      </c>
      <c r="AT527" s="158" t="s">
        <v>2618</v>
      </c>
      <c r="AU527" s="158" t="s">
        <v>2217</v>
      </c>
      <c r="AY527" s="17" t="s">
        <v>2612</v>
      </c>
      <c r="BE527" s="159">
        <f>IF(N527="základní",J527,0)</f>
        <v>0</v>
      </c>
      <c r="BF527" s="159">
        <f>IF(N527="snížená",J527,0)</f>
        <v>0</v>
      </c>
      <c r="BG527" s="159">
        <f>IF(N527="zákl. přenesená",J527,0)</f>
        <v>0</v>
      </c>
      <c r="BH527" s="159">
        <f>IF(N527="sníž. přenesená",J527,0)</f>
        <v>0</v>
      </c>
      <c r="BI527" s="159">
        <f>IF(N527="nulová",J527,0)</f>
        <v>0</v>
      </c>
      <c r="BJ527" s="17" t="s">
        <v>2215</v>
      </c>
      <c r="BK527" s="159">
        <f>ROUND(I527*H527,2)</f>
        <v>0</v>
      </c>
      <c r="BL527" s="17" t="s">
        <v>2389</v>
      </c>
      <c r="BM527" s="158" t="s">
        <v>2886</v>
      </c>
    </row>
    <row r="528" spans="1:65" s="12" customFormat="1">
      <c r="B528" s="160"/>
      <c r="D528" s="161" t="s">
        <v>2624</v>
      </c>
      <c r="E528" s="162" t="s">
        <v>2156</v>
      </c>
      <c r="F528" s="163" t="s">
        <v>2887</v>
      </c>
      <c r="H528" s="162" t="s">
        <v>2156</v>
      </c>
      <c r="I528" s="345"/>
      <c r="L528" s="160"/>
      <c r="M528" s="164"/>
      <c r="N528" s="165"/>
      <c r="O528" s="165"/>
      <c r="P528" s="165"/>
      <c r="Q528" s="165"/>
      <c r="R528" s="165"/>
      <c r="S528" s="165"/>
      <c r="T528" s="166"/>
      <c r="AT528" s="162" t="s">
        <v>2624</v>
      </c>
      <c r="AU528" s="162" t="s">
        <v>2217</v>
      </c>
      <c r="AV528" s="12" t="s">
        <v>2215</v>
      </c>
      <c r="AW528" s="12" t="s">
        <v>26</v>
      </c>
      <c r="AX528" s="12" t="s">
        <v>2207</v>
      </c>
      <c r="AY528" s="162" t="s">
        <v>2612</v>
      </c>
    </row>
    <row r="529" spans="1:65" s="13" customFormat="1">
      <c r="B529" s="167"/>
      <c r="D529" s="161" t="s">
        <v>2624</v>
      </c>
      <c r="E529" s="168" t="s">
        <v>2156</v>
      </c>
      <c r="F529" s="169" t="s">
        <v>2888</v>
      </c>
      <c r="H529" s="170">
        <v>11.7</v>
      </c>
      <c r="I529" s="346"/>
      <c r="L529" s="167"/>
      <c r="M529" s="171"/>
      <c r="N529" s="172"/>
      <c r="O529" s="172"/>
      <c r="P529" s="172"/>
      <c r="Q529" s="172"/>
      <c r="R529" s="172"/>
      <c r="S529" s="172"/>
      <c r="T529" s="173"/>
      <c r="AT529" s="168" t="s">
        <v>2624</v>
      </c>
      <c r="AU529" s="168" t="s">
        <v>2217</v>
      </c>
      <c r="AV529" s="13" t="s">
        <v>2217</v>
      </c>
      <c r="AW529" s="13" t="s">
        <v>26</v>
      </c>
      <c r="AX529" s="13" t="s">
        <v>2207</v>
      </c>
      <c r="AY529" s="168" t="s">
        <v>2612</v>
      </c>
    </row>
    <row r="530" spans="1:65" s="12" customFormat="1">
      <c r="B530" s="160"/>
      <c r="D530" s="161" t="s">
        <v>2624</v>
      </c>
      <c r="E530" s="162" t="s">
        <v>2156</v>
      </c>
      <c r="F530" s="163" t="s">
        <v>2889</v>
      </c>
      <c r="H530" s="162" t="s">
        <v>2156</v>
      </c>
      <c r="I530" s="345"/>
      <c r="L530" s="160"/>
      <c r="M530" s="164"/>
      <c r="N530" s="165"/>
      <c r="O530" s="165"/>
      <c r="P530" s="165"/>
      <c r="Q530" s="165"/>
      <c r="R530" s="165"/>
      <c r="S530" s="165"/>
      <c r="T530" s="166"/>
      <c r="AT530" s="162" t="s">
        <v>2624</v>
      </c>
      <c r="AU530" s="162" t="s">
        <v>2217</v>
      </c>
      <c r="AV530" s="12" t="s">
        <v>2215</v>
      </c>
      <c r="AW530" s="12" t="s">
        <v>26</v>
      </c>
      <c r="AX530" s="12" t="s">
        <v>2207</v>
      </c>
      <c r="AY530" s="162" t="s">
        <v>2612</v>
      </c>
    </row>
    <row r="531" spans="1:65" s="13" customFormat="1">
      <c r="B531" s="167"/>
      <c r="D531" s="161" t="s">
        <v>2624</v>
      </c>
      <c r="E531" s="168" t="s">
        <v>2156</v>
      </c>
      <c r="F531" s="169" t="s">
        <v>2888</v>
      </c>
      <c r="H531" s="170">
        <v>11.7</v>
      </c>
      <c r="I531" s="346"/>
      <c r="L531" s="167"/>
      <c r="M531" s="171"/>
      <c r="N531" s="172"/>
      <c r="O531" s="172"/>
      <c r="P531" s="172"/>
      <c r="Q531" s="172"/>
      <c r="R531" s="172"/>
      <c r="S531" s="172"/>
      <c r="T531" s="173"/>
      <c r="AT531" s="168" t="s">
        <v>2624</v>
      </c>
      <c r="AU531" s="168" t="s">
        <v>2217</v>
      </c>
      <c r="AV531" s="13" t="s">
        <v>2217</v>
      </c>
      <c r="AW531" s="13" t="s">
        <v>26</v>
      </c>
      <c r="AX531" s="13" t="s">
        <v>2207</v>
      </c>
      <c r="AY531" s="168" t="s">
        <v>2612</v>
      </c>
    </row>
    <row r="532" spans="1:65" s="15" customFormat="1">
      <c r="B532" s="181"/>
      <c r="D532" s="161" t="s">
        <v>2624</v>
      </c>
      <c r="E532" s="182" t="s">
        <v>2156</v>
      </c>
      <c r="F532" s="183" t="s">
        <v>2641</v>
      </c>
      <c r="H532" s="184">
        <v>23.4</v>
      </c>
      <c r="I532" s="348"/>
      <c r="L532" s="181"/>
      <c r="M532" s="185"/>
      <c r="N532" s="186"/>
      <c r="O532" s="186"/>
      <c r="P532" s="186"/>
      <c r="Q532" s="186"/>
      <c r="R532" s="186"/>
      <c r="S532" s="186"/>
      <c r="T532" s="187"/>
      <c r="AT532" s="182" t="s">
        <v>2624</v>
      </c>
      <c r="AU532" s="182" t="s">
        <v>2217</v>
      </c>
      <c r="AV532" s="15" t="s">
        <v>2389</v>
      </c>
      <c r="AW532" s="15" t="s">
        <v>26</v>
      </c>
      <c r="AX532" s="15" t="s">
        <v>2215</v>
      </c>
      <c r="AY532" s="182" t="s">
        <v>2612</v>
      </c>
    </row>
    <row r="533" spans="1:65" s="1" customFormat="1" ht="21.75" customHeight="1">
      <c r="A533" s="29"/>
      <c r="B533" s="146"/>
      <c r="C533" s="147" t="s">
        <v>2890</v>
      </c>
      <c r="D533" s="147" t="s">
        <v>2618</v>
      </c>
      <c r="E533" s="148" t="s">
        <v>2891</v>
      </c>
      <c r="F533" s="149" t="s">
        <v>2892</v>
      </c>
      <c r="G533" s="150" t="s">
        <v>2248</v>
      </c>
      <c r="H533" s="151">
        <v>640.77</v>
      </c>
      <c r="I533" s="344"/>
      <c r="J533" s="152">
        <f>ROUND(I533*H533,2)</f>
        <v>0</v>
      </c>
      <c r="K533" s="153"/>
      <c r="L533" s="30"/>
      <c r="M533" s="154" t="s">
        <v>2156</v>
      </c>
      <c r="N533" s="155" t="s">
        <v>2172</v>
      </c>
      <c r="O533" s="156">
        <v>4.8000000000000001E-2</v>
      </c>
      <c r="P533" s="156">
        <f>O533*H533</f>
        <v>30.756959999999999</v>
      </c>
      <c r="Q533" s="156">
        <v>0</v>
      </c>
      <c r="R533" s="156">
        <f>Q533*H533</f>
        <v>0</v>
      </c>
      <c r="S533" s="156">
        <v>0</v>
      </c>
      <c r="T533" s="157">
        <f>S533*H533</f>
        <v>0</v>
      </c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R533" s="158" t="s">
        <v>2389</v>
      </c>
      <c r="AT533" s="158" t="s">
        <v>2618</v>
      </c>
      <c r="AU533" s="158" t="s">
        <v>2217</v>
      </c>
      <c r="AY533" s="17" t="s">
        <v>2612</v>
      </c>
      <c r="BE533" s="159">
        <f>IF(N533="základní",J533,0)</f>
        <v>0</v>
      </c>
      <c r="BF533" s="159">
        <f>IF(N533="snížená",J533,0)</f>
        <v>0</v>
      </c>
      <c r="BG533" s="159">
        <f>IF(N533="zákl. přenesená",J533,0)</f>
        <v>0</v>
      </c>
      <c r="BH533" s="159">
        <f>IF(N533="sníž. přenesená",J533,0)</f>
        <v>0</v>
      </c>
      <c r="BI533" s="159">
        <f>IF(N533="nulová",J533,0)</f>
        <v>0</v>
      </c>
      <c r="BJ533" s="17" t="s">
        <v>2215</v>
      </c>
      <c r="BK533" s="159">
        <f>ROUND(I533*H533,2)</f>
        <v>0</v>
      </c>
      <c r="BL533" s="17" t="s">
        <v>2389</v>
      </c>
      <c r="BM533" s="158" t="s">
        <v>2893</v>
      </c>
    </row>
    <row r="534" spans="1:65" s="12" customFormat="1">
      <c r="B534" s="160"/>
      <c r="D534" s="161" t="s">
        <v>2624</v>
      </c>
      <c r="E534" s="162" t="s">
        <v>2156</v>
      </c>
      <c r="F534" s="163" t="s">
        <v>2894</v>
      </c>
      <c r="H534" s="162" t="s">
        <v>2156</v>
      </c>
      <c r="I534" s="345"/>
      <c r="L534" s="160"/>
      <c r="M534" s="164"/>
      <c r="N534" s="165"/>
      <c r="O534" s="165"/>
      <c r="P534" s="165"/>
      <c r="Q534" s="165"/>
      <c r="R534" s="165"/>
      <c r="S534" s="165"/>
      <c r="T534" s="166"/>
      <c r="AT534" s="162" t="s">
        <v>2624</v>
      </c>
      <c r="AU534" s="162" t="s">
        <v>2217</v>
      </c>
      <c r="AV534" s="12" t="s">
        <v>2215</v>
      </c>
      <c r="AW534" s="12" t="s">
        <v>26</v>
      </c>
      <c r="AX534" s="12" t="s">
        <v>2207</v>
      </c>
      <c r="AY534" s="162" t="s">
        <v>2612</v>
      </c>
    </row>
    <row r="535" spans="1:65" s="13" customFormat="1">
      <c r="B535" s="167"/>
      <c r="D535" s="161" t="s">
        <v>2624</v>
      </c>
      <c r="E535" s="168" t="s">
        <v>2156</v>
      </c>
      <c r="F535" s="169" t="s">
        <v>2895</v>
      </c>
      <c r="H535" s="170">
        <v>228.607</v>
      </c>
      <c r="I535" s="346"/>
      <c r="L535" s="167"/>
      <c r="M535" s="171"/>
      <c r="N535" s="172"/>
      <c r="O535" s="172"/>
      <c r="P535" s="172"/>
      <c r="Q535" s="172"/>
      <c r="R535" s="172"/>
      <c r="S535" s="172"/>
      <c r="T535" s="173"/>
      <c r="AT535" s="168" t="s">
        <v>2624</v>
      </c>
      <c r="AU535" s="168" t="s">
        <v>2217</v>
      </c>
      <c r="AV535" s="13" t="s">
        <v>2217</v>
      </c>
      <c r="AW535" s="13" t="s">
        <v>26</v>
      </c>
      <c r="AX535" s="13" t="s">
        <v>2207</v>
      </c>
      <c r="AY535" s="168" t="s">
        <v>2612</v>
      </c>
    </row>
    <row r="536" spans="1:65" s="14" customFormat="1">
      <c r="B536" s="174"/>
      <c r="D536" s="161" t="s">
        <v>2624</v>
      </c>
      <c r="E536" s="175" t="s">
        <v>2156</v>
      </c>
      <c r="F536" s="176" t="s">
        <v>2638</v>
      </c>
      <c r="H536" s="177">
        <v>228.607</v>
      </c>
      <c r="I536" s="347"/>
      <c r="L536" s="174"/>
      <c r="M536" s="178"/>
      <c r="N536" s="179"/>
      <c r="O536" s="179"/>
      <c r="P536" s="179"/>
      <c r="Q536" s="179"/>
      <c r="R536" s="179"/>
      <c r="S536" s="179"/>
      <c r="T536" s="180"/>
      <c r="AT536" s="175" t="s">
        <v>2624</v>
      </c>
      <c r="AU536" s="175" t="s">
        <v>2217</v>
      </c>
      <c r="AV536" s="14" t="s">
        <v>2329</v>
      </c>
      <c r="AW536" s="14" t="s">
        <v>26</v>
      </c>
      <c r="AX536" s="14" t="s">
        <v>2207</v>
      </c>
      <c r="AY536" s="175" t="s">
        <v>2612</v>
      </c>
    </row>
    <row r="537" spans="1:65" s="12" customFormat="1">
      <c r="B537" s="160"/>
      <c r="D537" s="161" t="s">
        <v>2624</v>
      </c>
      <c r="E537" s="162" t="s">
        <v>2156</v>
      </c>
      <c r="F537" s="163" t="s">
        <v>2896</v>
      </c>
      <c r="H537" s="162" t="s">
        <v>2156</v>
      </c>
      <c r="I537" s="345"/>
      <c r="L537" s="160"/>
      <c r="M537" s="164"/>
      <c r="N537" s="165"/>
      <c r="O537" s="165"/>
      <c r="P537" s="165"/>
      <c r="Q537" s="165"/>
      <c r="R537" s="165"/>
      <c r="S537" s="165"/>
      <c r="T537" s="166"/>
      <c r="AT537" s="162" t="s">
        <v>2624</v>
      </c>
      <c r="AU537" s="162" t="s">
        <v>2217</v>
      </c>
      <c r="AV537" s="12" t="s">
        <v>2215</v>
      </c>
      <c r="AW537" s="12" t="s">
        <v>26</v>
      </c>
      <c r="AX537" s="12" t="s">
        <v>2207</v>
      </c>
      <c r="AY537" s="162" t="s">
        <v>2612</v>
      </c>
    </row>
    <row r="538" spans="1:65" s="13" customFormat="1">
      <c r="B538" s="167"/>
      <c r="D538" s="161" t="s">
        <v>2624</v>
      </c>
      <c r="E538" s="168" t="s">
        <v>2156</v>
      </c>
      <c r="F538" s="169" t="s">
        <v>2897</v>
      </c>
      <c r="H538" s="170">
        <v>405.13799999999998</v>
      </c>
      <c r="I538" s="346"/>
      <c r="L538" s="167"/>
      <c r="M538" s="171"/>
      <c r="N538" s="172"/>
      <c r="O538" s="172"/>
      <c r="P538" s="172"/>
      <c r="Q538" s="172"/>
      <c r="R538" s="172"/>
      <c r="S538" s="172"/>
      <c r="T538" s="173"/>
      <c r="AT538" s="168" t="s">
        <v>2624</v>
      </c>
      <c r="AU538" s="168" t="s">
        <v>2217</v>
      </c>
      <c r="AV538" s="13" t="s">
        <v>2217</v>
      </c>
      <c r="AW538" s="13" t="s">
        <v>26</v>
      </c>
      <c r="AX538" s="13" t="s">
        <v>2207</v>
      </c>
      <c r="AY538" s="168" t="s">
        <v>2612</v>
      </c>
    </row>
    <row r="539" spans="1:65" s="13" customFormat="1">
      <c r="B539" s="167"/>
      <c r="D539" s="161" t="s">
        <v>2624</v>
      </c>
      <c r="E539" s="168" t="s">
        <v>2156</v>
      </c>
      <c r="F539" s="169" t="s">
        <v>2898</v>
      </c>
      <c r="H539" s="170">
        <v>7.0250000000000004</v>
      </c>
      <c r="I539" s="346"/>
      <c r="L539" s="167"/>
      <c r="M539" s="171"/>
      <c r="N539" s="172"/>
      <c r="O539" s="172"/>
      <c r="P539" s="172"/>
      <c r="Q539" s="172"/>
      <c r="R539" s="172"/>
      <c r="S539" s="172"/>
      <c r="T539" s="173"/>
      <c r="AT539" s="168" t="s">
        <v>2624</v>
      </c>
      <c r="AU539" s="168" t="s">
        <v>2217</v>
      </c>
      <c r="AV539" s="13" t="s">
        <v>2217</v>
      </c>
      <c r="AW539" s="13" t="s">
        <v>26</v>
      </c>
      <c r="AX539" s="13" t="s">
        <v>2207</v>
      </c>
      <c r="AY539" s="168" t="s">
        <v>2612</v>
      </c>
    </row>
    <row r="540" spans="1:65" s="14" customFormat="1">
      <c r="B540" s="174"/>
      <c r="D540" s="161" t="s">
        <v>2624</v>
      </c>
      <c r="E540" s="175" t="s">
        <v>2156</v>
      </c>
      <c r="F540" s="176" t="s">
        <v>2638</v>
      </c>
      <c r="H540" s="177">
        <v>412.16300000000001</v>
      </c>
      <c r="I540" s="347"/>
      <c r="L540" s="174"/>
      <c r="M540" s="178"/>
      <c r="N540" s="179"/>
      <c r="O540" s="179"/>
      <c r="P540" s="179"/>
      <c r="Q540" s="179"/>
      <c r="R540" s="179"/>
      <c r="S540" s="179"/>
      <c r="T540" s="180"/>
      <c r="AT540" s="175" t="s">
        <v>2624</v>
      </c>
      <c r="AU540" s="175" t="s">
        <v>2217</v>
      </c>
      <c r="AV540" s="14" t="s">
        <v>2329</v>
      </c>
      <c r="AW540" s="14" t="s">
        <v>26</v>
      </c>
      <c r="AX540" s="14" t="s">
        <v>2207</v>
      </c>
      <c r="AY540" s="175" t="s">
        <v>2612</v>
      </c>
    </row>
    <row r="541" spans="1:65" s="15" customFormat="1">
      <c r="B541" s="181"/>
      <c r="D541" s="161" t="s">
        <v>2624</v>
      </c>
      <c r="E541" s="182" t="s">
        <v>2156</v>
      </c>
      <c r="F541" s="183" t="s">
        <v>2641</v>
      </c>
      <c r="H541" s="184">
        <v>640.77</v>
      </c>
      <c r="I541" s="348"/>
      <c r="L541" s="181"/>
      <c r="M541" s="185"/>
      <c r="N541" s="186"/>
      <c r="O541" s="186"/>
      <c r="P541" s="186"/>
      <c r="Q541" s="186"/>
      <c r="R541" s="186"/>
      <c r="S541" s="186"/>
      <c r="T541" s="187"/>
      <c r="AT541" s="182" t="s">
        <v>2624</v>
      </c>
      <c r="AU541" s="182" t="s">
        <v>2217</v>
      </c>
      <c r="AV541" s="15" t="s">
        <v>2389</v>
      </c>
      <c r="AW541" s="15" t="s">
        <v>26</v>
      </c>
      <c r="AX541" s="15" t="s">
        <v>2215</v>
      </c>
      <c r="AY541" s="182" t="s">
        <v>2612</v>
      </c>
    </row>
    <row r="542" spans="1:65" s="1" customFormat="1" ht="21.75" customHeight="1">
      <c r="A542" s="29"/>
      <c r="B542" s="146"/>
      <c r="C542" s="147" t="s">
        <v>2899</v>
      </c>
      <c r="D542" s="147" t="s">
        <v>2618</v>
      </c>
      <c r="E542" s="148" t="s">
        <v>2900</v>
      </c>
      <c r="F542" s="149" t="s">
        <v>2901</v>
      </c>
      <c r="G542" s="150" t="s">
        <v>2248</v>
      </c>
      <c r="H542" s="151">
        <v>228.607</v>
      </c>
      <c r="I542" s="344"/>
      <c r="J542" s="152">
        <f>ROUND(I542*H542,2)</f>
        <v>0</v>
      </c>
      <c r="K542" s="153"/>
      <c r="L542" s="30"/>
      <c r="M542" s="154" t="s">
        <v>2156</v>
      </c>
      <c r="N542" s="155" t="s">
        <v>2172</v>
      </c>
      <c r="O542" s="156">
        <v>5.3999999999999999E-2</v>
      </c>
      <c r="P542" s="156">
        <f>O542*H542</f>
        <v>12.344778</v>
      </c>
      <c r="Q542" s="156">
        <v>0</v>
      </c>
      <c r="R542" s="156">
        <f>Q542*H542</f>
        <v>0</v>
      </c>
      <c r="S542" s="156">
        <v>0</v>
      </c>
      <c r="T542" s="157">
        <f>S542*H542</f>
        <v>0</v>
      </c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R542" s="158" t="s">
        <v>2389</v>
      </c>
      <c r="AT542" s="158" t="s">
        <v>2618</v>
      </c>
      <c r="AU542" s="158" t="s">
        <v>2217</v>
      </c>
      <c r="AY542" s="17" t="s">
        <v>2612</v>
      </c>
      <c r="BE542" s="159">
        <f>IF(N542="základní",J542,0)</f>
        <v>0</v>
      </c>
      <c r="BF542" s="159">
        <f>IF(N542="snížená",J542,0)</f>
        <v>0</v>
      </c>
      <c r="BG542" s="159">
        <f>IF(N542="zákl. přenesená",J542,0)</f>
        <v>0</v>
      </c>
      <c r="BH542" s="159">
        <f>IF(N542="sníž. přenesená",J542,0)</f>
        <v>0</v>
      </c>
      <c r="BI542" s="159">
        <f>IF(N542="nulová",J542,0)</f>
        <v>0</v>
      </c>
      <c r="BJ542" s="17" t="s">
        <v>2215</v>
      </c>
      <c r="BK542" s="159">
        <f>ROUND(I542*H542,2)</f>
        <v>0</v>
      </c>
      <c r="BL542" s="17" t="s">
        <v>2389</v>
      </c>
      <c r="BM542" s="158" t="s">
        <v>2902</v>
      </c>
    </row>
    <row r="543" spans="1:65" s="12" customFormat="1">
      <c r="B543" s="160"/>
      <c r="D543" s="161" t="s">
        <v>2624</v>
      </c>
      <c r="E543" s="162" t="s">
        <v>2156</v>
      </c>
      <c r="F543" s="163" t="s">
        <v>2894</v>
      </c>
      <c r="H543" s="162" t="s">
        <v>2156</v>
      </c>
      <c r="I543" s="345"/>
      <c r="L543" s="160"/>
      <c r="M543" s="164"/>
      <c r="N543" s="165"/>
      <c r="O543" s="165"/>
      <c r="P543" s="165"/>
      <c r="Q543" s="165"/>
      <c r="R543" s="165"/>
      <c r="S543" s="165"/>
      <c r="T543" s="166"/>
      <c r="AT543" s="162" t="s">
        <v>2624</v>
      </c>
      <c r="AU543" s="162" t="s">
        <v>2217</v>
      </c>
      <c r="AV543" s="12" t="s">
        <v>2215</v>
      </c>
      <c r="AW543" s="12" t="s">
        <v>26</v>
      </c>
      <c r="AX543" s="12" t="s">
        <v>2207</v>
      </c>
      <c r="AY543" s="162" t="s">
        <v>2612</v>
      </c>
    </row>
    <row r="544" spans="1:65" s="13" customFormat="1">
      <c r="B544" s="167"/>
      <c r="D544" s="161" t="s">
        <v>2624</v>
      </c>
      <c r="E544" s="168" t="s">
        <v>2156</v>
      </c>
      <c r="F544" s="169" t="s">
        <v>2903</v>
      </c>
      <c r="H544" s="170">
        <v>228.607</v>
      </c>
      <c r="I544" s="346"/>
      <c r="L544" s="167"/>
      <c r="M544" s="171"/>
      <c r="N544" s="172"/>
      <c r="O544" s="172"/>
      <c r="P544" s="172"/>
      <c r="Q544" s="172"/>
      <c r="R544" s="172"/>
      <c r="S544" s="172"/>
      <c r="T544" s="173"/>
      <c r="AT544" s="168" t="s">
        <v>2624</v>
      </c>
      <c r="AU544" s="168" t="s">
        <v>2217</v>
      </c>
      <c r="AV544" s="13" t="s">
        <v>2217</v>
      </c>
      <c r="AW544" s="13" t="s">
        <v>26</v>
      </c>
      <c r="AX544" s="13" t="s">
        <v>2207</v>
      </c>
      <c r="AY544" s="168" t="s">
        <v>2612</v>
      </c>
    </row>
    <row r="545" spans="1:65" s="15" customFormat="1">
      <c r="B545" s="181"/>
      <c r="D545" s="161" t="s">
        <v>2624</v>
      </c>
      <c r="E545" s="182" t="s">
        <v>2156</v>
      </c>
      <c r="F545" s="183" t="s">
        <v>2641</v>
      </c>
      <c r="H545" s="184">
        <v>228.607</v>
      </c>
      <c r="I545" s="348"/>
      <c r="L545" s="181"/>
      <c r="M545" s="185"/>
      <c r="N545" s="186"/>
      <c r="O545" s="186"/>
      <c r="P545" s="186"/>
      <c r="Q545" s="186"/>
      <c r="R545" s="186"/>
      <c r="S545" s="186"/>
      <c r="T545" s="187"/>
      <c r="AT545" s="182" t="s">
        <v>2624</v>
      </c>
      <c r="AU545" s="182" t="s">
        <v>2217</v>
      </c>
      <c r="AV545" s="15" t="s">
        <v>2389</v>
      </c>
      <c r="AW545" s="15" t="s">
        <v>26</v>
      </c>
      <c r="AX545" s="15" t="s">
        <v>2215</v>
      </c>
      <c r="AY545" s="182" t="s">
        <v>2612</v>
      </c>
    </row>
    <row r="546" spans="1:65" s="1" customFormat="1" ht="16.5" customHeight="1">
      <c r="A546" s="29"/>
      <c r="B546" s="146"/>
      <c r="C546" s="147" t="s">
        <v>2904</v>
      </c>
      <c r="D546" s="147" t="s">
        <v>2618</v>
      </c>
      <c r="E546" s="148" t="s">
        <v>2905</v>
      </c>
      <c r="F546" s="149" t="s">
        <v>2906</v>
      </c>
      <c r="G546" s="150" t="s">
        <v>2248</v>
      </c>
      <c r="H546" s="151">
        <v>635.67399999999998</v>
      </c>
      <c r="I546" s="344"/>
      <c r="J546" s="152">
        <f>ROUND(I546*H546,2)</f>
        <v>0</v>
      </c>
      <c r="K546" s="153"/>
      <c r="L546" s="30"/>
      <c r="M546" s="154" t="s">
        <v>2156</v>
      </c>
      <c r="N546" s="155" t="s">
        <v>2172</v>
      </c>
      <c r="O546" s="156">
        <v>7.1999999999999995E-2</v>
      </c>
      <c r="P546" s="156">
        <f>O546*H546</f>
        <v>45.768527999999996</v>
      </c>
      <c r="Q546" s="156">
        <v>0</v>
      </c>
      <c r="R546" s="156">
        <f>Q546*H546</f>
        <v>0</v>
      </c>
      <c r="S546" s="156">
        <v>0</v>
      </c>
      <c r="T546" s="157">
        <f>S546*H546</f>
        <v>0</v>
      </c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R546" s="158" t="s">
        <v>2389</v>
      </c>
      <c r="AT546" s="158" t="s">
        <v>2618</v>
      </c>
      <c r="AU546" s="158" t="s">
        <v>2217</v>
      </c>
      <c r="AY546" s="17" t="s">
        <v>2612</v>
      </c>
      <c r="BE546" s="159">
        <f>IF(N546="základní",J546,0)</f>
        <v>0</v>
      </c>
      <c r="BF546" s="159">
        <f>IF(N546="snížená",J546,0)</f>
        <v>0</v>
      </c>
      <c r="BG546" s="159">
        <f>IF(N546="zákl. přenesená",J546,0)</f>
        <v>0</v>
      </c>
      <c r="BH546" s="159">
        <f>IF(N546="sníž. přenesená",J546,0)</f>
        <v>0</v>
      </c>
      <c r="BI546" s="159">
        <f>IF(N546="nulová",J546,0)</f>
        <v>0</v>
      </c>
      <c r="BJ546" s="17" t="s">
        <v>2215</v>
      </c>
      <c r="BK546" s="159">
        <f>ROUND(I546*H546,2)</f>
        <v>0</v>
      </c>
      <c r="BL546" s="17" t="s">
        <v>2389</v>
      </c>
      <c r="BM546" s="158" t="s">
        <v>2907</v>
      </c>
    </row>
    <row r="547" spans="1:65" s="12" customFormat="1">
      <c r="B547" s="160"/>
      <c r="D547" s="161" t="s">
        <v>2624</v>
      </c>
      <c r="E547" s="162" t="s">
        <v>2156</v>
      </c>
      <c r="F547" s="163" t="s">
        <v>2908</v>
      </c>
      <c r="H547" s="162" t="s">
        <v>2156</v>
      </c>
      <c r="I547" s="345"/>
      <c r="L547" s="160"/>
      <c r="M547" s="164"/>
      <c r="N547" s="165"/>
      <c r="O547" s="165"/>
      <c r="P547" s="165"/>
      <c r="Q547" s="165"/>
      <c r="R547" s="165"/>
      <c r="S547" s="165"/>
      <c r="T547" s="166"/>
      <c r="AT547" s="162" t="s">
        <v>2624</v>
      </c>
      <c r="AU547" s="162" t="s">
        <v>2217</v>
      </c>
      <c r="AV547" s="12" t="s">
        <v>2215</v>
      </c>
      <c r="AW547" s="12" t="s">
        <v>26</v>
      </c>
      <c r="AX547" s="12" t="s">
        <v>2207</v>
      </c>
      <c r="AY547" s="162" t="s">
        <v>2612</v>
      </c>
    </row>
    <row r="548" spans="1:65" s="13" customFormat="1">
      <c r="B548" s="167"/>
      <c r="D548" s="161" t="s">
        <v>2624</v>
      </c>
      <c r="E548" s="168" t="s">
        <v>2156</v>
      </c>
      <c r="F548" s="169" t="s">
        <v>2909</v>
      </c>
      <c r="H548" s="170">
        <v>162.21100000000001</v>
      </c>
      <c r="I548" s="346"/>
      <c r="L548" s="167"/>
      <c r="M548" s="171"/>
      <c r="N548" s="172"/>
      <c r="O548" s="172"/>
      <c r="P548" s="172"/>
      <c r="Q548" s="172"/>
      <c r="R548" s="172"/>
      <c r="S548" s="172"/>
      <c r="T548" s="173"/>
      <c r="AT548" s="168" t="s">
        <v>2624</v>
      </c>
      <c r="AU548" s="168" t="s">
        <v>2217</v>
      </c>
      <c r="AV548" s="13" t="s">
        <v>2217</v>
      </c>
      <c r="AW548" s="13" t="s">
        <v>26</v>
      </c>
      <c r="AX548" s="13" t="s">
        <v>2207</v>
      </c>
      <c r="AY548" s="168" t="s">
        <v>2612</v>
      </c>
    </row>
    <row r="549" spans="1:65" s="12" customFormat="1">
      <c r="B549" s="160"/>
      <c r="D549" s="161" t="s">
        <v>2624</v>
      </c>
      <c r="E549" s="162" t="s">
        <v>2156</v>
      </c>
      <c r="F549" s="163" t="s">
        <v>2910</v>
      </c>
      <c r="H549" s="162" t="s">
        <v>2156</v>
      </c>
      <c r="I549" s="345"/>
      <c r="L549" s="160"/>
      <c r="M549" s="164"/>
      <c r="N549" s="165"/>
      <c r="O549" s="165"/>
      <c r="P549" s="165"/>
      <c r="Q549" s="165"/>
      <c r="R549" s="165"/>
      <c r="S549" s="165"/>
      <c r="T549" s="166"/>
      <c r="AT549" s="162" t="s">
        <v>2624</v>
      </c>
      <c r="AU549" s="162" t="s">
        <v>2217</v>
      </c>
      <c r="AV549" s="12" t="s">
        <v>2215</v>
      </c>
      <c r="AW549" s="12" t="s">
        <v>26</v>
      </c>
      <c r="AX549" s="12" t="s">
        <v>2207</v>
      </c>
      <c r="AY549" s="162" t="s">
        <v>2612</v>
      </c>
    </row>
    <row r="550" spans="1:65" s="13" customFormat="1">
      <c r="B550" s="167"/>
      <c r="D550" s="161" t="s">
        <v>2624</v>
      </c>
      <c r="E550" s="168" t="s">
        <v>2156</v>
      </c>
      <c r="F550" s="169" t="s">
        <v>2275</v>
      </c>
      <c r="H550" s="170">
        <v>242.92699999999999</v>
      </c>
      <c r="I550" s="346"/>
      <c r="L550" s="167"/>
      <c r="M550" s="171"/>
      <c r="N550" s="172"/>
      <c r="O550" s="172"/>
      <c r="P550" s="172"/>
      <c r="Q550" s="172"/>
      <c r="R550" s="172"/>
      <c r="S550" s="172"/>
      <c r="T550" s="173"/>
      <c r="AT550" s="168" t="s">
        <v>2624</v>
      </c>
      <c r="AU550" s="168" t="s">
        <v>2217</v>
      </c>
      <c r="AV550" s="13" t="s">
        <v>2217</v>
      </c>
      <c r="AW550" s="13" t="s">
        <v>26</v>
      </c>
      <c r="AX550" s="13" t="s">
        <v>2207</v>
      </c>
      <c r="AY550" s="168" t="s">
        <v>2612</v>
      </c>
    </row>
    <row r="551" spans="1:65" s="13" customFormat="1">
      <c r="B551" s="167"/>
      <c r="D551" s="161" t="s">
        <v>2624</v>
      </c>
      <c r="E551" s="168" t="s">
        <v>2156</v>
      </c>
      <c r="F551" s="169" t="s">
        <v>2898</v>
      </c>
      <c r="H551" s="170">
        <v>7.0250000000000004</v>
      </c>
      <c r="I551" s="346"/>
      <c r="L551" s="167"/>
      <c r="M551" s="171"/>
      <c r="N551" s="172"/>
      <c r="O551" s="172"/>
      <c r="P551" s="172"/>
      <c r="Q551" s="172"/>
      <c r="R551" s="172"/>
      <c r="S551" s="172"/>
      <c r="T551" s="173"/>
      <c r="AT551" s="168" t="s">
        <v>2624</v>
      </c>
      <c r="AU551" s="168" t="s">
        <v>2217</v>
      </c>
      <c r="AV551" s="13" t="s">
        <v>2217</v>
      </c>
      <c r="AW551" s="13" t="s">
        <v>26</v>
      </c>
      <c r="AX551" s="13" t="s">
        <v>2207</v>
      </c>
      <c r="AY551" s="168" t="s">
        <v>2612</v>
      </c>
    </row>
    <row r="552" spans="1:65" s="12" customFormat="1">
      <c r="B552" s="160"/>
      <c r="D552" s="161" t="s">
        <v>2624</v>
      </c>
      <c r="E552" s="162" t="s">
        <v>2156</v>
      </c>
      <c r="F552" s="163" t="s">
        <v>2911</v>
      </c>
      <c r="H552" s="162" t="s">
        <v>2156</v>
      </c>
      <c r="I552" s="345"/>
      <c r="L552" s="160"/>
      <c r="M552" s="164"/>
      <c r="N552" s="165"/>
      <c r="O552" s="165"/>
      <c r="P552" s="165"/>
      <c r="Q552" s="165"/>
      <c r="R552" s="165"/>
      <c r="S552" s="165"/>
      <c r="T552" s="166"/>
      <c r="AT552" s="162" t="s">
        <v>2624</v>
      </c>
      <c r="AU552" s="162" t="s">
        <v>2217</v>
      </c>
      <c r="AV552" s="12" t="s">
        <v>2215</v>
      </c>
      <c r="AW552" s="12" t="s">
        <v>26</v>
      </c>
      <c r="AX552" s="12" t="s">
        <v>2207</v>
      </c>
      <c r="AY552" s="162" t="s">
        <v>2612</v>
      </c>
    </row>
    <row r="553" spans="1:65" s="13" customFormat="1">
      <c r="B553" s="167"/>
      <c r="D553" s="161" t="s">
        <v>2624</v>
      </c>
      <c r="E553" s="168" t="s">
        <v>2156</v>
      </c>
      <c r="F553" s="169" t="s">
        <v>2888</v>
      </c>
      <c r="H553" s="170">
        <v>11.7</v>
      </c>
      <c r="I553" s="346"/>
      <c r="L553" s="167"/>
      <c r="M553" s="171"/>
      <c r="N553" s="172"/>
      <c r="O553" s="172"/>
      <c r="P553" s="172"/>
      <c r="Q553" s="172"/>
      <c r="R553" s="172"/>
      <c r="S553" s="172"/>
      <c r="T553" s="173"/>
      <c r="AT553" s="168" t="s">
        <v>2624</v>
      </c>
      <c r="AU553" s="168" t="s">
        <v>2217</v>
      </c>
      <c r="AV553" s="13" t="s">
        <v>2217</v>
      </c>
      <c r="AW553" s="13" t="s">
        <v>26</v>
      </c>
      <c r="AX553" s="13" t="s">
        <v>2207</v>
      </c>
      <c r="AY553" s="168" t="s">
        <v>2612</v>
      </c>
    </row>
    <row r="554" spans="1:65" s="14" customFormat="1">
      <c r="B554" s="174"/>
      <c r="D554" s="161" t="s">
        <v>2624</v>
      </c>
      <c r="E554" s="175" t="s">
        <v>2156</v>
      </c>
      <c r="F554" s="176" t="s">
        <v>2638</v>
      </c>
      <c r="H554" s="177">
        <v>423.863</v>
      </c>
      <c r="I554" s="347"/>
      <c r="L554" s="174"/>
      <c r="M554" s="178"/>
      <c r="N554" s="179"/>
      <c r="O554" s="179"/>
      <c r="P554" s="179"/>
      <c r="Q554" s="179"/>
      <c r="R554" s="179"/>
      <c r="S554" s="179"/>
      <c r="T554" s="180"/>
      <c r="AT554" s="175" t="s">
        <v>2624</v>
      </c>
      <c r="AU554" s="175" t="s">
        <v>2217</v>
      </c>
      <c r="AV554" s="14" t="s">
        <v>2329</v>
      </c>
      <c r="AW554" s="14" t="s">
        <v>26</v>
      </c>
      <c r="AX554" s="14" t="s">
        <v>2207</v>
      </c>
      <c r="AY554" s="175" t="s">
        <v>2612</v>
      </c>
    </row>
    <row r="555" spans="1:65" s="12" customFormat="1">
      <c r="B555" s="160"/>
      <c r="D555" s="161" t="s">
        <v>2624</v>
      </c>
      <c r="E555" s="162" t="s">
        <v>2156</v>
      </c>
      <c r="F555" s="163" t="s">
        <v>2912</v>
      </c>
      <c r="H555" s="162" t="s">
        <v>2156</v>
      </c>
      <c r="I555" s="345"/>
      <c r="L555" s="160"/>
      <c r="M555" s="164"/>
      <c r="N555" s="165"/>
      <c r="O555" s="165"/>
      <c r="P555" s="165"/>
      <c r="Q555" s="165"/>
      <c r="R555" s="165"/>
      <c r="S555" s="165"/>
      <c r="T555" s="166"/>
      <c r="AT555" s="162" t="s">
        <v>2624</v>
      </c>
      <c r="AU555" s="162" t="s">
        <v>2217</v>
      </c>
      <c r="AV555" s="12" t="s">
        <v>2215</v>
      </c>
      <c r="AW555" s="12" t="s">
        <v>26</v>
      </c>
      <c r="AX555" s="12" t="s">
        <v>2207</v>
      </c>
      <c r="AY555" s="162" t="s">
        <v>2612</v>
      </c>
    </row>
    <row r="556" spans="1:65" s="13" customFormat="1">
      <c r="B556" s="167"/>
      <c r="D556" s="161" t="s">
        <v>2624</v>
      </c>
      <c r="E556" s="168" t="s">
        <v>2156</v>
      </c>
      <c r="F556" s="169" t="s">
        <v>2289</v>
      </c>
      <c r="H556" s="170">
        <v>211.81100000000001</v>
      </c>
      <c r="I556" s="346"/>
      <c r="L556" s="167"/>
      <c r="M556" s="171"/>
      <c r="N556" s="172"/>
      <c r="O556" s="172"/>
      <c r="P556" s="172"/>
      <c r="Q556" s="172"/>
      <c r="R556" s="172"/>
      <c r="S556" s="172"/>
      <c r="T556" s="173"/>
      <c r="AT556" s="168" t="s">
        <v>2624</v>
      </c>
      <c r="AU556" s="168" t="s">
        <v>2217</v>
      </c>
      <c r="AV556" s="13" t="s">
        <v>2217</v>
      </c>
      <c r="AW556" s="13" t="s">
        <v>26</v>
      </c>
      <c r="AX556" s="13" t="s">
        <v>2207</v>
      </c>
      <c r="AY556" s="168" t="s">
        <v>2612</v>
      </c>
    </row>
    <row r="557" spans="1:65" s="14" customFormat="1">
      <c r="B557" s="174"/>
      <c r="D557" s="161" t="s">
        <v>2624</v>
      </c>
      <c r="E557" s="175" t="s">
        <v>2156</v>
      </c>
      <c r="F557" s="176" t="s">
        <v>2638</v>
      </c>
      <c r="H557" s="177">
        <v>211.81100000000001</v>
      </c>
      <c r="I557" s="347"/>
      <c r="L557" s="174"/>
      <c r="M557" s="178"/>
      <c r="N557" s="179"/>
      <c r="O557" s="179"/>
      <c r="P557" s="179"/>
      <c r="Q557" s="179"/>
      <c r="R557" s="179"/>
      <c r="S557" s="179"/>
      <c r="T557" s="180"/>
      <c r="AT557" s="175" t="s">
        <v>2624</v>
      </c>
      <c r="AU557" s="175" t="s">
        <v>2217</v>
      </c>
      <c r="AV557" s="14" t="s">
        <v>2329</v>
      </c>
      <c r="AW557" s="14" t="s">
        <v>26</v>
      </c>
      <c r="AX557" s="14" t="s">
        <v>2207</v>
      </c>
      <c r="AY557" s="175" t="s">
        <v>2612</v>
      </c>
    </row>
    <row r="558" spans="1:65" s="15" customFormat="1">
      <c r="B558" s="181"/>
      <c r="D558" s="161" t="s">
        <v>2624</v>
      </c>
      <c r="E558" s="182" t="s">
        <v>2156</v>
      </c>
      <c r="F558" s="183" t="s">
        <v>2641</v>
      </c>
      <c r="H558" s="184">
        <v>635.67399999999998</v>
      </c>
      <c r="I558" s="348"/>
      <c r="L558" s="181"/>
      <c r="M558" s="185"/>
      <c r="N558" s="186"/>
      <c r="O558" s="186"/>
      <c r="P558" s="186"/>
      <c r="Q558" s="186"/>
      <c r="R558" s="186"/>
      <c r="S558" s="186"/>
      <c r="T558" s="187"/>
      <c r="AT558" s="182" t="s">
        <v>2624</v>
      </c>
      <c r="AU558" s="182" t="s">
        <v>2217</v>
      </c>
      <c r="AV558" s="15" t="s">
        <v>2389</v>
      </c>
      <c r="AW558" s="15" t="s">
        <v>26</v>
      </c>
      <c r="AX558" s="15" t="s">
        <v>2215</v>
      </c>
      <c r="AY558" s="182" t="s">
        <v>2612</v>
      </c>
    </row>
    <row r="559" spans="1:65" s="1" customFormat="1" ht="16.5" customHeight="1">
      <c r="A559" s="29"/>
      <c r="B559" s="146"/>
      <c r="C559" s="147" t="s">
        <v>2505</v>
      </c>
      <c r="D559" s="147" t="s">
        <v>2618</v>
      </c>
      <c r="E559" s="148" t="s">
        <v>2913</v>
      </c>
      <c r="F559" s="149" t="s">
        <v>2914</v>
      </c>
      <c r="G559" s="150" t="s">
        <v>2248</v>
      </c>
      <c r="H559" s="151">
        <v>228.607</v>
      </c>
      <c r="I559" s="344"/>
      <c r="J559" s="152">
        <f>ROUND(I559*H559,2)</f>
        <v>0</v>
      </c>
      <c r="K559" s="153"/>
      <c r="L559" s="30"/>
      <c r="M559" s="154" t="s">
        <v>2156</v>
      </c>
      <c r="N559" s="155" t="s">
        <v>2172</v>
      </c>
      <c r="O559" s="156">
        <v>9.6000000000000002E-2</v>
      </c>
      <c r="P559" s="156">
        <f>O559*H559</f>
        <v>21.946272</v>
      </c>
      <c r="Q559" s="156">
        <v>0</v>
      </c>
      <c r="R559" s="156">
        <f>Q559*H559</f>
        <v>0</v>
      </c>
      <c r="S559" s="156">
        <v>0</v>
      </c>
      <c r="T559" s="157">
        <f>S559*H559</f>
        <v>0</v>
      </c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R559" s="158" t="s">
        <v>2389</v>
      </c>
      <c r="AT559" s="158" t="s">
        <v>2618</v>
      </c>
      <c r="AU559" s="158" t="s">
        <v>2217</v>
      </c>
      <c r="AY559" s="17" t="s">
        <v>2612</v>
      </c>
      <c r="BE559" s="159">
        <f>IF(N559="základní",J559,0)</f>
        <v>0</v>
      </c>
      <c r="BF559" s="159">
        <f>IF(N559="snížená",J559,0)</f>
        <v>0</v>
      </c>
      <c r="BG559" s="159">
        <f>IF(N559="zákl. přenesená",J559,0)</f>
        <v>0</v>
      </c>
      <c r="BH559" s="159">
        <f>IF(N559="sníž. přenesená",J559,0)</f>
        <v>0</v>
      </c>
      <c r="BI559" s="159">
        <f>IF(N559="nulová",J559,0)</f>
        <v>0</v>
      </c>
      <c r="BJ559" s="17" t="s">
        <v>2215</v>
      </c>
      <c r="BK559" s="159">
        <f>ROUND(I559*H559,2)</f>
        <v>0</v>
      </c>
      <c r="BL559" s="17" t="s">
        <v>2389</v>
      </c>
      <c r="BM559" s="158" t="s">
        <v>2915</v>
      </c>
    </row>
    <row r="560" spans="1:65" s="12" customFormat="1">
      <c r="B560" s="160"/>
      <c r="D560" s="161" t="s">
        <v>2624</v>
      </c>
      <c r="E560" s="162" t="s">
        <v>2156</v>
      </c>
      <c r="F560" s="163" t="s">
        <v>2912</v>
      </c>
      <c r="H560" s="162" t="s">
        <v>2156</v>
      </c>
      <c r="I560" s="345"/>
      <c r="L560" s="160"/>
      <c r="M560" s="164"/>
      <c r="N560" s="165"/>
      <c r="O560" s="165"/>
      <c r="P560" s="165"/>
      <c r="Q560" s="165"/>
      <c r="R560" s="165"/>
      <c r="S560" s="165"/>
      <c r="T560" s="166"/>
      <c r="AT560" s="162" t="s">
        <v>2624</v>
      </c>
      <c r="AU560" s="162" t="s">
        <v>2217</v>
      </c>
      <c r="AV560" s="12" t="s">
        <v>2215</v>
      </c>
      <c r="AW560" s="12" t="s">
        <v>26</v>
      </c>
      <c r="AX560" s="12" t="s">
        <v>2207</v>
      </c>
      <c r="AY560" s="162" t="s">
        <v>2612</v>
      </c>
    </row>
    <row r="561" spans="1:65" s="13" customFormat="1">
      <c r="B561" s="167"/>
      <c r="D561" s="161" t="s">
        <v>2624</v>
      </c>
      <c r="E561" s="168" t="s">
        <v>2156</v>
      </c>
      <c r="F561" s="169" t="s">
        <v>2292</v>
      </c>
      <c r="H561" s="170">
        <v>228.607</v>
      </c>
      <c r="I561" s="346"/>
      <c r="L561" s="167"/>
      <c r="M561" s="171"/>
      <c r="N561" s="172"/>
      <c r="O561" s="172"/>
      <c r="P561" s="172"/>
      <c r="Q561" s="172"/>
      <c r="R561" s="172"/>
      <c r="S561" s="172"/>
      <c r="T561" s="173"/>
      <c r="AT561" s="168" t="s">
        <v>2624</v>
      </c>
      <c r="AU561" s="168" t="s">
        <v>2217</v>
      </c>
      <c r="AV561" s="13" t="s">
        <v>2217</v>
      </c>
      <c r="AW561" s="13" t="s">
        <v>26</v>
      </c>
      <c r="AX561" s="13" t="s">
        <v>2207</v>
      </c>
      <c r="AY561" s="168" t="s">
        <v>2612</v>
      </c>
    </row>
    <row r="562" spans="1:65" s="15" customFormat="1">
      <c r="B562" s="181"/>
      <c r="D562" s="161" t="s">
        <v>2624</v>
      </c>
      <c r="E562" s="182" t="s">
        <v>2156</v>
      </c>
      <c r="F562" s="183" t="s">
        <v>2641</v>
      </c>
      <c r="H562" s="184">
        <v>228.607</v>
      </c>
      <c r="I562" s="348"/>
      <c r="L562" s="181"/>
      <c r="M562" s="185"/>
      <c r="N562" s="186"/>
      <c r="O562" s="186"/>
      <c r="P562" s="186"/>
      <c r="Q562" s="186"/>
      <c r="R562" s="186"/>
      <c r="S562" s="186"/>
      <c r="T562" s="187"/>
      <c r="AT562" s="182" t="s">
        <v>2624</v>
      </c>
      <c r="AU562" s="182" t="s">
        <v>2217</v>
      </c>
      <c r="AV562" s="15" t="s">
        <v>2389</v>
      </c>
      <c r="AW562" s="15" t="s">
        <v>26</v>
      </c>
      <c r="AX562" s="15" t="s">
        <v>2215</v>
      </c>
      <c r="AY562" s="182" t="s">
        <v>2612</v>
      </c>
    </row>
    <row r="563" spans="1:65" s="1" customFormat="1" ht="16.5" customHeight="1">
      <c r="A563" s="29"/>
      <c r="B563" s="146"/>
      <c r="C563" s="147" t="s">
        <v>2461</v>
      </c>
      <c r="D563" s="147" t="s">
        <v>2618</v>
      </c>
      <c r="E563" s="148" t="s">
        <v>2916</v>
      </c>
      <c r="F563" s="149" t="s">
        <v>2917</v>
      </c>
      <c r="G563" s="150" t="s">
        <v>2248</v>
      </c>
      <c r="H563" s="151">
        <v>457.21199999999999</v>
      </c>
      <c r="I563" s="344"/>
      <c r="J563" s="152">
        <f>ROUND(I563*H563,2)</f>
        <v>0</v>
      </c>
      <c r="K563" s="153"/>
      <c r="L563" s="30"/>
      <c r="M563" s="154" t="s">
        <v>2156</v>
      </c>
      <c r="N563" s="155" t="s">
        <v>2172</v>
      </c>
      <c r="O563" s="156">
        <v>8.9999999999999993E-3</v>
      </c>
      <c r="P563" s="156">
        <f>O563*H563</f>
        <v>4.1149079999999998</v>
      </c>
      <c r="Q563" s="156">
        <v>0</v>
      </c>
      <c r="R563" s="156">
        <f>Q563*H563</f>
        <v>0</v>
      </c>
      <c r="S563" s="156">
        <v>0</v>
      </c>
      <c r="T563" s="157">
        <f>S563*H563</f>
        <v>0</v>
      </c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R563" s="158" t="s">
        <v>2389</v>
      </c>
      <c r="AT563" s="158" t="s">
        <v>2618</v>
      </c>
      <c r="AU563" s="158" t="s">
        <v>2217</v>
      </c>
      <c r="AY563" s="17" t="s">
        <v>2612</v>
      </c>
      <c r="BE563" s="159">
        <f>IF(N563="základní",J563,0)</f>
        <v>0</v>
      </c>
      <c r="BF563" s="159">
        <f>IF(N563="snížená",J563,0)</f>
        <v>0</v>
      </c>
      <c r="BG563" s="159">
        <f>IF(N563="zákl. přenesená",J563,0)</f>
        <v>0</v>
      </c>
      <c r="BH563" s="159">
        <f>IF(N563="sníž. přenesená",J563,0)</f>
        <v>0</v>
      </c>
      <c r="BI563" s="159">
        <f>IF(N563="nulová",J563,0)</f>
        <v>0</v>
      </c>
      <c r="BJ563" s="17" t="s">
        <v>2215</v>
      </c>
      <c r="BK563" s="159">
        <f>ROUND(I563*H563,2)</f>
        <v>0</v>
      </c>
      <c r="BL563" s="17" t="s">
        <v>2389</v>
      </c>
      <c r="BM563" s="158" t="s">
        <v>2918</v>
      </c>
    </row>
    <row r="564" spans="1:65" s="13" customFormat="1">
      <c r="B564" s="167"/>
      <c r="D564" s="161" t="s">
        <v>2624</v>
      </c>
      <c r="E564" s="168" t="s">
        <v>2156</v>
      </c>
      <c r="F564" s="169" t="s">
        <v>2919</v>
      </c>
      <c r="H564" s="170">
        <v>457.21199999999999</v>
      </c>
      <c r="I564" s="346"/>
      <c r="L564" s="167"/>
      <c r="M564" s="171"/>
      <c r="N564" s="172"/>
      <c r="O564" s="172"/>
      <c r="P564" s="172"/>
      <c r="Q564" s="172"/>
      <c r="R564" s="172"/>
      <c r="S564" s="172"/>
      <c r="T564" s="173"/>
      <c r="AT564" s="168" t="s">
        <v>2624</v>
      </c>
      <c r="AU564" s="168" t="s">
        <v>2217</v>
      </c>
      <c r="AV564" s="13" t="s">
        <v>2217</v>
      </c>
      <c r="AW564" s="13" t="s">
        <v>26</v>
      </c>
      <c r="AX564" s="13" t="s">
        <v>2207</v>
      </c>
      <c r="AY564" s="168" t="s">
        <v>2612</v>
      </c>
    </row>
    <row r="565" spans="1:65" s="15" customFormat="1">
      <c r="B565" s="181"/>
      <c r="D565" s="161" t="s">
        <v>2624</v>
      </c>
      <c r="E565" s="182" t="s">
        <v>2156</v>
      </c>
      <c r="F565" s="183" t="s">
        <v>2641</v>
      </c>
      <c r="H565" s="184">
        <v>457.21199999999999</v>
      </c>
      <c r="I565" s="348"/>
      <c r="L565" s="181"/>
      <c r="M565" s="185"/>
      <c r="N565" s="186"/>
      <c r="O565" s="186"/>
      <c r="P565" s="186"/>
      <c r="Q565" s="186"/>
      <c r="R565" s="186"/>
      <c r="S565" s="186"/>
      <c r="T565" s="187"/>
      <c r="AT565" s="182" t="s">
        <v>2624</v>
      </c>
      <c r="AU565" s="182" t="s">
        <v>2217</v>
      </c>
      <c r="AV565" s="15" t="s">
        <v>2389</v>
      </c>
      <c r="AW565" s="15" t="s">
        <v>26</v>
      </c>
      <c r="AX565" s="15" t="s">
        <v>2215</v>
      </c>
      <c r="AY565" s="182" t="s">
        <v>2612</v>
      </c>
    </row>
    <row r="566" spans="1:65" s="1" customFormat="1" ht="16.5" customHeight="1">
      <c r="A566" s="29"/>
      <c r="B566" s="146"/>
      <c r="C566" s="147" t="s">
        <v>2920</v>
      </c>
      <c r="D566" s="147" t="s">
        <v>2618</v>
      </c>
      <c r="E566" s="148" t="s">
        <v>2921</v>
      </c>
      <c r="F566" s="149" t="s">
        <v>2922</v>
      </c>
      <c r="G566" s="150" t="s">
        <v>2248</v>
      </c>
      <c r="H566" s="151">
        <v>124.911</v>
      </c>
      <c r="I566" s="344"/>
      <c r="J566" s="152">
        <f>ROUND(I566*H566,2)</f>
        <v>0</v>
      </c>
      <c r="K566" s="153"/>
      <c r="L566" s="30"/>
      <c r="M566" s="154" t="s">
        <v>2156</v>
      </c>
      <c r="N566" s="155" t="s">
        <v>2172</v>
      </c>
      <c r="O566" s="156">
        <v>0.435</v>
      </c>
      <c r="P566" s="156">
        <f>O566*H566</f>
        <v>54.336285000000004</v>
      </c>
      <c r="Q566" s="156">
        <v>0</v>
      </c>
      <c r="R566" s="156">
        <f>Q566*H566</f>
        <v>0</v>
      </c>
      <c r="S566" s="156">
        <v>0</v>
      </c>
      <c r="T566" s="157">
        <f>S566*H566</f>
        <v>0</v>
      </c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R566" s="158" t="s">
        <v>2389</v>
      </c>
      <c r="AT566" s="158" t="s">
        <v>2618</v>
      </c>
      <c r="AU566" s="158" t="s">
        <v>2217</v>
      </c>
      <c r="AY566" s="17" t="s">
        <v>2612</v>
      </c>
      <c r="BE566" s="159">
        <f>IF(N566="základní",J566,0)</f>
        <v>0</v>
      </c>
      <c r="BF566" s="159">
        <f>IF(N566="snížená",J566,0)</f>
        <v>0</v>
      </c>
      <c r="BG566" s="159">
        <f>IF(N566="zákl. přenesená",J566,0)</f>
        <v>0</v>
      </c>
      <c r="BH566" s="159">
        <f>IF(N566="sníž. přenesená",J566,0)</f>
        <v>0</v>
      </c>
      <c r="BI566" s="159">
        <f>IF(N566="nulová",J566,0)</f>
        <v>0</v>
      </c>
      <c r="BJ566" s="17" t="s">
        <v>2215</v>
      </c>
      <c r="BK566" s="159">
        <f>ROUND(I566*H566,2)</f>
        <v>0</v>
      </c>
      <c r="BL566" s="17" t="s">
        <v>2389</v>
      </c>
      <c r="BM566" s="158" t="s">
        <v>2923</v>
      </c>
    </row>
    <row r="567" spans="1:65" s="12" customFormat="1">
      <c r="B567" s="160"/>
      <c r="D567" s="161" t="s">
        <v>2624</v>
      </c>
      <c r="E567" s="162" t="s">
        <v>2156</v>
      </c>
      <c r="F567" s="163" t="s">
        <v>2741</v>
      </c>
      <c r="H567" s="162" t="s">
        <v>2156</v>
      </c>
      <c r="I567" s="345"/>
      <c r="L567" s="160"/>
      <c r="M567" s="164"/>
      <c r="N567" s="165"/>
      <c r="O567" s="165"/>
      <c r="P567" s="165"/>
      <c r="Q567" s="165"/>
      <c r="R567" s="165"/>
      <c r="S567" s="165"/>
      <c r="T567" s="166"/>
      <c r="AT567" s="162" t="s">
        <v>2624</v>
      </c>
      <c r="AU567" s="162" t="s">
        <v>2217</v>
      </c>
      <c r="AV567" s="12" t="s">
        <v>2215</v>
      </c>
      <c r="AW567" s="12" t="s">
        <v>26</v>
      </c>
      <c r="AX567" s="12" t="s">
        <v>2207</v>
      </c>
      <c r="AY567" s="162" t="s">
        <v>2612</v>
      </c>
    </row>
    <row r="568" spans="1:65" s="13" customFormat="1">
      <c r="B568" s="167"/>
      <c r="D568" s="161" t="s">
        <v>2624</v>
      </c>
      <c r="E568" s="168" t="s">
        <v>2156</v>
      </c>
      <c r="F568" s="169" t="s">
        <v>2924</v>
      </c>
      <c r="H568" s="170">
        <v>79.56</v>
      </c>
      <c r="I568" s="346"/>
      <c r="L568" s="167"/>
      <c r="M568" s="171"/>
      <c r="N568" s="172"/>
      <c r="O568" s="172"/>
      <c r="P568" s="172"/>
      <c r="Q568" s="172"/>
      <c r="R568" s="172"/>
      <c r="S568" s="172"/>
      <c r="T568" s="173"/>
      <c r="AT568" s="168" t="s">
        <v>2624</v>
      </c>
      <c r="AU568" s="168" t="s">
        <v>2217</v>
      </c>
      <c r="AV568" s="13" t="s">
        <v>2217</v>
      </c>
      <c r="AW568" s="13" t="s">
        <v>26</v>
      </c>
      <c r="AX568" s="13" t="s">
        <v>2207</v>
      </c>
      <c r="AY568" s="168" t="s">
        <v>2612</v>
      </c>
    </row>
    <row r="569" spans="1:65" s="12" customFormat="1">
      <c r="B569" s="160"/>
      <c r="D569" s="161" t="s">
        <v>2624</v>
      </c>
      <c r="E569" s="162" t="s">
        <v>2156</v>
      </c>
      <c r="F569" s="163" t="s">
        <v>2742</v>
      </c>
      <c r="H569" s="162" t="s">
        <v>2156</v>
      </c>
      <c r="I569" s="345"/>
      <c r="L569" s="160"/>
      <c r="M569" s="164"/>
      <c r="N569" s="165"/>
      <c r="O569" s="165"/>
      <c r="P569" s="165"/>
      <c r="Q569" s="165"/>
      <c r="R569" s="165"/>
      <c r="S569" s="165"/>
      <c r="T569" s="166"/>
      <c r="AT569" s="162" t="s">
        <v>2624</v>
      </c>
      <c r="AU569" s="162" t="s">
        <v>2217</v>
      </c>
      <c r="AV569" s="12" t="s">
        <v>2215</v>
      </c>
      <c r="AW569" s="12" t="s">
        <v>26</v>
      </c>
      <c r="AX569" s="12" t="s">
        <v>2207</v>
      </c>
      <c r="AY569" s="162" t="s">
        <v>2612</v>
      </c>
    </row>
    <row r="570" spans="1:65" s="13" customFormat="1">
      <c r="B570" s="167"/>
      <c r="D570" s="161" t="s">
        <v>2624</v>
      </c>
      <c r="E570" s="168" t="s">
        <v>2156</v>
      </c>
      <c r="F570" s="169" t="s">
        <v>2925</v>
      </c>
      <c r="H570" s="170">
        <v>18.72</v>
      </c>
      <c r="I570" s="346"/>
      <c r="L570" s="167"/>
      <c r="M570" s="171"/>
      <c r="N570" s="172"/>
      <c r="O570" s="172"/>
      <c r="P570" s="172"/>
      <c r="Q570" s="172"/>
      <c r="R570" s="172"/>
      <c r="S570" s="172"/>
      <c r="T570" s="173"/>
      <c r="AT570" s="168" t="s">
        <v>2624</v>
      </c>
      <c r="AU570" s="168" t="s">
        <v>2217</v>
      </c>
      <c r="AV570" s="13" t="s">
        <v>2217</v>
      </c>
      <c r="AW570" s="13" t="s">
        <v>26</v>
      </c>
      <c r="AX570" s="13" t="s">
        <v>2207</v>
      </c>
      <c r="AY570" s="168" t="s">
        <v>2612</v>
      </c>
    </row>
    <row r="571" spans="1:65" s="12" customFormat="1">
      <c r="B571" s="160"/>
      <c r="D571" s="161" t="s">
        <v>2624</v>
      </c>
      <c r="E571" s="162" t="s">
        <v>2156</v>
      </c>
      <c r="F571" s="163" t="s">
        <v>2679</v>
      </c>
      <c r="H571" s="162" t="s">
        <v>2156</v>
      </c>
      <c r="I571" s="345"/>
      <c r="L571" s="160"/>
      <c r="M571" s="164"/>
      <c r="N571" s="165"/>
      <c r="O571" s="165"/>
      <c r="P571" s="165"/>
      <c r="Q571" s="165"/>
      <c r="R571" s="165"/>
      <c r="S571" s="165"/>
      <c r="T571" s="166"/>
      <c r="AT571" s="162" t="s">
        <v>2624</v>
      </c>
      <c r="AU571" s="162" t="s">
        <v>2217</v>
      </c>
      <c r="AV571" s="12" t="s">
        <v>2215</v>
      </c>
      <c r="AW571" s="12" t="s">
        <v>26</v>
      </c>
      <c r="AX571" s="12" t="s">
        <v>2207</v>
      </c>
      <c r="AY571" s="162" t="s">
        <v>2612</v>
      </c>
    </row>
    <row r="572" spans="1:65" s="13" customFormat="1">
      <c r="B572" s="167"/>
      <c r="D572" s="161" t="s">
        <v>2624</v>
      </c>
      <c r="E572" s="168" t="s">
        <v>2156</v>
      </c>
      <c r="F572" s="169" t="s">
        <v>2926</v>
      </c>
      <c r="H572" s="170">
        <v>1.64</v>
      </c>
      <c r="I572" s="346"/>
      <c r="L572" s="167"/>
      <c r="M572" s="171"/>
      <c r="N572" s="172"/>
      <c r="O572" s="172"/>
      <c r="P572" s="172"/>
      <c r="Q572" s="172"/>
      <c r="R572" s="172"/>
      <c r="S572" s="172"/>
      <c r="T572" s="173"/>
      <c r="AT572" s="168" t="s">
        <v>2624</v>
      </c>
      <c r="AU572" s="168" t="s">
        <v>2217</v>
      </c>
      <c r="AV572" s="13" t="s">
        <v>2217</v>
      </c>
      <c r="AW572" s="13" t="s">
        <v>26</v>
      </c>
      <c r="AX572" s="13" t="s">
        <v>2207</v>
      </c>
      <c r="AY572" s="168" t="s">
        <v>2612</v>
      </c>
    </row>
    <row r="573" spans="1:65" s="12" customFormat="1">
      <c r="B573" s="160"/>
      <c r="D573" s="161" t="s">
        <v>2624</v>
      </c>
      <c r="E573" s="162" t="s">
        <v>2156</v>
      </c>
      <c r="F573" s="163" t="s">
        <v>2826</v>
      </c>
      <c r="H573" s="162" t="s">
        <v>2156</v>
      </c>
      <c r="I573" s="345"/>
      <c r="L573" s="160"/>
      <c r="M573" s="164"/>
      <c r="N573" s="165"/>
      <c r="O573" s="165"/>
      <c r="P573" s="165"/>
      <c r="Q573" s="165"/>
      <c r="R573" s="165"/>
      <c r="S573" s="165"/>
      <c r="T573" s="166"/>
      <c r="AT573" s="162" t="s">
        <v>2624</v>
      </c>
      <c r="AU573" s="162" t="s">
        <v>2217</v>
      </c>
      <c r="AV573" s="12" t="s">
        <v>2215</v>
      </c>
      <c r="AW573" s="12" t="s">
        <v>26</v>
      </c>
      <c r="AX573" s="12" t="s">
        <v>2207</v>
      </c>
      <c r="AY573" s="162" t="s">
        <v>2612</v>
      </c>
    </row>
    <row r="574" spans="1:65" s="13" customFormat="1">
      <c r="B574" s="167"/>
      <c r="D574" s="161" t="s">
        <v>2624</v>
      </c>
      <c r="E574" s="168" t="s">
        <v>2156</v>
      </c>
      <c r="F574" s="169" t="s">
        <v>2927</v>
      </c>
      <c r="H574" s="170">
        <v>19.89</v>
      </c>
      <c r="I574" s="346"/>
      <c r="L574" s="167"/>
      <c r="M574" s="171"/>
      <c r="N574" s="172"/>
      <c r="O574" s="172"/>
      <c r="P574" s="172"/>
      <c r="Q574" s="172"/>
      <c r="R574" s="172"/>
      <c r="S574" s="172"/>
      <c r="T574" s="173"/>
      <c r="AT574" s="168" t="s">
        <v>2624</v>
      </c>
      <c r="AU574" s="168" t="s">
        <v>2217</v>
      </c>
      <c r="AV574" s="13" t="s">
        <v>2217</v>
      </c>
      <c r="AW574" s="13" t="s">
        <v>26</v>
      </c>
      <c r="AX574" s="13" t="s">
        <v>2207</v>
      </c>
      <c r="AY574" s="168" t="s">
        <v>2612</v>
      </c>
    </row>
    <row r="575" spans="1:65" s="12" customFormat="1">
      <c r="B575" s="160"/>
      <c r="D575" s="161" t="s">
        <v>2624</v>
      </c>
      <c r="E575" s="162" t="s">
        <v>2156</v>
      </c>
      <c r="F575" s="163" t="s">
        <v>2878</v>
      </c>
      <c r="H575" s="162" t="s">
        <v>2156</v>
      </c>
      <c r="I575" s="345"/>
      <c r="L575" s="160"/>
      <c r="M575" s="164"/>
      <c r="N575" s="165"/>
      <c r="O575" s="165"/>
      <c r="P575" s="165"/>
      <c r="Q575" s="165"/>
      <c r="R575" s="165"/>
      <c r="S575" s="165"/>
      <c r="T575" s="166"/>
      <c r="AT575" s="162" t="s">
        <v>2624</v>
      </c>
      <c r="AU575" s="162" t="s">
        <v>2217</v>
      </c>
      <c r="AV575" s="12" t="s">
        <v>2215</v>
      </c>
      <c r="AW575" s="12" t="s">
        <v>26</v>
      </c>
      <c r="AX575" s="12" t="s">
        <v>2207</v>
      </c>
      <c r="AY575" s="162" t="s">
        <v>2612</v>
      </c>
    </row>
    <row r="576" spans="1:65" s="13" customFormat="1">
      <c r="B576" s="167"/>
      <c r="D576" s="161" t="s">
        <v>2624</v>
      </c>
      <c r="E576" s="168" t="s">
        <v>2156</v>
      </c>
      <c r="F576" s="169" t="s">
        <v>2928</v>
      </c>
      <c r="H576" s="170">
        <v>0</v>
      </c>
      <c r="I576" s="346"/>
      <c r="L576" s="167"/>
      <c r="M576" s="171"/>
      <c r="N576" s="172"/>
      <c r="O576" s="172"/>
      <c r="P576" s="172"/>
      <c r="Q576" s="172"/>
      <c r="R576" s="172"/>
      <c r="S576" s="172"/>
      <c r="T576" s="173"/>
      <c r="AT576" s="168" t="s">
        <v>2624</v>
      </c>
      <c r="AU576" s="168" t="s">
        <v>2217</v>
      </c>
      <c r="AV576" s="13" t="s">
        <v>2217</v>
      </c>
      <c r="AW576" s="13" t="s">
        <v>26</v>
      </c>
      <c r="AX576" s="13" t="s">
        <v>2207</v>
      </c>
      <c r="AY576" s="168" t="s">
        <v>2612</v>
      </c>
    </row>
    <row r="577" spans="1:65" s="12" customFormat="1">
      <c r="B577" s="160"/>
      <c r="D577" s="161" t="s">
        <v>2624</v>
      </c>
      <c r="E577" s="162" t="s">
        <v>2156</v>
      </c>
      <c r="F577" s="163" t="s">
        <v>2662</v>
      </c>
      <c r="H577" s="162" t="s">
        <v>2156</v>
      </c>
      <c r="I577" s="345"/>
      <c r="L577" s="160"/>
      <c r="M577" s="164"/>
      <c r="N577" s="165"/>
      <c r="O577" s="165"/>
      <c r="P577" s="165"/>
      <c r="Q577" s="165"/>
      <c r="R577" s="165"/>
      <c r="S577" s="165"/>
      <c r="T577" s="166"/>
      <c r="AT577" s="162" t="s">
        <v>2624</v>
      </c>
      <c r="AU577" s="162" t="s">
        <v>2217</v>
      </c>
      <c r="AV577" s="12" t="s">
        <v>2215</v>
      </c>
      <c r="AW577" s="12" t="s">
        <v>26</v>
      </c>
      <c r="AX577" s="12" t="s">
        <v>2207</v>
      </c>
      <c r="AY577" s="162" t="s">
        <v>2612</v>
      </c>
    </row>
    <row r="578" spans="1:65" s="13" customFormat="1">
      <c r="B578" s="167"/>
      <c r="D578" s="161" t="s">
        <v>2624</v>
      </c>
      <c r="E578" s="168" t="s">
        <v>2156</v>
      </c>
      <c r="F578" s="169" t="s">
        <v>2929</v>
      </c>
      <c r="H578" s="170">
        <v>7.02</v>
      </c>
      <c r="I578" s="346"/>
      <c r="L578" s="167"/>
      <c r="M578" s="171"/>
      <c r="N578" s="172"/>
      <c r="O578" s="172"/>
      <c r="P578" s="172"/>
      <c r="Q578" s="172"/>
      <c r="R578" s="172"/>
      <c r="S578" s="172"/>
      <c r="T578" s="173"/>
      <c r="AT578" s="168" t="s">
        <v>2624</v>
      </c>
      <c r="AU578" s="168" t="s">
        <v>2217</v>
      </c>
      <c r="AV578" s="13" t="s">
        <v>2217</v>
      </c>
      <c r="AW578" s="13" t="s">
        <v>26</v>
      </c>
      <c r="AX578" s="13" t="s">
        <v>2207</v>
      </c>
      <c r="AY578" s="168" t="s">
        <v>2612</v>
      </c>
    </row>
    <row r="579" spans="1:65" s="14" customFormat="1">
      <c r="B579" s="174"/>
      <c r="D579" s="161" t="s">
        <v>2624</v>
      </c>
      <c r="E579" s="175" t="s">
        <v>2156</v>
      </c>
      <c r="F579" s="176" t="s">
        <v>2638</v>
      </c>
      <c r="H579" s="177">
        <v>126.83</v>
      </c>
      <c r="I579" s="347"/>
      <c r="L579" s="174"/>
      <c r="M579" s="178"/>
      <c r="N579" s="179"/>
      <c r="O579" s="179"/>
      <c r="P579" s="179"/>
      <c r="Q579" s="179"/>
      <c r="R579" s="179"/>
      <c r="S579" s="179"/>
      <c r="T579" s="180"/>
      <c r="AT579" s="175" t="s">
        <v>2624</v>
      </c>
      <c r="AU579" s="175" t="s">
        <v>2217</v>
      </c>
      <c r="AV579" s="14" t="s">
        <v>2329</v>
      </c>
      <c r="AW579" s="14" t="s">
        <v>26</v>
      </c>
      <c r="AX579" s="14" t="s">
        <v>2207</v>
      </c>
      <c r="AY579" s="175" t="s">
        <v>2612</v>
      </c>
    </row>
    <row r="580" spans="1:65" s="12" customFormat="1">
      <c r="B580" s="160"/>
      <c r="D580" s="161" t="s">
        <v>2624</v>
      </c>
      <c r="E580" s="162" t="s">
        <v>2156</v>
      </c>
      <c r="F580" s="163" t="s">
        <v>2930</v>
      </c>
      <c r="H580" s="162" t="s">
        <v>2156</v>
      </c>
      <c r="I580" s="345"/>
      <c r="L580" s="160"/>
      <c r="M580" s="164"/>
      <c r="N580" s="165"/>
      <c r="O580" s="165"/>
      <c r="P580" s="165"/>
      <c r="Q580" s="165"/>
      <c r="R580" s="165"/>
      <c r="S580" s="165"/>
      <c r="T580" s="166"/>
      <c r="AT580" s="162" t="s">
        <v>2624</v>
      </c>
      <c r="AU580" s="162" t="s">
        <v>2217</v>
      </c>
      <c r="AV580" s="12" t="s">
        <v>2215</v>
      </c>
      <c r="AW580" s="12" t="s">
        <v>26</v>
      </c>
      <c r="AX580" s="12" t="s">
        <v>2207</v>
      </c>
      <c r="AY580" s="162" t="s">
        <v>2612</v>
      </c>
    </row>
    <row r="581" spans="1:65" s="13" customFormat="1">
      <c r="B581" s="167"/>
      <c r="D581" s="161" t="s">
        <v>2624</v>
      </c>
      <c r="E581" s="168" t="s">
        <v>2156</v>
      </c>
      <c r="F581" s="169" t="s">
        <v>2931</v>
      </c>
      <c r="H581" s="170">
        <v>-1.298</v>
      </c>
      <c r="I581" s="346"/>
      <c r="L581" s="167"/>
      <c r="M581" s="171"/>
      <c r="N581" s="172"/>
      <c r="O581" s="172"/>
      <c r="P581" s="172"/>
      <c r="Q581" s="172"/>
      <c r="R581" s="172"/>
      <c r="S581" s="172"/>
      <c r="T581" s="173"/>
      <c r="AT581" s="168" t="s">
        <v>2624</v>
      </c>
      <c r="AU581" s="168" t="s">
        <v>2217</v>
      </c>
      <c r="AV581" s="13" t="s">
        <v>2217</v>
      </c>
      <c r="AW581" s="13" t="s">
        <v>26</v>
      </c>
      <c r="AX581" s="13" t="s">
        <v>2207</v>
      </c>
      <c r="AY581" s="168" t="s">
        <v>2612</v>
      </c>
    </row>
    <row r="582" spans="1:65" s="13" customFormat="1">
      <c r="B582" s="167"/>
      <c r="D582" s="161" t="s">
        <v>2624</v>
      </c>
      <c r="E582" s="168" t="s">
        <v>2156</v>
      </c>
      <c r="F582" s="169" t="s">
        <v>2932</v>
      </c>
      <c r="H582" s="170">
        <v>-0.153</v>
      </c>
      <c r="I582" s="346"/>
      <c r="L582" s="167"/>
      <c r="M582" s="171"/>
      <c r="N582" s="172"/>
      <c r="O582" s="172"/>
      <c r="P582" s="172"/>
      <c r="Q582" s="172"/>
      <c r="R582" s="172"/>
      <c r="S582" s="172"/>
      <c r="T582" s="173"/>
      <c r="AT582" s="168" t="s">
        <v>2624</v>
      </c>
      <c r="AU582" s="168" t="s">
        <v>2217</v>
      </c>
      <c r="AV582" s="13" t="s">
        <v>2217</v>
      </c>
      <c r="AW582" s="13" t="s">
        <v>26</v>
      </c>
      <c r="AX582" s="13" t="s">
        <v>2207</v>
      </c>
      <c r="AY582" s="168" t="s">
        <v>2612</v>
      </c>
    </row>
    <row r="583" spans="1:65" s="13" customFormat="1">
      <c r="B583" s="167"/>
      <c r="D583" s="161" t="s">
        <v>2624</v>
      </c>
      <c r="E583" s="168" t="s">
        <v>2156</v>
      </c>
      <c r="F583" s="169" t="s">
        <v>2933</v>
      </c>
      <c r="H583" s="170">
        <v>-2.9000000000000001E-2</v>
      </c>
      <c r="I583" s="346"/>
      <c r="L583" s="167"/>
      <c r="M583" s="171"/>
      <c r="N583" s="172"/>
      <c r="O583" s="172"/>
      <c r="P583" s="172"/>
      <c r="Q583" s="172"/>
      <c r="R583" s="172"/>
      <c r="S583" s="172"/>
      <c r="T583" s="173"/>
      <c r="AT583" s="168" t="s">
        <v>2624</v>
      </c>
      <c r="AU583" s="168" t="s">
        <v>2217</v>
      </c>
      <c r="AV583" s="13" t="s">
        <v>2217</v>
      </c>
      <c r="AW583" s="13" t="s">
        <v>26</v>
      </c>
      <c r="AX583" s="13" t="s">
        <v>2207</v>
      </c>
      <c r="AY583" s="168" t="s">
        <v>2612</v>
      </c>
    </row>
    <row r="584" spans="1:65" s="13" customFormat="1">
      <c r="B584" s="167"/>
      <c r="D584" s="161" t="s">
        <v>2624</v>
      </c>
      <c r="E584" s="168" t="s">
        <v>2156</v>
      </c>
      <c r="F584" s="169" t="s">
        <v>2934</v>
      </c>
      <c r="H584" s="170">
        <v>-0.32400000000000001</v>
      </c>
      <c r="I584" s="346"/>
      <c r="L584" s="167"/>
      <c r="M584" s="171"/>
      <c r="N584" s="172"/>
      <c r="O584" s="172"/>
      <c r="P584" s="172"/>
      <c r="Q584" s="172"/>
      <c r="R584" s="172"/>
      <c r="S584" s="172"/>
      <c r="T584" s="173"/>
      <c r="AT584" s="168" t="s">
        <v>2624</v>
      </c>
      <c r="AU584" s="168" t="s">
        <v>2217</v>
      </c>
      <c r="AV584" s="13" t="s">
        <v>2217</v>
      </c>
      <c r="AW584" s="13" t="s">
        <v>26</v>
      </c>
      <c r="AX584" s="13" t="s">
        <v>2207</v>
      </c>
      <c r="AY584" s="168" t="s">
        <v>2612</v>
      </c>
    </row>
    <row r="585" spans="1:65" s="13" customFormat="1">
      <c r="B585" s="167"/>
      <c r="D585" s="161" t="s">
        <v>2624</v>
      </c>
      <c r="E585" s="168" t="s">
        <v>2156</v>
      </c>
      <c r="F585" s="169" t="s">
        <v>2935</v>
      </c>
      <c r="H585" s="170">
        <v>0</v>
      </c>
      <c r="I585" s="346"/>
      <c r="L585" s="167"/>
      <c r="M585" s="171"/>
      <c r="N585" s="172"/>
      <c r="O585" s="172"/>
      <c r="P585" s="172"/>
      <c r="Q585" s="172"/>
      <c r="R585" s="172"/>
      <c r="S585" s="172"/>
      <c r="T585" s="173"/>
      <c r="AT585" s="168" t="s">
        <v>2624</v>
      </c>
      <c r="AU585" s="168" t="s">
        <v>2217</v>
      </c>
      <c r="AV585" s="13" t="s">
        <v>2217</v>
      </c>
      <c r="AW585" s="13" t="s">
        <v>26</v>
      </c>
      <c r="AX585" s="13" t="s">
        <v>2207</v>
      </c>
      <c r="AY585" s="168" t="s">
        <v>2612</v>
      </c>
    </row>
    <row r="586" spans="1:65" s="13" customFormat="1">
      <c r="B586" s="167"/>
      <c r="D586" s="161" t="s">
        <v>2624</v>
      </c>
      <c r="E586" s="168" t="s">
        <v>2156</v>
      </c>
      <c r="F586" s="169" t="s">
        <v>2936</v>
      </c>
      <c r="H586" s="170">
        <v>-0.115</v>
      </c>
      <c r="I586" s="346"/>
      <c r="L586" s="167"/>
      <c r="M586" s="171"/>
      <c r="N586" s="172"/>
      <c r="O586" s="172"/>
      <c r="P586" s="172"/>
      <c r="Q586" s="172"/>
      <c r="R586" s="172"/>
      <c r="S586" s="172"/>
      <c r="T586" s="173"/>
      <c r="AT586" s="168" t="s">
        <v>2624</v>
      </c>
      <c r="AU586" s="168" t="s">
        <v>2217</v>
      </c>
      <c r="AV586" s="13" t="s">
        <v>2217</v>
      </c>
      <c r="AW586" s="13" t="s">
        <v>26</v>
      </c>
      <c r="AX586" s="13" t="s">
        <v>2207</v>
      </c>
      <c r="AY586" s="168" t="s">
        <v>2612</v>
      </c>
    </row>
    <row r="587" spans="1:65" s="14" customFormat="1">
      <c r="B587" s="174"/>
      <c r="D587" s="161" t="s">
        <v>2624</v>
      </c>
      <c r="E587" s="175" t="s">
        <v>2400</v>
      </c>
      <c r="F587" s="176" t="s">
        <v>2638</v>
      </c>
      <c r="H587" s="177">
        <v>-1.919</v>
      </c>
      <c r="I587" s="347"/>
      <c r="L587" s="174"/>
      <c r="M587" s="178"/>
      <c r="N587" s="179"/>
      <c r="O587" s="179"/>
      <c r="P587" s="179"/>
      <c r="Q587" s="179"/>
      <c r="R587" s="179"/>
      <c r="S587" s="179"/>
      <c r="T587" s="180"/>
      <c r="AT587" s="175" t="s">
        <v>2624</v>
      </c>
      <c r="AU587" s="175" t="s">
        <v>2217</v>
      </c>
      <c r="AV587" s="14" t="s">
        <v>2329</v>
      </c>
      <c r="AW587" s="14" t="s">
        <v>26</v>
      </c>
      <c r="AX587" s="14" t="s">
        <v>2207</v>
      </c>
      <c r="AY587" s="175" t="s">
        <v>2612</v>
      </c>
    </row>
    <row r="588" spans="1:65" s="15" customFormat="1">
      <c r="B588" s="181"/>
      <c r="D588" s="161" t="s">
        <v>2624</v>
      </c>
      <c r="E588" s="182" t="s">
        <v>2272</v>
      </c>
      <c r="F588" s="183" t="s">
        <v>2641</v>
      </c>
      <c r="H588" s="184">
        <v>124.911</v>
      </c>
      <c r="I588" s="348"/>
      <c r="L588" s="181"/>
      <c r="M588" s="185"/>
      <c r="N588" s="186"/>
      <c r="O588" s="186"/>
      <c r="P588" s="186"/>
      <c r="Q588" s="186"/>
      <c r="R588" s="186"/>
      <c r="S588" s="186"/>
      <c r="T588" s="187"/>
      <c r="AT588" s="182" t="s">
        <v>2624</v>
      </c>
      <c r="AU588" s="182" t="s">
        <v>2217</v>
      </c>
      <c r="AV588" s="15" t="s">
        <v>2389</v>
      </c>
      <c r="AW588" s="15" t="s">
        <v>26</v>
      </c>
      <c r="AX588" s="15" t="s">
        <v>2215</v>
      </c>
      <c r="AY588" s="182" t="s">
        <v>2612</v>
      </c>
    </row>
    <row r="589" spans="1:65" s="1" customFormat="1" ht="16.5" customHeight="1">
      <c r="A589" s="29"/>
      <c r="B589" s="146"/>
      <c r="C589" s="188" t="s">
        <v>2937</v>
      </c>
      <c r="D589" s="188" t="s">
        <v>2855</v>
      </c>
      <c r="E589" s="189" t="s">
        <v>2938</v>
      </c>
      <c r="F589" s="190" t="s">
        <v>2939</v>
      </c>
      <c r="G589" s="191" t="s">
        <v>2485</v>
      </c>
      <c r="H589" s="192">
        <v>224.84</v>
      </c>
      <c r="I589" s="349"/>
      <c r="J589" s="193">
        <f>ROUND(I589*H589,2)</f>
        <v>0</v>
      </c>
      <c r="K589" s="194"/>
      <c r="L589" s="195"/>
      <c r="M589" s="196" t="s">
        <v>2156</v>
      </c>
      <c r="N589" s="197" t="s">
        <v>2172</v>
      </c>
      <c r="O589" s="156">
        <v>0</v>
      </c>
      <c r="P589" s="156">
        <f>O589*H589</f>
        <v>0</v>
      </c>
      <c r="Q589" s="156">
        <v>0</v>
      </c>
      <c r="R589" s="156">
        <f>Q589*H589</f>
        <v>0</v>
      </c>
      <c r="S589" s="156">
        <v>0</v>
      </c>
      <c r="T589" s="157">
        <f>S589*H589</f>
        <v>0</v>
      </c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R589" s="158" t="s">
        <v>2342</v>
      </c>
      <c r="AT589" s="158" t="s">
        <v>2855</v>
      </c>
      <c r="AU589" s="158" t="s">
        <v>2217</v>
      </c>
      <c r="AY589" s="17" t="s">
        <v>2612</v>
      </c>
      <c r="BE589" s="159">
        <f>IF(N589="základní",J589,0)</f>
        <v>0</v>
      </c>
      <c r="BF589" s="159">
        <f>IF(N589="snížená",J589,0)</f>
        <v>0</v>
      </c>
      <c r="BG589" s="159">
        <f>IF(N589="zákl. přenesená",J589,0)</f>
        <v>0</v>
      </c>
      <c r="BH589" s="159">
        <f>IF(N589="sníž. přenesená",J589,0)</f>
        <v>0</v>
      </c>
      <c r="BI589" s="159">
        <f>IF(N589="nulová",J589,0)</f>
        <v>0</v>
      </c>
      <c r="BJ589" s="17" t="s">
        <v>2215</v>
      </c>
      <c r="BK589" s="159">
        <f>ROUND(I589*H589,2)</f>
        <v>0</v>
      </c>
      <c r="BL589" s="17" t="s">
        <v>2389</v>
      </c>
      <c r="BM589" s="158" t="s">
        <v>2940</v>
      </c>
    </row>
    <row r="590" spans="1:65" s="12" customFormat="1">
      <c r="B590" s="160"/>
      <c r="D590" s="161" t="s">
        <v>2624</v>
      </c>
      <c r="E590" s="162" t="s">
        <v>2156</v>
      </c>
      <c r="F590" s="163" t="s">
        <v>2941</v>
      </c>
      <c r="H590" s="162" t="s">
        <v>2156</v>
      </c>
      <c r="I590" s="345"/>
      <c r="L590" s="160"/>
      <c r="M590" s="164"/>
      <c r="N590" s="165"/>
      <c r="O590" s="165"/>
      <c r="P590" s="165"/>
      <c r="Q590" s="165"/>
      <c r="R590" s="165"/>
      <c r="S590" s="165"/>
      <c r="T590" s="166"/>
      <c r="AT590" s="162" t="s">
        <v>2624</v>
      </c>
      <c r="AU590" s="162" t="s">
        <v>2217</v>
      </c>
      <c r="AV590" s="12" t="s">
        <v>2215</v>
      </c>
      <c r="AW590" s="12" t="s">
        <v>26</v>
      </c>
      <c r="AX590" s="12" t="s">
        <v>2207</v>
      </c>
      <c r="AY590" s="162" t="s">
        <v>2612</v>
      </c>
    </row>
    <row r="591" spans="1:65" s="13" customFormat="1">
      <c r="B591" s="167"/>
      <c r="D591" s="161" t="s">
        <v>2624</v>
      </c>
      <c r="E591" s="168" t="s">
        <v>2156</v>
      </c>
      <c r="F591" s="169" t="s">
        <v>2942</v>
      </c>
      <c r="H591" s="170">
        <v>224.84</v>
      </c>
      <c r="I591" s="346"/>
      <c r="L591" s="167"/>
      <c r="M591" s="171"/>
      <c r="N591" s="172"/>
      <c r="O591" s="172"/>
      <c r="P591" s="172"/>
      <c r="Q591" s="172"/>
      <c r="R591" s="172"/>
      <c r="S591" s="172"/>
      <c r="T591" s="173"/>
      <c r="AT591" s="168" t="s">
        <v>2624</v>
      </c>
      <c r="AU591" s="168" t="s">
        <v>2217</v>
      </c>
      <c r="AV591" s="13" t="s">
        <v>2217</v>
      </c>
      <c r="AW591" s="13" t="s">
        <v>26</v>
      </c>
      <c r="AX591" s="13" t="s">
        <v>2207</v>
      </c>
      <c r="AY591" s="168" t="s">
        <v>2612</v>
      </c>
    </row>
    <row r="592" spans="1:65" s="15" customFormat="1">
      <c r="B592" s="181"/>
      <c r="D592" s="161" t="s">
        <v>2624</v>
      </c>
      <c r="E592" s="182" t="s">
        <v>2156</v>
      </c>
      <c r="F592" s="183" t="s">
        <v>2641</v>
      </c>
      <c r="H592" s="184">
        <v>224.84</v>
      </c>
      <c r="I592" s="348"/>
      <c r="L592" s="181"/>
      <c r="M592" s="185"/>
      <c r="N592" s="186"/>
      <c r="O592" s="186"/>
      <c r="P592" s="186"/>
      <c r="Q592" s="186"/>
      <c r="R592" s="186"/>
      <c r="S592" s="186"/>
      <c r="T592" s="187"/>
      <c r="AT592" s="182" t="s">
        <v>2624</v>
      </c>
      <c r="AU592" s="182" t="s">
        <v>2217</v>
      </c>
      <c r="AV592" s="15" t="s">
        <v>2389</v>
      </c>
      <c r="AW592" s="15" t="s">
        <v>26</v>
      </c>
      <c r="AX592" s="15" t="s">
        <v>2215</v>
      </c>
      <c r="AY592" s="182" t="s">
        <v>2612</v>
      </c>
    </row>
    <row r="593" spans="1:65" s="1" customFormat="1" ht="16.5" customHeight="1">
      <c r="A593" s="29"/>
      <c r="B593" s="146"/>
      <c r="C593" s="147" t="s">
        <v>2943</v>
      </c>
      <c r="D593" s="147" t="s">
        <v>2618</v>
      </c>
      <c r="E593" s="148" t="s">
        <v>2944</v>
      </c>
      <c r="F593" s="149" t="s">
        <v>2945</v>
      </c>
      <c r="G593" s="150" t="s">
        <v>2248</v>
      </c>
      <c r="H593" s="151">
        <v>242.92699999999999</v>
      </c>
      <c r="I593" s="344"/>
      <c r="J593" s="152">
        <f>ROUND(I593*H593,2)</f>
        <v>0</v>
      </c>
      <c r="K593" s="153"/>
      <c r="L593" s="30"/>
      <c r="M593" s="154" t="s">
        <v>2156</v>
      </c>
      <c r="N593" s="155" t="s">
        <v>2172</v>
      </c>
      <c r="O593" s="156">
        <v>0.32800000000000001</v>
      </c>
      <c r="P593" s="156">
        <f>O593*H593</f>
        <v>79.680056000000008</v>
      </c>
      <c r="Q593" s="156">
        <v>0</v>
      </c>
      <c r="R593" s="156">
        <f>Q593*H593</f>
        <v>0</v>
      </c>
      <c r="S593" s="156">
        <v>0</v>
      </c>
      <c r="T593" s="157">
        <f>S593*H593</f>
        <v>0</v>
      </c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R593" s="158" t="s">
        <v>2389</v>
      </c>
      <c r="AT593" s="158" t="s">
        <v>2618</v>
      </c>
      <c r="AU593" s="158" t="s">
        <v>2217</v>
      </c>
      <c r="AY593" s="17" t="s">
        <v>2612</v>
      </c>
      <c r="BE593" s="159">
        <f>IF(N593="základní",J593,0)</f>
        <v>0</v>
      </c>
      <c r="BF593" s="159">
        <f>IF(N593="snížená",J593,0)</f>
        <v>0</v>
      </c>
      <c r="BG593" s="159">
        <f>IF(N593="zákl. přenesená",J593,0)</f>
        <v>0</v>
      </c>
      <c r="BH593" s="159">
        <f>IF(N593="sníž. přenesená",J593,0)</f>
        <v>0</v>
      </c>
      <c r="BI593" s="159">
        <f>IF(N593="nulová",J593,0)</f>
        <v>0</v>
      </c>
      <c r="BJ593" s="17" t="s">
        <v>2215</v>
      </c>
      <c r="BK593" s="159">
        <f>ROUND(I593*H593,2)</f>
        <v>0</v>
      </c>
      <c r="BL593" s="17" t="s">
        <v>2389</v>
      </c>
      <c r="BM593" s="158" t="s">
        <v>2946</v>
      </c>
    </row>
    <row r="594" spans="1:65" s="12" customFormat="1">
      <c r="B594" s="160"/>
      <c r="D594" s="161" t="s">
        <v>2624</v>
      </c>
      <c r="E594" s="162" t="s">
        <v>2156</v>
      </c>
      <c r="F594" s="163" t="s">
        <v>2947</v>
      </c>
      <c r="H594" s="162" t="s">
        <v>2156</v>
      </c>
      <c r="I594" s="345"/>
      <c r="L594" s="160"/>
      <c r="M594" s="164"/>
      <c r="N594" s="165"/>
      <c r="O594" s="165"/>
      <c r="P594" s="165"/>
      <c r="Q594" s="165"/>
      <c r="R594" s="165"/>
      <c r="S594" s="165"/>
      <c r="T594" s="166"/>
      <c r="AT594" s="162" t="s">
        <v>2624</v>
      </c>
      <c r="AU594" s="162" t="s">
        <v>2217</v>
      </c>
      <c r="AV594" s="12" t="s">
        <v>2215</v>
      </c>
      <c r="AW594" s="12" t="s">
        <v>26</v>
      </c>
      <c r="AX594" s="12" t="s">
        <v>2207</v>
      </c>
      <c r="AY594" s="162" t="s">
        <v>2612</v>
      </c>
    </row>
    <row r="595" spans="1:65" s="13" customFormat="1">
      <c r="B595" s="167"/>
      <c r="D595" s="161" t="s">
        <v>2624</v>
      </c>
      <c r="E595" s="168" t="s">
        <v>2156</v>
      </c>
      <c r="F595" s="169" t="s">
        <v>2919</v>
      </c>
      <c r="H595" s="170">
        <v>457.21199999999999</v>
      </c>
      <c r="I595" s="346"/>
      <c r="L595" s="167"/>
      <c r="M595" s="171"/>
      <c r="N595" s="172"/>
      <c r="O595" s="172"/>
      <c r="P595" s="172"/>
      <c r="Q595" s="172"/>
      <c r="R595" s="172"/>
      <c r="S595" s="172"/>
      <c r="T595" s="173"/>
      <c r="AT595" s="168" t="s">
        <v>2624</v>
      </c>
      <c r="AU595" s="168" t="s">
        <v>2217</v>
      </c>
      <c r="AV595" s="13" t="s">
        <v>2217</v>
      </c>
      <c r="AW595" s="13" t="s">
        <v>26</v>
      </c>
      <c r="AX595" s="13" t="s">
        <v>2207</v>
      </c>
      <c r="AY595" s="168" t="s">
        <v>2612</v>
      </c>
    </row>
    <row r="596" spans="1:65" s="14" customFormat="1">
      <c r="B596" s="174"/>
      <c r="D596" s="161" t="s">
        <v>2624</v>
      </c>
      <c r="E596" s="175" t="s">
        <v>2156</v>
      </c>
      <c r="F596" s="176" t="s">
        <v>2638</v>
      </c>
      <c r="H596" s="177">
        <v>457.21199999999999</v>
      </c>
      <c r="I596" s="347"/>
      <c r="L596" s="174"/>
      <c r="M596" s="178"/>
      <c r="N596" s="179"/>
      <c r="O596" s="179"/>
      <c r="P596" s="179"/>
      <c r="Q596" s="179"/>
      <c r="R596" s="179"/>
      <c r="S596" s="179"/>
      <c r="T596" s="180"/>
      <c r="AT596" s="175" t="s">
        <v>2624</v>
      </c>
      <c r="AU596" s="175" t="s">
        <v>2217</v>
      </c>
      <c r="AV596" s="14" t="s">
        <v>2329</v>
      </c>
      <c r="AW596" s="14" t="s">
        <v>26</v>
      </c>
      <c r="AX596" s="14" t="s">
        <v>2207</v>
      </c>
      <c r="AY596" s="175" t="s">
        <v>2612</v>
      </c>
    </row>
    <row r="597" spans="1:65" s="12" customFormat="1">
      <c r="B597" s="160"/>
      <c r="D597" s="161" t="s">
        <v>2624</v>
      </c>
      <c r="E597" s="162" t="s">
        <v>2156</v>
      </c>
      <c r="F597" s="163" t="s">
        <v>2948</v>
      </c>
      <c r="H597" s="162" t="s">
        <v>2156</v>
      </c>
      <c r="I597" s="345"/>
      <c r="L597" s="160"/>
      <c r="M597" s="164"/>
      <c r="N597" s="165"/>
      <c r="O597" s="165"/>
      <c r="P597" s="165"/>
      <c r="Q597" s="165"/>
      <c r="R597" s="165"/>
      <c r="S597" s="165"/>
      <c r="T597" s="166"/>
      <c r="AT597" s="162" t="s">
        <v>2624</v>
      </c>
      <c r="AU597" s="162" t="s">
        <v>2217</v>
      </c>
      <c r="AV597" s="12" t="s">
        <v>2215</v>
      </c>
      <c r="AW597" s="12" t="s">
        <v>26</v>
      </c>
      <c r="AX597" s="12" t="s">
        <v>2207</v>
      </c>
      <c r="AY597" s="162" t="s">
        <v>2612</v>
      </c>
    </row>
    <row r="598" spans="1:65" s="13" customFormat="1">
      <c r="B598" s="167"/>
      <c r="D598" s="161" t="s">
        <v>2624</v>
      </c>
      <c r="E598" s="168" t="s">
        <v>2156</v>
      </c>
      <c r="F598" s="169" t="s">
        <v>2949</v>
      </c>
      <c r="H598" s="170">
        <v>-37.299999999999997</v>
      </c>
      <c r="I598" s="346"/>
      <c r="L598" s="167"/>
      <c r="M598" s="171"/>
      <c r="N598" s="172"/>
      <c r="O598" s="172"/>
      <c r="P598" s="172"/>
      <c r="Q598" s="172"/>
      <c r="R598" s="172"/>
      <c r="S598" s="172"/>
      <c r="T598" s="173"/>
      <c r="AT598" s="168" t="s">
        <v>2624</v>
      </c>
      <c r="AU598" s="168" t="s">
        <v>2217</v>
      </c>
      <c r="AV598" s="13" t="s">
        <v>2217</v>
      </c>
      <c r="AW598" s="13" t="s">
        <v>26</v>
      </c>
      <c r="AX598" s="13" t="s">
        <v>2207</v>
      </c>
      <c r="AY598" s="168" t="s">
        <v>2612</v>
      </c>
    </row>
    <row r="599" spans="1:65" s="12" customFormat="1">
      <c r="B599" s="160"/>
      <c r="D599" s="161" t="s">
        <v>2624</v>
      </c>
      <c r="E599" s="162" t="s">
        <v>2156</v>
      </c>
      <c r="F599" s="163" t="s">
        <v>2930</v>
      </c>
      <c r="H599" s="162" t="s">
        <v>2156</v>
      </c>
      <c r="I599" s="345"/>
      <c r="L599" s="160"/>
      <c r="M599" s="164"/>
      <c r="N599" s="165"/>
      <c r="O599" s="165"/>
      <c r="P599" s="165"/>
      <c r="Q599" s="165"/>
      <c r="R599" s="165"/>
      <c r="S599" s="165"/>
      <c r="T599" s="166"/>
      <c r="AT599" s="162" t="s">
        <v>2624</v>
      </c>
      <c r="AU599" s="162" t="s">
        <v>2217</v>
      </c>
      <c r="AV599" s="12" t="s">
        <v>2215</v>
      </c>
      <c r="AW599" s="12" t="s">
        <v>26</v>
      </c>
      <c r="AX599" s="12" t="s">
        <v>2207</v>
      </c>
      <c r="AY599" s="162" t="s">
        <v>2612</v>
      </c>
    </row>
    <row r="600" spans="1:65" s="13" customFormat="1">
      <c r="B600" s="167"/>
      <c r="D600" s="161" t="s">
        <v>2624</v>
      </c>
      <c r="E600" s="168" t="s">
        <v>2156</v>
      </c>
      <c r="F600" s="169" t="s">
        <v>2400</v>
      </c>
      <c r="H600" s="170">
        <v>-1.919</v>
      </c>
      <c r="I600" s="346"/>
      <c r="L600" s="167"/>
      <c r="M600" s="171"/>
      <c r="N600" s="172"/>
      <c r="O600" s="172"/>
      <c r="P600" s="172"/>
      <c r="Q600" s="172"/>
      <c r="R600" s="172"/>
      <c r="S600" s="172"/>
      <c r="T600" s="173"/>
      <c r="AT600" s="168" t="s">
        <v>2624</v>
      </c>
      <c r="AU600" s="168" t="s">
        <v>2217</v>
      </c>
      <c r="AV600" s="13" t="s">
        <v>2217</v>
      </c>
      <c r="AW600" s="13" t="s">
        <v>26</v>
      </c>
      <c r="AX600" s="13" t="s">
        <v>2207</v>
      </c>
      <c r="AY600" s="168" t="s">
        <v>2612</v>
      </c>
    </row>
    <row r="601" spans="1:65" s="12" customFormat="1">
      <c r="B601" s="160"/>
      <c r="D601" s="161" t="s">
        <v>2624</v>
      </c>
      <c r="E601" s="162" t="s">
        <v>2156</v>
      </c>
      <c r="F601" s="163" t="s">
        <v>2950</v>
      </c>
      <c r="H601" s="162" t="s">
        <v>2156</v>
      </c>
      <c r="I601" s="345"/>
      <c r="L601" s="160"/>
      <c r="M601" s="164"/>
      <c r="N601" s="165"/>
      <c r="O601" s="165"/>
      <c r="P601" s="165"/>
      <c r="Q601" s="165"/>
      <c r="R601" s="165"/>
      <c r="S601" s="165"/>
      <c r="T601" s="166"/>
      <c r="AT601" s="162" t="s">
        <v>2624</v>
      </c>
      <c r="AU601" s="162" t="s">
        <v>2217</v>
      </c>
      <c r="AV601" s="12" t="s">
        <v>2215</v>
      </c>
      <c r="AW601" s="12" t="s">
        <v>26</v>
      </c>
      <c r="AX601" s="12" t="s">
        <v>2207</v>
      </c>
      <c r="AY601" s="162" t="s">
        <v>2612</v>
      </c>
    </row>
    <row r="602" spans="1:65" s="13" customFormat="1">
      <c r="B602" s="167"/>
      <c r="D602" s="161" t="s">
        <v>2624</v>
      </c>
      <c r="E602" s="168" t="s">
        <v>2156</v>
      </c>
      <c r="F602" s="169" t="s">
        <v>2951</v>
      </c>
      <c r="H602" s="170">
        <v>-124.911</v>
      </c>
      <c r="I602" s="346"/>
      <c r="L602" s="167"/>
      <c r="M602" s="171"/>
      <c r="N602" s="172"/>
      <c r="O602" s="172"/>
      <c r="P602" s="172"/>
      <c r="Q602" s="172"/>
      <c r="R602" s="172"/>
      <c r="S602" s="172"/>
      <c r="T602" s="173"/>
      <c r="AT602" s="168" t="s">
        <v>2624</v>
      </c>
      <c r="AU602" s="168" t="s">
        <v>2217</v>
      </c>
      <c r="AV602" s="13" t="s">
        <v>2217</v>
      </c>
      <c r="AW602" s="13" t="s">
        <v>26</v>
      </c>
      <c r="AX602" s="13" t="s">
        <v>2207</v>
      </c>
      <c r="AY602" s="168" t="s">
        <v>2612</v>
      </c>
    </row>
    <row r="603" spans="1:65" s="12" customFormat="1">
      <c r="B603" s="160"/>
      <c r="D603" s="161" t="s">
        <v>2624</v>
      </c>
      <c r="E603" s="162" t="s">
        <v>2156</v>
      </c>
      <c r="F603" s="163" t="s">
        <v>2952</v>
      </c>
      <c r="H603" s="162" t="s">
        <v>2156</v>
      </c>
      <c r="I603" s="345"/>
      <c r="L603" s="160"/>
      <c r="M603" s="164"/>
      <c r="N603" s="165"/>
      <c r="O603" s="165"/>
      <c r="P603" s="165"/>
      <c r="Q603" s="165"/>
      <c r="R603" s="165"/>
      <c r="S603" s="165"/>
      <c r="T603" s="166"/>
      <c r="AT603" s="162" t="s">
        <v>2624</v>
      </c>
      <c r="AU603" s="162" t="s">
        <v>2217</v>
      </c>
      <c r="AV603" s="12" t="s">
        <v>2215</v>
      </c>
      <c r="AW603" s="12" t="s">
        <v>26</v>
      </c>
      <c r="AX603" s="12" t="s">
        <v>2207</v>
      </c>
      <c r="AY603" s="162" t="s">
        <v>2612</v>
      </c>
    </row>
    <row r="604" spans="1:65" s="13" customFormat="1">
      <c r="B604" s="167"/>
      <c r="D604" s="161" t="s">
        <v>2624</v>
      </c>
      <c r="E604" s="168" t="s">
        <v>2156</v>
      </c>
      <c r="F604" s="169" t="s">
        <v>2953</v>
      </c>
      <c r="H604" s="170">
        <v>-5.4</v>
      </c>
      <c r="I604" s="346"/>
      <c r="L604" s="167"/>
      <c r="M604" s="171"/>
      <c r="N604" s="172"/>
      <c r="O604" s="172"/>
      <c r="P604" s="172"/>
      <c r="Q604" s="172"/>
      <c r="R604" s="172"/>
      <c r="S604" s="172"/>
      <c r="T604" s="173"/>
      <c r="AT604" s="168" t="s">
        <v>2624</v>
      </c>
      <c r="AU604" s="168" t="s">
        <v>2217</v>
      </c>
      <c r="AV604" s="13" t="s">
        <v>2217</v>
      </c>
      <c r="AW604" s="13" t="s">
        <v>26</v>
      </c>
      <c r="AX604" s="13" t="s">
        <v>2207</v>
      </c>
      <c r="AY604" s="168" t="s">
        <v>2612</v>
      </c>
    </row>
    <row r="605" spans="1:65" s="12" customFormat="1">
      <c r="B605" s="160"/>
      <c r="D605" s="161" t="s">
        <v>2624</v>
      </c>
      <c r="E605" s="162" t="s">
        <v>2156</v>
      </c>
      <c r="F605" s="163" t="s">
        <v>2954</v>
      </c>
      <c r="H605" s="162" t="s">
        <v>2156</v>
      </c>
      <c r="I605" s="345"/>
      <c r="L605" s="160"/>
      <c r="M605" s="164"/>
      <c r="N605" s="165"/>
      <c r="O605" s="165"/>
      <c r="P605" s="165"/>
      <c r="Q605" s="165"/>
      <c r="R605" s="165"/>
      <c r="S605" s="165"/>
      <c r="T605" s="166"/>
      <c r="AT605" s="162" t="s">
        <v>2624</v>
      </c>
      <c r="AU605" s="162" t="s">
        <v>2217</v>
      </c>
      <c r="AV605" s="12" t="s">
        <v>2215</v>
      </c>
      <c r="AW605" s="12" t="s">
        <v>26</v>
      </c>
      <c r="AX605" s="12" t="s">
        <v>2207</v>
      </c>
      <c r="AY605" s="162" t="s">
        <v>2612</v>
      </c>
    </row>
    <row r="606" spans="1:65" s="13" customFormat="1">
      <c r="B606" s="167"/>
      <c r="D606" s="161" t="s">
        <v>2624</v>
      </c>
      <c r="E606" s="168" t="s">
        <v>2156</v>
      </c>
      <c r="F606" s="169" t="s">
        <v>2955</v>
      </c>
      <c r="H606" s="170">
        <v>0</v>
      </c>
      <c r="I606" s="346"/>
      <c r="L606" s="167"/>
      <c r="M606" s="171"/>
      <c r="N606" s="172"/>
      <c r="O606" s="172"/>
      <c r="P606" s="172"/>
      <c r="Q606" s="172"/>
      <c r="R606" s="172"/>
      <c r="S606" s="172"/>
      <c r="T606" s="173"/>
      <c r="AT606" s="168" t="s">
        <v>2624</v>
      </c>
      <c r="AU606" s="168" t="s">
        <v>2217</v>
      </c>
      <c r="AV606" s="13" t="s">
        <v>2217</v>
      </c>
      <c r="AW606" s="13" t="s">
        <v>26</v>
      </c>
      <c r="AX606" s="13" t="s">
        <v>2207</v>
      </c>
      <c r="AY606" s="168" t="s">
        <v>2612</v>
      </c>
    </row>
    <row r="607" spans="1:65" s="13" customFormat="1">
      <c r="B607" s="167"/>
      <c r="D607" s="161" t="s">
        <v>2624</v>
      </c>
      <c r="E607" s="168" t="s">
        <v>2156</v>
      </c>
      <c r="F607" s="169" t="s">
        <v>2956</v>
      </c>
      <c r="H607" s="170">
        <v>3.5129999999999999</v>
      </c>
      <c r="I607" s="346"/>
      <c r="L607" s="167"/>
      <c r="M607" s="171"/>
      <c r="N607" s="172"/>
      <c r="O607" s="172"/>
      <c r="P607" s="172"/>
      <c r="Q607" s="172"/>
      <c r="R607" s="172"/>
      <c r="S607" s="172"/>
      <c r="T607" s="173"/>
      <c r="AT607" s="168" t="s">
        <v>2624</v>
      </c>
      <c r="AU607" s="168" t="s">
        <v>2217</v>
      </c>
      <c r="AV607" s="13" t="s">
        <v>2217</v>
      </c>
      <c r="AW607" s="13" t="s">
        <v>26</v>
      </c>
      <c r="AX607" s="13" t="s">
        <v>2207</v>
      </c>
      <c r="AY607" s="168" t="s">
        <v>2612</v>
      </c>
    </row>
    <row r="608" spans="1:65" s="13" customFormat="1">
      <c r="B608" s="167"/>
      <c r="D608" s="161" t="s">
        <v>2624</v>
      </c>
      <c r="E608" s="168" t="s">
        <v>2156</v>
      </c>
      <c r="F608" s="169" t="s">
        <v>2957</v>
      </c>
      <c r="H608" s="170">
        <v>-40.18</v>
      </c>
      <c r="I608" s="346"/>
      <c r="L608" s="167"/>
      <c r="M608" s="171"/>
      <c r="N608" s="172"/>
      <c r="O608" s="172"/>
      <c r="P608" s="172"/>
      <c r="Q608" s="172"/>
      <c r="R608" s="172"/>
      <c r="S608" s="172"/>
      <c r="T608" s="173"/>
      <c r="AT608" s="168" t="s">
        <v>2624</v>
      </c>
      <c r="AU608" s="168" t="s">
        <v>2217</v>
      </c>
      <c r="AV608" s="13" t="s">
        <v>2217</v>
      </c>
      <c r="AW608" s="13" t="s">
        <v>26</v>
      </c>
      <c r="AX608" s="13" t="s">
        <v>2207</v>
      </c>
      <c r="AY608" s="168" t="s">
        <v>2612</v>
      </c>
    </row>
    <row r="609" spans="1:65" s="13" customFormat="1">
      <c r="B609" s="167"/>
      <c r="D609" s="161" t="s">
        <v>2624</v>
      </c>
      <c r="E609" s="168" t="s">
        <v>2156</v>
      </c>
      <c r="F609" s="169" t="s">
        <v>2958</v>
      </c>
      <c r="H609" s="170">
        <v>-1.8380000000000001</v>
      </c>
      <c r="I609" s="346"/>
      <c r="L609" s="167"/>
      <c r="M609" s="171"/>
      <c r="N609" s="172"/>
      <c r="O609" s="172"/>
      <c r="P609" s="172"/>
      <c r="Q609" s="172"/>
      <c r="R609" s="172"/>
      <c r="S609" s="172"/>
      <c r="T609" s="173"/>
      <c r="AT609" s="168" t="s">
        <v>2624</v>
      </c>
      <c r="AU609" s="168" t="s">
        <v>2217</v>
      </c>
      <c r="AV609" s="13" t="s">
        <v>2217</v>
      </c>
      <c r="AW609" s="13" t="s">
        <v>26</v>
      </c>
      <c r="AX609" s="13" t="s">
        <v>2207</v>
      </c>
      <c r="AY609" s="168" t="s">
        <v>2612</v>
      </c>
    </row>
    <row r="610" spans="1:65" s="13" customFormat="1">
      <c r="B610" s="167"/>
      <c r="D610" s="161" t="s">
        <v>2624</v>
      </c>
      <c r="E610" s="168" t="s">
        <v>2156</v>
      </c>
      <c r="F610" s="169" t="s">
        <v>2959</v>
      </c>
      <c r="H610" s="170">
        <v>-6.25</v>
      </c>
      <c r="I610" s="346"/>
      <c r="L610" s="167"/>
      <c r="M610" s="171"/>
      <c r="N610" s="172"/>
      <c r="O610" s="172"/>
      <c r="P610" s="172"/>
      <c r="Q610" s="172"/>
      <c r="R610" s="172"/>
      <c r="S610" s="172"/>
      <c r="T610" s="173"/>
      <c r="AT610" s="168" t="s">
        <v>2624</v>
      </c>
      <c r="AU610" s="168" t="s">
        <v>2217</v>
      </c>
      <c r="AV610" s="13" t="s">
        <v>2217</v>
      </c>
      <c r="AW610" s="13" t="s">
        <v>26</v>
      </c>
      <c r="AX610" s="13" t="s">
        <v>2207</v>
      </c>
      <c r="AY610" s="168" t="s">
        <v>2612</v>
      </c>
    </row>
    <row r="611" spans="1:65" s="14" customFormat="1">
      <c r="B611" s="174"/>
      <c r="D611" s="161" t="s">
        <v>2624</v>
      </c>
      <c r="E611" s="175" t="s">
        <v>2156</v>
      </c>
      <c r="F611" s="176" t="s">
        <v>2638</v>
      </c>
      <c r="H611" s="177">
        <v>-214.285</v>
      </c>
      <c r="I611" s="347"/>
      <c r="L611" s="174"/>
      <c r="M611" s="178"/>
      <c r="N611" s="179"/>
      <c r="O611" s="179"/>
      <c r="P611" s="179"/>
      <c r="Q611" s="179"/>
      <c r="R611" s="179"/>
      <c r="S611" s="179"/>
      <c r="T611" s="180"/>
      <c r="AT611" s="175" t="s">
        <v>2624</v>
      </c>
      <c r="AU611" s="175" t="s">
        <v>2217</v>
      </c>
      <c r="AV611" s="14" t="s">
        <v>2329</v>
      </c>
      <c r="AW611" s="14" t="s">
        <v>26</v>
      </c>
      <c r="AX611" s="14" t="s">
        <v>2207</v>
      </c>
      <c r="AY611" s="175" t="s">
        <v>2612</v>
      </c>
    </row>
    <row r="612" spans="1:65" s="15" customFormat="1">
      <c r="B612" s="181"/>
      <c r="D612" s="161" t="s">
        <v>2624</v>
      </c>
      <c r="E612" s="182" t="s">
        <v>2275</v>
      </c>
      <c r="F612" s="183" t="s">
        <v>2641</v>
      </c>
      <c r="H612" s="184">
        <v>242.92699999999999</v>
      </c>
      <c r="I612" s="348"/>
      <c r="L612" s="181"/>
      <c r="M612" s="185"/>
      <c r="N612" s="186"/>
      <c r="O612" s="186"/>
      <c r="P612" s="186"/>
      <c r="Q612" s="186"/>
      <c r="R612" s="186"/>
      <c r="S612" s="186"/>
      <c r="T612" s="187"/>
      <c r="AT612" s="182" t="s">
        <v>2624</v>
      </c>
      <c r="AU612" s="182" t="s">
        <v>2217</v>
      </c>
      <c r="AV612" s="15" t="s">
        <v>2389</v>
      </c>
      <c r="AW612" s="15" t="s">
        <v>26</v>
      </c>
      <c r="AX612" s="15" t="s">
        <v>2215</v>
      </c>
      <c r="AY612" s="182" t="s">
        <v>2612</v>
      </c>
    </row>
    <row r="613" spans="1:65" s="1" customFormat="1" ht="16.5" customHeight="1">
      <c r="A613" s="29"/>
      <c r="B613" s="146"/>
      <c r="C613" s="188" t="s">
        <v>2960</v>
      </c>
      <c r="D613" s="188" t="s">
        <v>2855</v>
      </c>
      <c r="E613" s="189" t="s">
        <v>2961</v>
      </c>
      <c r="F613" s="190" t="s">
        <v>2962</v>
      </c>
      <c r="G613" s="191" t="s">
        <v>2485</v>
      </c>
      <c r="H613" s="192">
        <v>375.017</v>
      </c>
      <c r="I613" s="349"/>
      <c r="J613" s="193">
        <f>ROUND(I613*H613,2)</f>
        <v>0</v>
      </c>
      <c r="K613" s="194"/>
      <c r="L613" s="195"/>
      <c r="M613" s="196" t="s">
        <v>2156</v>
      </c>
      <c r="N613" s="197" t="s">
        <v>2172</v>
      </c>
      <c r="O613" s="156">
        <v>0</v>
      </c>
      <c r="P613" s="156">
        <f>O613*H613</f>
        <v>0</v>
      </c>
      <c r="Q613" s="156">
        <v>0</v>
      </c>
      <c r="R613" s="156">
        <f>Q613*H613</f>
        <v>0</v>
      </c>
      <c r="S613" s="156">
        <v>0</v>
      </c>
      <c r="T613" s="157">
        <f>S613*H613</f>
        <v>0</v>
      </c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R613" s="158" t="s">
        <v>2342</v>
      </c>
      <c r="AT613" s="158" t="s">
        <v>2855</v>
      </c>
      <c r="AU613" s="158" t="s">
        <v>2217</v>
      </c>
      <c r="AY613" s="17" t="s">
        <v>2612</v>
      </c>
      <c r="BE613" s="159">
        <f>IF(N613="základní",J613,0)</f>
        <v>0</v>
      </c>
      <c r="BF613" s="159">
        <f>IF(N613="snížená",J613,0)</f>
        <v>0</v>
      </c>
      <c r="BG613" s="159">
        <f>IF(N613="zákl. přenesená",J613,0)</f>
        <v>0</v>
      </c>
      <c r="BH613" s="159">
        <f>IF(N613="sníž. přenesená",J613,0)</f>
        <v>0</v>
      </c>
      <c r="BI613" s="159">
        <f>IF(N613="nulová",J613,0)</f>
        <v>0</v>
      </c>
      <c r="BJ613" s="17" t="s">
        <v>2215</v>
      </c>
      <c r="BK613" s="159">
        <f>ROUND(I613*H613,2)</f>
        <v>0</v>
      </c>
      <c r="BL613" s="17" t="s">
        <v>2389</v>
      </c>
      <c r="BM613" s="158" t="s">
        <v>2963</v>
      </c>
    </row>
    <row r="614" spans="1:65" s="12" customFormat="1">
      <c r="B614" s="160"/>
      <c r="D614" s="161" t="s">
        <v>2624</v>
      </c>
      <c r="E614" s="162" t="s">
        <v>2156</v>
      </c>
      <c r="F614" s="163" t="s">
        <v>2964</v>
      </c>
      <c r="H614" s="162" t="s">
        <v>2156</v>
      </c>
      <c r="I614" s="345"/>
      <c r="L614" s="160"/>
      <c r="M614" s="164"/>
      <c r="N614" s="165"/>
      <c r="O614" s="165"/>
      <c r="P614" s="165"/>
      <c r="Q614" s="165"/>
      <c r="R614" s="165"/>
      <c r="S614" s="165"/>
      <c r="T614" s="166"/>
      <c r="AT614" s="162" t="s">
        <v>2624</v>
      </c>
      <c r="AU614" s="162" t="s">
        <v>2217</v>
      </c>
      <c r="AV614" s="12" t="s">
        <v>2215</v>
      </c>
      <c r="AW614" s="12" t="s">
        <v>26</v>
      </c>
      <c r="AX614" s="12" t="s">
        <v>2207</v>
      </c>
      <c r="AY614" s="162" t="s">
        <v>2612</v>
      </c>
    </row>
    <row r="615" spans="1:65" s="12" customFormat="1">
      <c r="B615" s="160"/>
      <c r="D615" s="161" t="s">
        <v>2624</v>
      </c>
      <c r="E615" s="162" t="s">
        <v>2156</v>
      </c>
      <c r="F615" s="163" t="s">
        <v>2965</v>
      </c>
      <c r="H615" s="162" t="s">
        <v>2156</v>
      </c>
      <c r="I615" s="345"/>
      <c r="L615" s="160"/>
      <c r="M615" s="164"/>
      <c r="N615" s="165"/>
      <c r="O615" s="165"/>
      <c r="P615" s="165"/>
      <c r="Q615" s="165"/>
      <c r="R615" s="165"/>
      <c r="S615" s="165"/>
      <c r="T615" s="166"/>
      <c r="AT615" s="162" t="s">
        <v>2624</v>
      </c>
      <c r="AU615" s="162" t="s">
        <v>2217</v>
      </c>
      <c r="AV615" s="12" t="s">
        <v>2215</v>
      </c>
      <c r="AW615" s="12" t="s">
        <v>26</v>
      </c>
      <c r="AX615" s="12" t="s">
        <v>2207</v>
      </c>
      <c r="AY615" s="162" t="s">
        <v>2612</v>
      </c>
    </row>
    <row r="616" spans="1:65" s="13" customFormat="1">
      <c r="B616" s="167"/>
      <c r="D616" s="161" t="s">
        <v>2624</v>
      </c>
      <c r="E616" s="168" t="s">
        <v>2156</v>
      </c>
      <c r="F616" s="169" t="s">
        <v>2966</v>
      </c>
      <c r="H616" s="170">
        <v>0</v>
      </c>
      <c r="I616" s="346"/>
      <c r="L616" s="167"/>
      <c r="M616" s="171"/>
      <c r="N616" s="172"/>
      <c r="O616" s="172"/>
      <c r="P616" s="172"/>
      <c r="Q616" s="172"/>
      <c r="R616" s="172"/>
      <c r="S616" s="172"/>
      <c r="T616" s="173"/>
      <c r="AT616" s="168" t="s">
        <v>2624</v>
      </c>
      <c r="AU616" s="168" t="s">
        <v>2217</v>
      </c>
      <c r="AV616" s="13" t="s">
        <v>2217</v>
      </c>
      <c r="AW616" s="13" t="s">
        <v>26</v>
      </c>
      <c r="AX616" s="13" t="s">
        <v>2207</v>
      </c>
      <c r="AY616" s="168" t="s">
        <v>2612</v>
      </c>
    </row>
    <row r="617" spans="1:65" s="12" customFormat="1">
      <c r="B617" s="160"/>
      <c r="D617" s="161" t="s">
        <v>2624</v>
      </c>
      <c r="E617" s="162" t="s">
        <v>2156</v>
      </c>
      <c r="F617" s="163" t="s">
        <v>2721</v>
      </c>
      <c r="H617" s="162" t="s">
        <v>2156</v>
      </c>
      <c r="I617" s="345"/>
      <c r="L617" s="160"/>
      <c r="M617" s="164"/>
      <c r="N617" s="165"/>
      <c r="O617" s="165"/>
      <c r="P617" s="165"/>
      <c r="Q617" s="165"/>
      <c r="R617" s="165"/>
      <c r="S617" s="165"/>
      <c r="T617" s="166"/>
      <c r="AT617" s="162" t="s">
        <v>2624</v>
      </c>
      <c r="AU617" s="162" t="s">
        <v>2217</v>
      </c>
      <c r="AV617" s="12" t="s">
        <v>2215</v>
      </c>
      <c r="AW617" s="12" t="s">
        <v>26</v>
      </c>
      <c r="AX617" s="12" t="s">
        <v>2207</v>
      </c>
      <c r="AY617" s="162" t="s">
        <v>2612</v>
      </c>
    </row>
    <row r="618" spans="1:65" s="13" customFormat="1">
      <c r="B618" s="167"/>
      <c r="D618" s="161" t="s">
        <v>2624</v>
      </c>
      <c r="E618" s="168" t="s">
        <v>2156</v>
      </c>
      <c r="F618" s="169" t="s">
        <v>2967</v>
      </c>
      <c r="H618" s="170">
        <v>49.878</v>
      </c>
      <c r="I618" s="346"/>
      <c r="L618" s="167"/>
      <c r="M618" s="171"/>
      <c r="N618" s="172"/>
      <c r="O618" s="172"/>
      <c r="P618" s="172"/>
      <c r="Q618" s="172"/>
      <c r="R618" s="172"/>
      <c r="S618" s="172"/>
      <c r="T618" s="173"/>
      <c r="AT618" s="168" t="s">
        <v>2624</v>
      </c>
      <c r="AU618" s="168" t="s">
        <v>2217</v>
      </c>
      <c r="AV618" s="13" t="s">
        <v>2217</v>
      </c>
      <c r="AW618" s="13" t="s">
        <v>26</v>
      </c>
      <c r="AX618" s="13" t="s">
        <v>2207</v>
      </c>
      <c r="AY618" s="168" t="s">
        <v>2612</v>
      </c>
    </row>
    <row r="619" spans="1:65" s="12" customFormat="1">
      <c r="B619" s="160"/>
      <c r="D619" s="161" t="s">
        <v>2624</v>
      </c>
      <c r="E619" s="162" t="s">
        <v>2156</v>
      </c>
      <c r="F619" s="163" t="s">
        <v>2799</v>
      </c>
      <c r="H619" s="162" t="s">
        <v>2156</v>
      </c>
      <c r="I619" s="345"/>
      <c r="L619" s="160"/>
      <c r="M619" s="164"/>
      <c r="N619" s="165"/>
      <c r="O619" s="165"/>
      <c r="P619" s="165"/>
      <c r="Q619" s="165"/>
      <c r="R619" s="165"/>
      <c r="S619" s="165"/>
      <c r="T619" s="166"/>
      <c r="AT619" s="162" t="s">
        <v>2624</v>
      </c>
      <c r="AU619" s="162" t="s">
        <v>2217</v>
      </c>
      <c r="AV619" s="12" t="s">
        <v>2215</v>
      </c>
      <c r="AW619" s="12" t="s">
        <v>26</v>
      </c>
      <c r="AX619" s="12" t="s">
        <v>2207</v>
      </c>
      <c r="AY619" s="162" t="s">
        <v>2612</v>
      </c>
    </row>
    <row r="620" spans="1:65" s="13" customFormat="1">
      <c r="B620" s="167"/>
      <c r="D620" s="161" t="s">
        <v>2624</v>
      </c>
      <c r="E620" s="168" t="s">
        <v>2156</v>
      </c>
      <c r="F620" s="169" t="s">
        <v>2968</v>
      </c>
      <c r="H620" s="170">
        <v>97.58</v>
      </c>
      <c r="I620" s="346"/>
      <c r="L620" s="167"/>
      <c r="M620" s="171"/>
      <c r="N620" s="172"/>
      <c r="O620" s="172"/>
      <c r="P620" s="172"/>
      <c r="Q620" s="172"/>
      <c r="R620" s="172"/>
      <c r="S620" s="172"/>
      <c r="T620" s="173"/>
      <c r="AT620" s="168" t="s">
        <v>2624</v>
      </c>
      <c r="AU620" s="168" t="s">
        <v>2217</v>
      </c>
      <c r="AV620" s="13" t="s">
        <v>2217</v>
      </c>
      <c r="AW620" s="13" t="s">
        <v>26</v>
      </c>
      <c r="AX620" s="13" t="s">
        <v>2207</v>
      </c>
      <c r="AY620" s="168" t="s">
        <v>2612</v>
      </c>
    </row>
    <row r="621" spans="1:65" s="12" customFormat="1">
      <c r="B621" s="160"/>
      <c r="D621" s="161" t="s">
        <v>2624</v>
      </c>
      <c r="E621" s="162" t="s">
        <v>2156</v>
      </c>
      <c r="F621" s="163" t="s">
        <v>2625</v>
      </c>
      <c r="H621" s="162" t="s">
        <v>2156</v>
      </c>
      <c r="I621" s="345"/>
      <c r="L621" s="160"/>
      <c r="M621" s="164"/>
      <c r="N621" s="165"/>
      <c r="O621" s="165"/>
      <c r="P621" s="165"/>
      <c r="Q621" s="165"/>
      <c r="R621" s="165"/>
      <c r="S621" s="165"/>
      <c r="T621" s="166"/>
      <c r="AT621" s="162" t="s">
        <v>2624</v>
      </c>
      <c r="AU621" s="162" t="s">
        <v>2217</v>
      </c>
      <c r="AV621" s="12" t="s">
        <v>2215</v>
      </c>
      <c r="AW621" s="12" t="s">
        <v>26</v>
      </c>
      <c r="AX621" s="12" t="s">
        <v>2207</v>
      </c>
      <c r="AY621" s="162" t="s">
        <v>2612</v>
      </c>
    </row>
    <row r="622" spans="1:65" s="13" customFormat="1">
      <c r="B622" s="167"/>
      <c r="D622" s="161" t="s">
        <v>2624</v>
      </c>
      <c r="E622" s="168" t="s">
        <v>2156</v>
      </c>
      <c r="F622" s="169" t="s">
        <v>2969</v>
      </c>
      <c r="H622" s="170">
        <v>8.6980000000000004</v>
      </c>
      <c r="I622" s="346"/>
      <c r="L622" s="167"/>
      <c r="M622" s="171"/>
      <c r="N622" s="172"/>
      <c r="O622" s="172"/>
      <c r="P622" s="172"/>
      <c r="Q622" s="172"/>
      <c r="R622" s="172"/>
      <c r="S622" s="172"/>
      <c r="T622" s="173"/>
      <c r="AT622" s="168" t="s">
        <v>2624</v>
      </c>
      <c r="AU622" s="168" t="s">
        <v>2217</v>
      </c>
      <c r="AV622" s="13" t="s">
        <v>2217</v>
      </c>
      <c r="AW622" s="13" t="s">
        <v>26</v>
      </c>
      <c r="AX622" s="13" t="s">
        <v>2207</v>
      </c>
      <c r="AY622" s="168" t="s">
        <v>2612</v>
      </c>
    </row>
    <row r="623" spans="1:65" s="12" customFormat="1">
      <c r="B623" s="160"/>
      <c r="D623" s="161" t="s">
        <v>2624</v>
      </c>
      <c r="E623" s="162" t="s">
        <v>2156</v>
      </c>
      <c r="F623" s="163" t="s">
        <v>2804</v>
      </c>
      <c r="H623" s="162" t="s">
        <v>2156</v>
      </c>
      <c r="I623" s="345"/>
      <c r="L623" s="160"/>
      <c r="M623" s="164"/>
      <c r="N623" s="165"/>
      <c r="O623" s="165"/>
      <c r="P623" s="165"/>
      <c r="Q623" s="165"/>
      <c r="R623" s="165"/>
      <c r="S623" s="165"/>
      <c r="T623" s="166"/>
      <c r="AT623" s="162" t="s">
        <v>2624</v>
      </c>
      <c r="AU623" s="162" t="s">
        <v>2217</v>
      </c>
      <c r="AV623" s="12" t="s">
        <v>2215</v>
      </c>
      <c r="AW623" s="12" t="s">
        <v>26</v>
      </c>
      <c r="AX623" s="12" t="s">
        <v>2207</v>
      </c>
      <c r="AY623" s="162" t="s">
        <v>2612</v>
      </c>
    </row>
    <row r="624" spans="1:65" s="13" customFormat="1">
      <c r="B624" s="167"/>
      <c r="D624" s="161" t="s">
        <v>2624</v>
      </c>
      <c r="E624" s="168" t="s">
        <v>2156</v>
      </c>
      <c r="F624" s="169" t="s">
        <v>2970</v>
      </c>
      <c r="H624" s="170">
        <v>56.875</v>
      </c>
      <c r="I624" s="346"/>
      <c r="L624" s="167"/>
      <c r="M624" s="171"/>
      <c r="N624" s="172"/>
      <c r="O624" s="172"/>
      <c r="P624" s="172"/>
      <c r="Q624" s="172"/>
      <c r="R624" s="172"/>
      <c r="S624" s="172"/>
      <c r="T624" s="173"/>
      <c r="AT624" s="168" t="s">
        <v>2624</v>
      </c>
      <c r="AU624" s="168" t="s">
        <v>2217</v>
      </c>
      <c r="AV624" s="13" t="s">
        <v>2217</v>
      </c>
      <c r="AW624" s="13" t="s">
        <v>26</v>
      </c>
      <c r="AX624" s="13" t="s">
        <v>2207</v>
      </c>
      <c r="AY624" s="168" t="s">
        <v>2612</v>
      </c>
    </row>
    <row r="625" spans="2:51" s="12" customFormat="1">
      <c r="B625" s="160"/>
      <c r="D625" s="161" t="s">
        <v>2624</v>
      </c>
      <c r="E625" s="162" t="s">
        <v>2156</v>
      </c>
      <c r="F625" s="163" t="s">
        <v>2971</v>
      </c>
      <c r="H625" s="162" t="s">
        <v>2156</v>
      </c>
      <c r="I625" s="345"/>
      <c r="L625" s="160"/>
      <c r="M625" s="164"/>
      <c r="N625" s="165"/>
      <c r="O625" s="165"/>
      <c r="P625" s="165"/>
      <c r="Q625" s="165"/>
      <c r="R625" s="165"/>
      <c r="S625" s="165"/>
      <c r="T625" s="166"/>
      <c r="AT625" s="162" t="s">
        <v>2624</v>
      </c>
      <c r="AU625" s="162" t="s">
        <v>2217</v>
      </c>
      <c r="AV625" s="12" t="s">
        <v>2215</v>
      </c>
      <c r="AW625" s="12" t="s">
        <v>26</v>
      </c>
      <c r="AX625" s="12" t="s">
        <v>2207</v>
      </c>
      <c r="AY625" s="162" t="s">
        <v>2612</v>
      </c>
    </row>
    <row r="626" spans="2:51" s="13" customFormat="1">
      <c r="B626" s="167"/>
      <c r="D626" s="161" t="s">
        <v>2624</v>
      </c>
      <c r="E626" s="168" t="s">
        <v>2156</v>
      </c>
      <c r="F626" s="169" t="s">
        <v>2972</v>
      </c>
      <c r="H626" s="170">
        <v>14.4</v>
      </c>
      <c r="I626" s="346"/>
      <c r="L626" s="167"/>
      <c r="M626" s="171"/>
      <c r="N626" s="172"/>
      <c r="O626" s="172"/>
      <c r="P626" s="172"/>
      <c r="Q626" s="172"/>
      <c r="R626" s="172"/>
      <c r="S626" s="172"/>
      <c r="T626" s="173"/>
      <c r="AT626" s="168" t="s">
        <v>2624</v>
      </c>
      <c r="AU626" s="168" t="s">
        <v>2217</v>
      </c>
      <c r="AV626" s="13" t="s">
        <v>2217</v>
      </c>
      <c r="AW626" s="13" t="s">
        <v>26</v>
      </c>
      <c r="AX626" s="13" t="s">
        <v>2207</v>
      </c>
      <c r="AY626" s="168" t="s">
        <v>2612</v>
      </c>
    </row>
    <row r="627" spans="2:51" s="12" customFormat="1">
      <c r="B627" s="160"/>
      <c r="D627" s="161" t="s">
        <v>2624</v>
      </c>
      <c r="E627" s="162" t="s">
        <v>2156</v>
      </c>
      <c r="F627" s="163" t="s">
        <v>2973</v>
      </c>
      <c r="H627" s="162" t="s">
        <v>2156</v>
      </c>
      <c r="I627" s="345"/>
      <c r="L627" s="160"/>
      <c r="M627" s="164"/>
      <c r="N627" s="165"/>
      <c r="O627" s="165"/>
      <c r="P627" s="165"/>
      <c r="Q627" s="165"/>
      <c r="R627" s="165"/>
      <c r="S627" s="165"/>
      <c r="T627" s="166"/>
      <c r="AT627" s="162" t="s">
        <v>2624</v>
      </c>
      <c r="AU627" s="162" t="s">
        <v>2217</v>
      </c>
      <c r="AV627" s="12" t="s">
        <v>2215</v>
      </c>
      <c r="AW627" s="12" t="s">
        <v>26</v>
      </c>
      <c r="AX627" s="12" t="s">
        <v>2207</v>
      </c>
      <c r="AY627" s="162" t="s">
        <v>2612</v>
      </c>
    </row>
    <row r="628" spans="2:51" s="13" customFormat="1">
      <c r="B628" s="167"/>
      <c r="D628" s="161" t="s">
        <v>2624</v>
      </c>
      <c r="E628" s="168" t="s">
        <v>2156</v>
      </c>
      <c r="F628" s="169" t="s">
        <v>2974</v>
      </c>
      <c r="H628" s="170">
        <v>-1.3</v>
      </c>
      <c r="I628" s="346"/>
      <c r="L628" s="167"/>
      <c r="M628" s="171"/>
      <c r="N628" s="172"/>
      <c r="O628" s="172"/>
      <c r="P628" s="172"/>
      <c r="Q628" s="172"/>
      <c r="R628" s="172"/>
      <c r="S628" s="172"/>
      <c r="T628" s="173"/>
      <c r="AT628" s="168" t="s">
        <v>2624</v>
      </c>
      <c r="AU628" s="168" t="s">
        <v>2217</v>
      </c>
      <c r="AV628" s="13" t="s">
        <v>2217</v>
      </c>
      <c r="AW628" s="13" t="s">
        <v>26</v>
      </c>
      <c r="AX628" s="13" t="s">
        <v>2207</v>
      </c>
      <c r="AY628" s="168" t="s">
        <v>2612</v>
      </c>
    </row>
    <row r="629" spans="2:51" s="15" customFormat="1">
      <c r="B629" s="181"/>
      <c r="D629" s="161" t="s">
        <v>2624</v>
      </c>
      <c r="E629" s="182" t="s">
        <v>2278</v>
      </c>
      <c r="F629" s="183" t="s">
        <v>2641</v>
      </c>
      <c r="H629" s="184">
        <v>226.131</v>
      </c>
      <c r="I629" s="348"/>
      <c r="L629" s="181"/>
      <c r="M629" s="185"/>
      <c r="N629" s="186"/>
      <c r="O629" s="186"/>
      <c r="P629" s="186"/>
      <c r="Q629" s="186"/>
      <c r="R629" s="186"/>
      <c r="S629" s="186"/>
      <c r="T629" s="187"/>
      <c r="AT629" s="182" t="s">
        <v>2624</v>
      </c>
      <c r="AU629" s="182" t="s">
        <v>2217</v>
      </c>
      <c r="AV629" s="15" t="s">
        <v>2389</v>
      </c>
      <c r="AW629" s="15" t="s">
        <v>26</v>
      </c>
      <c r="AX629" s="15" t="s">
        <v>2207</v>
      </c>
      <c r="AY629" s="182" t="s">
        <v>2612</v>
      </c>
    </row>
    <row r="630" spans="2:51" s="12" customFormat="1">
      <c r="B630" s="160"/>
      <c r="D630" s="161" t="s">
        <v>2624</v>
      </c>
      <c r="E630" s="162" t="s">
        <v>2156</v>
      </c>
      <c r="F630" s="163" t="s">
        <v>2975</v>
      </c>
      <c r="H630" s="162" t="s">
        <v>2156</v>
      </c>
      <c r="I630" s="345"/>
      <c r="L630" s="160"/>
      <c r="M630" s="164"/>
      <c r="N630" s="165"/>
      <c r="O630" s="165"/>
      <c r="P630" s="165"/>
      <c r="Q630" s="165"/>
      <c r="R630" s="165"/>
      <c r="S630" s="165"/>
      <c r="T630" s="166"/>
      <c r="AT630" s="162" t="s">
        <v>2624</v>
      </c>
      <c r="AU630" s="162" t="s">
        <v>2217</v>
      </c>
      <c r="AV630" s="12" t="s">
        <v>2215</v>
      </c>
      <c r="AW630" s="12" t="s">
        <v>26</v>
      </c>
      <c r="AX630" s="12" t="s">
        <v>2207</v>
      </c>
      <c r="AY630" s="162" t="s">
        <v>2612</v>
      </c>
    </row>
    <row r="631" spans="2:51" s="13" customFormat="1">
      <c r="B631" s="167"/>
      <c r="D631" s="161" t="s">
        <v>2624</v>
      </c>
      <c r="E631" s="168" t="s">
        <v>2156</v>
      </c>
      <c r="F631" s="169" t="s">
        <v>2976</v>
      </c>
      <c r="H631" s="170">
        <v>226.131</v>
      </c>
      <c r="I631" s="346"/>
      <c r="L631" s="167"/>
      <c r="M631" s="171"/>
      <c r="N631" s="172"/>
      <c r="O631" s="172"/>
      <c r="P631" s="172"/>
      <c r="Q631" s="172"/>
      <c r="R631" s="172"/>
      <c r="S631" s="172"/>
      <c r="T631" s="173"/>
      <c r="AT631" s="168" t="s">
        <v>2624</v>
      </c>
      <c r="AU631" s="168" t="s">
        <v>2217</v>
      </c>
      <c r="AV631" s="13" t="s">
        <v>2217</v>
      </c>
      <c r="AW631" s="13" t="s">
        <v>26</v>
      </c>
      <c r="AX631" s="13" t="s">
        <v>2207</v>
      </c>
      <c r="AY631" s="168" t="s">
        <v>2612</v>
      </c>
    </row>
    <row r="632" spans="2:51" s="14" customFormat="1">
      <c r="B632" s="174"/>
      <c r="D632" s="161" t="s">
        <v>2624</v>
      </c>
      <c r="E632" s="175" t="s">
        <v>2281</v>
      </c>
      <c r="F632" s="176" t="s">
        <v>2638</v>
      </c>
      <c r="H632" s="177">
        <v>226.131</v>
      </c>
      <c r="I632" s="347"/>
      <c r="L632" s="174"/>
      <c r="M632" s="178"/>
      <c r="N632" s="179"/>
      <c r="O632" s="179"/>
      <c r="P632" s="179"/>
      <c r="Q632" s="179"/>
      <c r="R632" s="179"/>
      <c r="S632" s="179"/>
      <c r="T632" s="180"/>
      <c r="AT632" s="175" t="s">
        <v>2624</v>
      </c>
      <c r="AU632" s="175" t="s">
        <v>2217</v>
      </c>
      <c r="AV632" s="14" t="s">
        <v>2329</v>
      </c>
      <c r="AW632" s="14" t="s">
        <v>26</v>
      </c>
      <c r="AX632" s="14" t="s">
        <v>2207</v>
      </c>
      <c r="AY632" s="175" t="s">
        <v>2612</v>
      </c>
    </row>
    <row r="633" spans="2:51" s="12" customFormat="1">
      <c r="B633" s="160"/>
      <c r="D633" s="161" t="s">
        <v>2624</v>
      </c>
      <c r="E633" s="162" t="s">
        <v>2156</v>
      </c>
      <c r="F633" s="163" t="s">
        <v>2977</v>
      </c>
      <c r="H633" s="162" t="s">
        <v>2156</v>
      </c>
      <c r="I633" s="345"/>
      <c r="L633" s="160"/>
      <c r="M633" s="164"/>
      <c r="N633" s="165"/>
      <c r="O633" s="165"/>
      <c r="P633" s="165"/>
      <c r="Q633" s="165"/>
      <c r="R633" s="165"/>
      <c r="S633" s="165"/>
      <c r="T633" s="166"/>
      <c r="AT633" s="162" t="s">
        <v>2624</v>
      </c>
      <c r="AU633" s="162" t="s">
        <v>2217</v>
      </c>
      <c r="AV633" s="12" t="s">
        <v>2215</v>
      </c>
      <c r="AW633" s="12" t="s">
        <v>26</v>
      </c>
      <c r="AX633" s="12" t="s">
        <v>2207</v>
      </c>
      <c r="AY633" s="162" t="s">
        <v>2612</v>
      </c>
    </row>
    <row r="634" spans="2:51" s="13" customFormat="1">
      <c r="B634" s="167"/>
      <c r="D634" s="161" t="s">
        <v>2624</v>
      </c>
      <c r="E634" s="168" t="s">
        <v>2156</v>
      </c>
      <c r="F634" s="169" t="s">
        <v>2978</v>
      </c>
      <c r="H634" s="170">
        <v>-7.0250000000000004</v>
      </c>
      <c r="I634" s="346"/>
      <c r="L634" s="167"/>
      <c r="M634" s="171"/>
      <c r="N634" s="172"/>
      <c r="O634" s="172"/>
      <c r="P634" s="172"/>
      <c r="Q634" s="172"/>
      <c r="R634" s="172"/>
      <c r="S634" s="172"/>
      <c r="T634" s="173"/>
      <c r="AT634" s="168" t="s">
        <v>2624</v>
      </c>
      <c r="AU634" s="168" t="s">
        <v>2217</v>
      </c>
      <c r="AV634" s="13" t="s">
        <v>2217</v>
      </c>
      <c r="AW634" s="13" t="s">
        <v>26</v>
      </c>
      <c r="AX634" s="13" t="s">
        <v>2207</v>
      </c>
      <c r="AY634" s="168" t="s">
        <v>2612</v>
      </c>
    </row>
    <row r="635" spans="2:51" s="13" customFormat="1">
      <c r="B635" s="167"/>
      <c r="D635" s="161" t="s">
        <v>2624</v>
      </c>
      <c r="E635" s="168" t="s">
        <v>2156</v>
      </c>
      <c r="F635" s="169" t="s">
        <v>2979</v>
      </c>
      <c r="H635" s="170">
        <v>-10.763</v>
      </c>
      <c r="I635" s="346"/>
      <c r="L635" s="167"/>
      <c r="M635" s="171"/>
      <c r="N635" s="172"/>
      <c r="O635" s="172"/>
      <c r="P635" s="172"/>
      <c r="Q635" s="172"/>
      <c r="R635" s="172"/>
      <c r="S635" s="172"/>
      <c r="T635" s="173"/>
      <c r="AT635" s="168" t="s">
        <v>2624</v>
      </c>
      <c r="AU635" s="168" t="s">
        <v>2217</v>
      </c>
      <c r="AV635" s="13" t="s">
        <v>2217</v>
      </c>
      <c r="AW635" s="13" t="s">
        <v>26</v>
      </c>
      <c r="AX635" s="13" t="s">
        <v>2207</v>
      </c>
      <c r="AY635" s="168" t="s">
        <v>2612</v>
      </c>
    </row>
    <row r="636" spans="2:51" s="14" customFormat="1">
      <c r="B636" s="174"/>
      <c r="D636" s="161" t="s">
        <v>2624</v>
      </c>
      <c r="E636" s="175" t="s">
        <v>2283</v>
      </c>
      <c r="F636" s="176" t="s">
        <v>2638</v>
      </c>
      <c r="H636" s="177">
        <v>-17.788</v>
      </c>
      <c r="I636" s="347"/>
      <c r="L636" s="174"/>
      <c r="M636" s="178"/>
      <c r="N636" s="179"/>
      <c r="O636" s="179"/>
      <c r="P636" s="179"/>
      <c r="Q636" s="179"/>
      <c r="R636" s="179"/>
      <c r="S636" s="179"/>
      <c r="T636" s="180"/>
      <c r="AT636" s="175" t="s">
        <v>2624</v>
      </c>
      <c r="AU636" s="175" t="s">
        <v>2217</v>
      </c>
      <c r="AV636" s="14" t="s">
        <v>2329</v>
      </c>
      <c r="AW636" s="14" t="s">
        <v>26</v>
      </c>
      <c r="AX636" s="14" t="s">
        <v>2207</v>
      </c>
      <c r="AY636" s="175" t="s">
        <v>2612</v>
      </c>
    </row>
    <row r="637" spans="2:51" s="15" customFormat="1">
      <c r="B637" s="181"/>
      <c r="D637" s="161" t="s">
        <v>2624</v>
      </c>
      <c r="E637" s="182" t="s">
        <v>2286</v>
      </c>
      <c r="F637" s="183" t="s">
        <v>2641</v>
      </c>
      <c r="H637" s="184">
        <v>208.34299999999999</v>
      </c>
      <c r="I637" s="348"/>
      <c r="L637" s="181"/>
      <c r="M637" s="185"/>
      <c r="N637" s="186"/>
      <c r="O637" s="186"/>
      <c r="P637" s="186"/>
      <c r="Q637" s="186"/>
      <c r="R637" s="186"/>
      <c r="S637" s="186"/>
      <c r="T637" s="187"/>
      <c r="AT637" s="182" t="s">
        <v>2624</v>
      </c>
      <c r="AU637" s="182" t="s">
        <v>2217</v>
      </c>
      <c r="AV637" s="15" t="s">
        <v>2389</v>
      </c>
      <c r="AW637" s="15" t="s">
        <v>26</v>
      </c>
      <c r="AX637" s="15" t="s">
        <v>2207</v>
      </c>
      <c r="AY637" s="182" t="s">
        <v>2612</v>
      </c>
    </row>
    <row r="638" spans="2:51" s="12" customFormat="1">
      <c r="B638" s="160"/>
      <c r="D638" s="161" t="s">
        <v>2624</v>
      </c>
      <c r="E638" s="162" t="s">
        <v>2156</v>
      </c>
      <c r="F638" s="163" t="s">
        <v>2941</v>
      </c>
      <c r="H638" s="162" t="s">
        <v>2156</v>
      </c>
      <c r="I638" s="345"/>
      <c r="L638" s="160"/>
      <c r="M638" s="164"/>
      <c r="N638" s="165"/>
      <c r="O638" s="165"/>
      <c r="P638" s="165"/>
      <c r="Q638" s="165"/>
      <c r="R638" s="165"/>
      <c r="S638" s="165"/>
      <c r="T638" s="166"/>
      <c r="AT638" s="162" t="s">
        <v>2624</v>
      </c>
      <c r="AU638" s="162" t="s">
        <v>2217</v>
      </c>
      <c r="AV638" s="12" t="s">
        <v>2215</v>
      </c>
      <c r="AW638" s="12" t="s">
        <v>26</v>
      </c>
      <c r="AX638" s="12" t="s">
        <v>2207</v>
      </c>
      <c r="AY638" s="162" t="s">
        <v>2612</v>
      </c>
    </row>
    <row r="639" spans="2:51" s="13" customFormat="1">
      <c r="B639" s="167"/>
      <c r="D639" s="161" t="s">
        <v>2624</v>
      </c>
      <c r="E639" s="168" t="s">
        <v>2156</v>
      </c>
      <c r="F639" s="169" t="s">
        <v>2980</v>
      </c>
      <c r="H639" s="170">
        <v>375.017</v>
      </c>
      <c r="I639" s="346"/>
      <c r="L639" s="167"/>
      <c r="M639" s="171"/>
      <c r="N639" s="172"/>
      <c r="O639" s="172"/>
      <c r="P639" s="172"/>
      <c r="Q639" s="172"/>
      <c r="R639" s="172"/>
      <c r="S639" s="172"/>
      <c r="T639" s="173"/>
      <c r="AT639" s="168" t="s">
        <v>2624</v>
      </c>
      <c r="AU639" s="168" t="s">
        <v>2217</v>
      </c>
      <c r="AV639" s="13" t="s">
        <v>2217</v>
      </c>
      <c r="AW639" s="13" t="s">
        <v>26</v>
      </c>
      <c r="AX639" s="13" t="s">
        <v>2207</v>
      </c>
      <c r="AY639" s="168" t="s">
        <v>2612</v>
      </c>
    </row>
    <row r="640" spans="2:51" s="14" customFormat="1">
      <c r="B640" s="174"/>
      <c r="D640" s="161" t="s">
        <v>2624</v>
      </c>
      <c r="E640" s="175" t="s">
        <v>2156</v>
      </c>
      <c r="F640" s="176" t="s">
        <v>2638</v>
      </c>
      <c r="H640" s="177">
        <v>375.017</v>
      </c>
      <c r="I640" s="347"/>
      <c r="L640" s="174"/>
      <c r="M640" s="178"/>
      <c r="N640" s="179"/>
      <c r="O640" s="179"/>
      <c r="P640" s="179"/>
      <c r="Q640" s="179"/>
      <c r="R640" s="179"/>
      <c r="S640" s="179"/>
      <c r="T640" s="180"/>
      <c r="AT640" s="175" t="s">
        <v>2624</v>
      </c>
      <c r="AU640" s="175" t="s">
        <v>2217</v>
      </c>
      <c r="AV640" s="14" t="s">
        <v>2329</v>
      </c>
      <c r="AW640" s="14" t="s">
        <v>26</v>
      </c>
      <c r="AX640" s="14" t="s">
        <v>2215</v>
      </c>
      <c r="AY640" s="175" t="s">
        <v>2612</v>
      </c>
    </row>
    <row r="641" spans="1:65" s="1" customFormat="1" ht="21.75" customHeight="1">
      <c r="A641" s="29"/>
      <c r="B641" s="146"/>
      <c r="C641" s="147" t="s">
        <v>2981</v>
      </c>
      <c r="D641" s="147" t="s">
        <v>2618</v>
      </c>
      <c r="E641" s="148" t="s">
        <v>2982</v>
      </c>
      <c r="F641" s="149" t="s">
        <v>2983</v>
      </c>
      <c r="G641" s="150" t="s">
        <v>2248</v>
      </c>
      <c r="H641" s="151">
        <v>211.81100000000001</v>
      </c>
      <c r="I641" s="344"/>
      <c r="J641" s="152">
        <f>ROUND(I641*H641,2)</f>
        <v>0</v>
      </c>
      <c r="K641" s="153"/>
      <c r="L641" s="30"/>
      <c r="M641" s="154" t="s">
        <v>2156</v>
      </c>
      <c r="N641" s="155" t="s">
        <v>2172</v>
      </c>
      <c r="O641" s="156">
        <v>8.6999999999999994E-2</v>
      </c>
      <c r="P641" s="156">
        <f>O641*H641</f>
        <v>18.427557</v>
      </c>
      <c r="Q641" s="156">
        <v>0</v>
      </c>
      <c r="R641" s="156">
        <f>Q641*H641</f>
        <v>0</v>
      </c>
      <c r="S641" s="156">
        <v>0</v>
      </c>
      <c r="T641" s="157">
        <f>S641*H641</f>
        <v>0</v>
      </c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R641" s="158" t="s">
        <v>2389</v>
      </c>
      <c r="AT641" s="158" t="s">
        <v>2618</v>
      </c>
      <c r="AU641" s="158" t="s">
        <v>2217</v>
      </c>
      <c r="AY641" s="17" t="s">
        <v>2612</v>
      </c>
      <c r="BE641" s="159">
        <f>IF(N641="základní",J641,0)</f>
        <v>0</v>
      </c>
      <c r="BF641" s="159">
        <f>IF(N641="snížená",J641,0)</f>
        <v>0</v>
      </c>
      <c r="BG641" s="159">
        <f>IF(N641="zákl. přenesená",J641,0)</f>
        <v>0</v>
      </c>
      <c r="BH641" s="159">
        <f>IF(N641="sníž. přenesená",J641,0)</f>
        <v>0</v>
      </c>
      <c r="BI641" s="159">
        <f>IF(N641="nulová",J641,0)</f>
        <v>0</v>
      </c>
      <c r="BJ641" s="17" t="s">
        <v>2215</v>
      </c>
      <c r="BK641" s="159">
        <f>ROUND(I641*H641,2)</f>
        <v>0</v>
      </c>
      <c r="BL641" s="17" t="s">
        <v>2389</v>
      </c>
      <c r="BM641" s="158" t="s">
        <v>2984</v>
      </c>
    </row>
    <row r="642" spans="1:65" s="12" customFormat="1">
      <c r="B642" s="160"/>
      <c r="D642" s="161" t="s">
        <v>2624</v>
      </c>
      <c r="E642" s="162" t="s">
        <v>2156</v>
      </c>
      <c r="F642" s="163" t="s">
        <v>2912</v>
      </c>
      <c r="H642" s="162" t="s">
        <v>2156</v>
      </c>
      <c r="I642" s="345"/>
      <c r="L642" s="160"/>
      <c r="M642" s="164"/>
      <c r="N642" s="165"/>
      <c r="O642" s="165"/>
      <c r="P642" s="165"/>
      <c r="Q642" s="165"/>
      <c r="R642" s="165"/>
      <c r="S642" s="165"/>
      <c r="T642" s="166"/>
      <c r="AT642" s="162" t="s">
        <v>2624</v>
      </c>
      <c r="AU642" s="162" t="s">
        <v>2217</v>
      </c>
      <c r="AV642" s="12" t="s">
        <v>2215</v>
      </c>
      <c r="AW642" s="12" t="s">
        <v>26</v>
      </c>
      <c r="AX642" s="12" t="s">
        <v>2207</v>
      </c>
      <c r="AY642" s="162" t="s">
        <v>2612</v>
      </c>
    </row>
    <row r="643" spans="1:65" s="13" customFormat="1">
      <c r="B643" s="167"/>
      <c r="D643" s="161" t="s">
        <v>2624</v>
      </c>
      <c r="E643" s="168" t="s">
        <v>2156</v>
      </c>
      <c r="F643" s="169" t="s">
        <v>2895</v>
      </c>
      <c r="H643" s="170">
        <v>228.607</v>
      </c>
      <c r="I643" s="346"/>
      <c r="L643" s="167"/>
      <c r="M643" s="171"/>
      <c r="N643" s="172"/>
      <c r="O643" s="172"/>
      <c r="P643" s="172"/>
      <c r="Q643" s="172"/>
      <c r="R643" s="172"/>
      <c r="S643" s="172"/>
      <c r="T643" s="173"/>
      <c r="AT643" s="168" t="s">
        <v>2624</v>
      </c>
      <c r="AU643" s="168" t="s">
        <v>2217</v>
      </c>
      <c r="AV643" s="13" t="s">
        <v>2217</v>
      </c>
      <c r="AW643" s="13" t="s">
        <v>26</v>
      </c>
      <c r="AX643" s="13" t="s">
        <v>2207</v>
      </c>
      <c r="AY643" s="168" t="s">
        <v>2612</v>
      </c>
    </row>
    <row r="644" spans="1:65" s="13" customFormat="1">
      <c r="B644" s="167"/>
      <c r="D644" s="161" t="s">
        <v>2624</v>
      </c>
      <c r="E644" s="168" t="s">
        <v>2156</v>
      </c>
      <c r="F644" s="169" t="s">
        <v>2985</v>
      </c>
      <c r="H644" s="170">
        <v>-16.795999999999999</v>
      </c>
      <c r="I644" s="346"/>
      <c r="L644" s="167"/>
      <c r="M644" s="171"/>
      <c r="N644" s="172"/>
      <c r="O644" s="172"/>
      <c r="P644" s="172"/>
      <c r="Q644" s="172"/>
      <c r="R644" s="172"/>
      <c r="S644" s="172"/>
      <c r="T644" s="173"/>
      <c r="AT644" s="168" t="s">
        <v>2624</v>
      </c>
      <c r="AU644" s="168" t="s">
        <v>2217</v>
      </c>
      <c r="AV644" s="13" t="s">
        <v>2217</v>
      </c>
      <c r="AW644" s="13" t="s">
        <v>26</v>
      </c>
      <c r="AX644" s="13" t="s">
        <v>2207</v>
      </c>
      <c r="AY644" s="168" t="s">
        <v>2612</v>
      </c>
    </row>
    <row r="645" spans="1:65" s="15" customFormat="1">
      <c r="B645" s="181"/>
      <c r="D645" s="161" t="s">
        <v>2624</v>
      </c>
      <c r="E645" s="182" t="s">
        <v>2289</v>
      </c>
      <c r="F645" s="183" t="s">
        <v>2641</v>
      </c>
      <c r="H645" s="184">
        <v>211.81100000000001</v>
      </c>
      <c r="I645" s="348"/>
      <c r="L645" s="181"/>
      <c r="M645" s="185"/>
      <c r="N645" s="186"/>
      <c r="O645" s="186"/>
      <c r="P645" s="186"/>
      <c r="Q645" s="186"/>
      <c r="R645" s="186"/>
      <c r="S645" s="186"/>
      <c r="T645" s="187"/>
      <c r="AT645" s="182" t="s">
        <v>2624</v>
      </c>
      <c r="AU645" s="182" t="s">
        <v>2217</v>
      </c>
      <c r="AV645" s="15" t="s">
        <v>2389</v>
      </c>
      <c r="AW645" s="15" t="s">
        <v>26</v>
      </c>
      <c r="AX645" s="15" t="s">
        <v>2215</v>
      </c>
      <c r="AY645" s="182" t="s">
        <v>2612</v>
      </c>
    </row>
    <row r="646" spans="1:65" s="1" customFormat="1" ht="21.75" customHeight="1">
      <c r="A646" s="29"/>
      <c r="B646" s="146"/>
      <c r="C646" s="147" t="s">
        <v>2986</v>
      </c>
      <c r="D646" s="147" t="s">
        <v>2618</v>
      </c>
      <c r="E646" s="148" t="s">
        <v>2987</v>
      </c>
      <c r="F646" s="149" t="s">
        <v>2988</v>
      </c>
      <c r="G646" s="150" t="s">
        <v>2248</v>
      </c>
      <c r="H646" s="151">
        <v>228.607</v>
      </c>
      <c r="I646" s="344"/>
      <c r="J646" s="152">
        <f>ROUND(I646*H646,2)</f>
        <v>0</v>
      </c>
      <c r="K646" s="153"/>
      <c r="L646" s="30"/>
      <c r="M646" s="154" t="s">
        <v>2156</v>
      </c>
      <c r="N646" s="155" t="s">
        <v>2172</v>
      </c>
      <c r="O646" s="156">
        <v>9.9000000000000005E-2</v>
      </c>
      <c r="P646" s="156">
        <f>O646*H646</f>
        <v>22.632093000000001</v>
      </c>
      <c r="Q646" s="156">
        <v>0</v>
      </c>
      <c r="R646" s="156">
        <f>Q646*H646</f>
        <v>0</v>
      </c>
      <c r="S646" s="156">
        <v>0</v>
      </c>
      <c r="T646" s="157">
        <f>S646*H646</f>
        <v>0</v>
      </c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R646" s="158" t="s">
        <v>2389</v>
      </c>
      <c r="AT646" s="158" t="s">
        <v>2618</v>
      </c>
      <c r="AU646" s="158" t="s">
        <v>2217</v>
      </c>
      <c r="AY646" s="17" t="s">
        <v>2612</v>
      </c>
      <c r="BE646" s="159">
        <f>IF(N646="základní",J646,0)</f>
        <v>0</v>
      </c>
      <c r="BF646" s="159">
        <f>IF(N646="snížená",J646,0)</f>
        <v>0</v>
      </c>
      <c r="BG646" s="159">
        <f>IF(N646="zákl. přenesená",J646,0)</f>
        <v>0</v>
      </c>
      <c r="BH646" s="159">
        <f>IF(N646="sníž. přenesená",J646,0)</f>
        <v>0</v>
      </c>
      <c r="BI646" s="159">
        <f>IF(N646="nulová",J646,0)</f>
        <v>0</v>
      </c>
      <c r="BJ646" s="17" t="s">
        <v>2215</v>
      </c>
      <c r="BK646" s="159">
        <f>ROUND(I646*H646,2)</f>
        <v>0</v>
      </c>
      <c r="BL646" s="17" t="s">
        <v>2389</v>
      </c>
      <c r="BM646" s="158" t="s">
        <v>2989</v>
      </c>
    </row>
    <row r="647" spans="1:65" s="12" customFormat="1">
      <c r="B647" s="160"/>
      <c r="D647" s="161" t="s">
        <v>2624</v>
      </c>
      <c r="E647" s="162" t="s">
        <v>2156</v>
      </c>
      <c r="F647" s="163" t="s">
        <v>2912</v>
      </c>
      <c r="H647" s="162" t="s">
        <v>2156</v>
      </c>
      <c r="I647" s="345"/>
      <c r="L647" s="160"/>
      <c r="M647" s="164"/>
      <c r="N647" s="165"/>
      <c r="O647" s="165"/>
      <c r="P647" s="165"/>
      <c r="Q647" s="165"/>
      <c r="R647" s="165"/>
      <c r="S647" s="165"/>
      <c r="T647" s="166"/>
      <c r="AT647" s="162" t="s">
        <v>2624</v>
      </c>
      <c r="AU647" s="162" t="s">
        <v>2217</v>
      </c>
      <c r="AV647" s="12" t="s">
        <v>2215</v>
      </c>
      <c r="AW647" s="12" t="s">
        <v>26</v>
      </c>
      <c r="AX647" s="12" t="s">
        <v>2207</v>
      </c>
      <c r="AY647" s="162" t="s">
        <v>2612</v>
      </c>
    </row>
    <row r="648" spans="1:65" s="13" customFormat="1">
      <c r="B648" s="167"/>
      <c r="D648" s="161" t="s">
        <v>2624</v>
      </c>
      <c r="E648" s="168" t="s">
        <v>2156</v>
      </c>
      <c r="F648" s="169" t="s">
        <v>2903</v>
      </c>
      <c r="H648" s="170">
        <v>228.607</v>
      </c>
      <c r="I648" s="346"/>
      <c r="L648" s="167"/>
      <c r="M648" s="171"/>
      <c r="N648" s="172"/>
      <c r="O648" s="172"/>
      <c r="P648" s="172"/>
      <c r="Q648" s="172"/>
      <c r="R648" s="172"/>
      <c r="S648" s="172"/>
      <c r="T648" s="173"/>
      <c r="AT648" s="168" t="s">
        <v>2624</v>
      </c>
      <c r="AU648" s="168" t="s">
        <v>2217</v>
      </c>
      <c r="AV648" s="13" t="s">
        <v>2217</v>
      </c>
      <c r="AW648" s="13" t="s">
        <v>26</v>
      </c>
      <c r="AX648" s="13" t="s">
        <v>2207</v>
      </c>
      <c r="AY648" s="168" t="s">
        <v>2612</v>
      </c>
    </row>
    <row r="649" spans="1:65" s="15" customFormat="1">
      <c r="B649" s="181"/>
      <c r="D649" s="161" t="s">
        <v>2624</v>
      </c>
      <c r="E649" s="182" t="s">
        <v>2292</v>
      </c>
      <c r="F649" s="183" t="s">
        <v>2641</v>
      </c>
      <c r="H649" s="184">
        <v>228.607</v>
      </c>
      <c r="I649" s="348"/>
      <c r="L649" s="181"/>
      <c r="M649" s="185"/>
      <c r="N649" s="186"/>
      <c r="O649" s="186"/>
      <c r="P649" s="186"/>
      <c r="Q649" s="186"/>
      <c r="R649" s="186"/>
      <c r="S649" s="186"/>
      <c r="T649" s="187"/>
      <c r="AT649" s="182" t="s">
        <v>2624</v>
      </c>
      <c r="AU649" s="182" t="s">
        <v>2217</v>
      </c>
      <c r="AV649" s="15" t="s">
        <v>2389</v>
      </c>
      <c r="AW649" s="15" t="s">
        <v>26</v>
      </c>
      <c r="AX649" s="15" t="s">
        <v>2215</v>
      </c>
      <c r="AY649" s="182" t="s">
        <v>2612</v>
      </c>
    </row>
    <row r="650" spans="1:65" s="1" customFormat="1" ht="16.5" customHeight="1">
      <c r="A650" s="29"/>
      <c r="B650" s="146"/>
      <c r="C650" s="147" t="s">
        <v>2563</v>
      </c>
      <c r="D650" s="147" t="s">
        <v>2618</v>
      </c>
      <c r="E650" s="148" t="s">
        <v>2990</v>
      </c>
      <c r="F650" s="149" t="s">
        <v>2991</v>
      </c>
      <c r="G650" s="150" t="s">
        <v>2485</v>
      </c>
      <c r="H650" s="151">
        <v>792.75199999999995</v>
      </c>
      <c r="I650" s="344"/>
      <c r="J650" s="152">
        <f>ROUND(I650*H650,2)</f>
        <v>0</v>
      </c>
      <c r="K650" s="153"/>
      <c r="L650" s="30"/>
      <c r="M650" s="154" t="s">
        <v>2156</v>
      </c>
      <c r="N650" s="155" t="s">
        <v>2172</v>
      </c>
      <c r="O650" s="156">
        <v>0</v>
      </c>
      <c r="P650" s="156">
        <f>O650*H650</f>
        <v>0</v>
      </c>
      <c r="Q650" s="156">
        <v>0</v>
      </c>
      <c r="R650" s="156">
        <f>Q650*H650</f>
        <v>0</v>
      </c>
      <c r="S650" s="156">
        <v>0</v>
      </c>
      <c r="T650" s="157">
        <f>S650*H650</f>
        <v>0</v>
      </c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R650" s="158" t="s">
        <v>2389</v>
      </c>
      <c r="AT650" s="158" t="s">
        <v>2618</v>
      </c>
      <c r="AU650" s="158" t="s">
        <v>2217</v>
      </c>
      <c r="AY650" s="17" t="s">
        <v>2612</v>
      </c>
      <c r="BE650" s="159">
        <f>IF(N650="základní",J650,0)</f>
        <v>0</v>
      </c>
      <c r="BF650" s="159">
        <f>IF(N650="snížená",J650,0)</f>
        <v>0</v>
      </c>
      <c r="BG650" s="159">
        <f>IF(N650="zákl. přenesená",J650,0)</f>
        <v>0</v>
      </c>
      <c r="BH650" s="159">
        <f>IF(N650="sníž. přenesená",J650,0)</f>
        <v>0</v>
      </c>
      <c r="BI650" s="159">
        <f>IF(N650="nulová",J650,0)</f>
        <v>0</v>
      </c>
      <c r="BJ650" s="17" t="s">
        <v>2215</v>
      </c>
      <c r="BK650" s="159">
        <f>ROUND(I650*H650,2)</f>
        <v>0</v>
      </c>
      <c r="BL650" s="17" t="s">
        <v>2389</v>
      </c>
      <c r="BM650" s="158" t="s">
        <v>2992</v>
      </c>
    </row>
    <row r="651" spans="1:65" s="13" customFormat="1">
      <c r="B651" s="167"/>
      <c r="D651" s="161" t="s">
        <v>2624</v>
      </c>
      <c r="E651" s="168" t="s">
        <v>2156</v>
      </c>
      <c r="F651" s="169" t="s">
        <v>2993</v>
      </c>
      <c r="H651" s="170">
        <v>792.75199999999995</v>
      </c>
      <c r="I651" s="346"/>
      <c r="L651" s="167"/>
      <c r="M651" s="171"/>
      <c r="N651" s="172"/>
      <c r="O651" s="172"/>
      <c r="P651" s="172"/>
      <c r="Q651" s="172"/>
      <c r="R651" s="172"/>
      <c r="S651" s="172"/>
      <c r="T651" s="173"/>
      <c r="AT651" s="168" t="s">
        <v>2624</v>
      </c>
      <c r="AU651" s="168" t="s">
        <v>2217</v>
      </c>
      <c r="AV651" s="13" t="s">
        <v>2217</v>
      </c>
      <c r="AW651" s="13" t="s">
        <v>26</v>
      </c>
      <c r="AX651" s="13" t="s">
        <v>2207</v>
      </c>
      <c r="AY651" s="168" t="s">
        <v>2612</v>
      </c>
    </row>
    <row r="652" spans="1:65" s="15" customFormat="1">
      <c r="B652" s="181"/>
      <c r="D652" s="161" t="s">
        <v>2624</v>
      </c>
      <c r="E652" s="182" t="s">
        <v>2156</v>
      </c>
      <c r="F652" s="183" t="s">
        <v>2641</v>
      </c>
      <c r="H652" s="184">
        <v>792.75199999999995</v>
      </c>
      <c r="I652" s="348"/>
      <c r="L652" s="181"/>
      <c r="M652" s="185"/>
      <c r="N652" s="186"/>
      <c r="O652" s="186"/>
      <c r="P652" s="186"/>
      <c r="Q652" s="186"/>
      <c r="R652" s="186"/>
      <c r="S652" s="186"/>
      <c r="T652" s="187"/>
      <c r="AT652" s="182" t="s">
        <v>2624</v>
      </c>
      <c r="AU652" s="182" t="s">
        <v>2217</v>
      </c>
      <c r="AV652" s="15" t="s">
        <v>2389</v>
      </c>
      <c r="AW652" s="15" t="s">
        <v>26</v>
      </c>
      <c r="AX652" s="15" t="s">
        <v>2215</v>
      </c>
      <c r="AY652" s="182" t="s">
        <v>2612</v>
      </c>
    </row>
    <row r="653" spans="1:65" s="1" customFormat="1" ht="16.5" customHeight="1">
      <c r="A653" s="29"/>
      <c r="B653" s="146"/>
      <c r="C653" s="147" t="s">
        <v>2994</v>
      </c>
      <c r="D653" s="147" t="s">
        <v>2618</v>
      </c>
      <c r="E653" s="148" t="s">
        <v>2995</v>
      </c>
      <c r="F653" s="149" t="s">
        <v>2996</v>
      </c>
      <c r="G653" s="150" t="s">
        <v>2297</v>
      </c>
      <c r="H653" s="151">
        <v>15.5</v>
      </c>
      <c r="I653" s="344"/>
      <c r="J653" s="152">
        <f>ROUND(I653*H653,2)</f>
        <v>0</v>
      </c>
      <c r="K653" s="153"/>
      <c r="L653" s="30"/>
      <c r="M653" s="154" t="s">
        <v>2156</v>
      </c>
      <c r="N653" s="155" t="s">
        <v>2172</v>
      </c>
      <c r="O653" s="156">
        <v>0.114</v>
      </c>
      <c r="P653" s="156">
        <f>O653*H653</f>
        <v>1.7670000000000001</v>
      </c>
      <c r="Q653" s="156">
        <v>0</v>
      </c>
      <c r="R653" s="156">
        <f>Q653*H653</f>
        <v>0</v>
      </c>
      <c r="S653" s="156">
        <v>0</v>
      </c>
      <c r="T653" s="157">
        <f>S653*H653</f>
        <v>0</v>
      </c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R653" s="158" t="s">
        <v>2389</v>
      </c>
      <c r="AT653" s="158" t="s">
        <v>2618</v>
      </c>
      <c r="AU653" s="158" t="s">
        <v>2217</v>
      </c>
      <c r="AY653" s="17" t="s">
        <v>2612</v>
      </c>
      <c r="BE653" s="159">
        <f>IF(N653="základní",J653,0)</f>
        <v>0</v>
      </c>
      <c r="BF653" s="159">
        <f>IF(N653="snížená",J653,0)</f>
        <v>0</v>
      </c>
      <c r="BG653" s="159">
        <f>IF(N653="zákl. přenesená",J653,0)</f>
        <v>0</v>
      </c>
      <c r="BH653" s="159">
        <f>IF(N653="sníž. přenesená",J653,0)</f>
        <v>0</v>
      </c>
      <c r="BI653" s="159">
        <f>IF(N653="nulová",J653,0)</f>
        <v>0</v>
      </c>
      <c r="BJ653" s="17" t="s">
        <v>2215</v>
      </c>
      <c r="BK653" s="159">
        <f>ROUND(I653*H653,2)</f>
        <v>0</v>
      </c>
      <c r="BL653" s="17" t="s">
        <v>2389</v>
      </c>
      <c r="BM653" s="158" t="s">
        <v>2997</v>
      </c>
    </row>
    <row r="654" spans="1:65" s="12" customFormat="1">
      <c r="B654" s="160"/>
      <c r="D654" s="161" t="s">
        <v>2624</v>
      </c>
      <c r="E654" s="162" t="s">
        <v>2156</v>
      </c>
      <c r="F654" s="163" t="s">
        <v>2747</v>
      </c>
      <c r="H654" s="162" t="s">
        <v>2156</v>
      </c>
      <c r="I654" s="345"/>
      <c r="L654" s="160"/>
      <c r="M654" s="164"/>
      <c r="N654" s="165"/>
      <c r="O654" s="165"/>
      <c r="P654" s="165"/>
      <c r="Q654" s="165"/>
      <c r="R654" s="165"/>
      <c r="S654" s="165"/>
      <c r="T654" s="166"/>
      <c r="AT654" s="162" t="s">
        <v>2624</v>
      </c>
      <c r="AU654" s="162" t="s">
        <v>2217</v>
      </c>
      <c r="AV654" s="12" t="s">
        <v>2215</v>
      </c>
      <c r="AW654" s="12" t="s">
        <v>26</v>
      </c>
      <c r="AX654" s="12" t="s">
        <v>2207</v>
      </c>
      <c r="AY654" s="162" t="s">
        <v>2612</v>
      </c>
    </row>
    <row r="655" spans="1:65" s="13" customFormat="1">
      <c r="B655" s="167"/>
      <c r="D655" s="161" t="s">
        <v>2624</v>
      </c>
      <c r="E655" s="168" t="s">
        <v>2156</v>
      </c>
      <c r="F655" s="169" t="s">
        <v>2998</v>
      </c>
      <c r="H655" s="170">
        <v>15.5</v>
      </c>
      <c r="I655" s="346"/>
      <c r="L655" s="167"/>
      <c r="M655" s="171"/>
      <c r="N655" s="172"/>
      <c r="O655" s="172"/>
      <c r="P655" s="172"/>
      <c r="Q655" s="172"/>
      <c r="R655" s="172"/>
      <c r="S655" s="172"/>
      <c r="T655" s="173"/>
      <c r="AT655" s="168" t="s">
        <v>2624</v>
      </c>
      <c r="AU655" s="168" t="s">
        <v>2217</v>
      </c>
      <c r="AV655" s="13" t="s">
        <v>2217</v>
      </c>
      <c r="AW655" s="13" t="s">
        <v>26</v>
      </c>
      <c r="AX655" s="13" t="s">
        <v>2207</v>
      </c>
      <c r="AY655" s="168" t="s">
        <v>2612</v>
      </c>
    </row>
    <row r="656" spans="1:65" s="15" customFormat="1">
      <c r="B656" s="181"/>
      <c r="D656" s="161" t="s">
        <v>2624</v>
      </c>
      <c r="E656" s="182" t="s">
        <v>2471</v>
      </c>
      <c r="F656" s="183" t="s">
        <v>2641</v>
      </c>
      <c r="H656" s="184">
        <v>15.5</v>
      </c>
      <c r="I656" s="348"/>
      <c r="L656" s="181"/>
      <c r="M656" s="185"/>
      <c r="N656" s="186"/>
      <c r="O656" s="186"/>
      <c r="P656" s="186"/>
      <c r="Q656" s="186"/>
      <c r="R656" s="186"/>
      <c r="S656" s="186"/>
      <c r="T656" s="187"/>
      <c r="AT656" s="182" t="s">
        <v>2624</v>
      </c>
      <c r="AU656" s="182" t="s">
        <v>2217</v>
      </c>
      <c r="AV656" s="15" t="s">
        <v>2389</v>
      </c>
      <c r="AW656" s="15" t="s">
        <v>26</v>
      </c>
      <c r="AX656" s="15" t="s">
        <v>2215</v>
      </c>
      <c r="AY656" s="182" t="s">
        <v>2612</v>
      </c>
    </row>
    <row r="657" spans="1:65" s="1" customFormat="1" ht="21.75" customHeight="1">
      <c r="A657" s="29"/>
      <c r="B657" s="146"/>
      <c r="C657" s="147" t="s">
        <v>2445</v>
      </c>
      <c r="D657" s="147" t="s">
        <v>2618</v>
      </c>
      <c r="E657" s="148" t="s">
        <v>2999</v>
      </c>
      <c r="F657" s="149" t="s">
        <v>3000</v>
      </c>
      <c r="G657" s="150" t="s">
        <v>2297</v>
      </c>
      <c r="H657" s="151">
        <v>31.25</v>
      </c>
      <c r="I657" s="344"/>
      <c r="J657" s="152">
        <f>ROUND(I657*H657,2)</f>
        <v>0</v>
      </c>
      <c r="K657" s="153"/>
      <c r="L657" s="30"/>
      <c r="M657" s="154" t="s">
        <v>2156</v>
      </c>
      <c r="N657" s="155" t="s">
        <v>2172</v>
      </c>
      <c r="O657" s="156">
        <v>0.188</v>
      </c>
      <c r="P657" s="156">
        <f>O657*H657</f>
        <v>5.875</v>
      </c>
      <c r="Q657" s="156">
        <v>0</v>
      </c>
      <c r="R657" s="156">
        <f>Q657*H657</f>
        <v>0</v>
      </c>
      <c r="S657" s="156">
        <v>0</v>
      </c>
      <c r="T657" s="157">
        <f>S657*H657</f>
        <v>0</v>
      </c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R657" s="158" t="s">
        <v>2389</v>
      </c>
      <c r="AT657" s="158" t="s">
        <v>2618</v>
      </c>
      <c r="AU657" s="158" t="s">
        <v>2217</v>
      </c>
      <c r="AY657" s="17" t="s">
        <v>2612</v>
      </c>
      <c r="BE657" s="159">
        <f>IF(N657="základní",J657,0)</f>
        <v>0</v>
      </c>
      <c r="BF657" s="159">
        <f>IF(N657="snížená",J657,0)</f>
        <v>0</v>
      </c>
      <c r="BG657" s="159">
        <f>IF(N657="zákl. přenesená",J657,0)</f>
        <v>0</v>
      </c>
      <c r="BH657" s="159">
        <f>IF(N657="sníž. přenesená",J657,0)</f>
        <v>0</v>
      </c>
      <c r="BI657" s="159">
        <f>IF(N657="nulová",J657,0)</f>
        <v>0</v>
      </c>
      <c r="BJ657" s="17" t="s">
        <v>2215</v>
      </c>
      <c r="BK657" s="159">
        <f>ROUND(I657*H657,2)</f>
        <v>0</v>
      </c>
      <c r="BL657" s="17" t="s">
        <v>2389</v>
      </c>
      <c r="BM657" s="158" t="s">
        <v>3001</v>
      </c>
    </row>
    <row r="658" spans="1:65" s="12" customFormat="1">
      <c r="B658" s="160"/>
      <c r="D658" s="161" t="s">
        <v>2624</v>
      </c>
      <c r="E658" s="162" t="s">
        <v>2156</v>
      </c>
      <c r="F658" s="163" t="s">
        <v>2755</v>
      </c>
      <c r="H658" s="162" t="s">
        <v>2156</v>
      </c>
      <c r="I658" s="345"/>
      <c r="L658" s="160"/>
      <c r="M658" s="164"/>
      <c r="N658" s="165"/>
      <c r="O658" s="165"/>
      <c r="P658" s="165"/>
      <c r="Q658" s="165"/>
      <c r="R658" s="165"/>
      <c r="S658" s="165"/>
      <c r="T658" s="166"/>
      <c r="AT658" s="162" t="s">
        <v>2624</v>
      </c>
      <c r="AU658" s="162" t="s">
        <v>2217</v>
      </c>
      <c r="AV658" s="12" t="s">
        <v>2215</v>
      </c>
      <c r="AW658" s="12" t="s">
        <v>26</v>
      </c>
      <c r="AX658" s="12" t="s">
        <v>2207</v>
      </c>
      <c r="AY658" s="162" t="s">
        <v>2612</v>
      </c>
    </row>
    <row r="659" spans="1:65" s="13" customFormat="1">
      <c r="B659" s="167"/>
      <c r="D659" s="161" t="s">
        <v>2624</v>
      </c>
      <c r="E659" s="168" t="s">
        <v>2156</v>
      </c>
      <c r="F659" s="169" t="s">
        <v>3002</v>
      </c>
      <c r="H659" s="170">
        <v>31.25</v>
      </c>
      <c r="I659" s="346"/>
      <c r="L659" s="167"/>
      <c r="M659" s="171"/>
      <c r="N659" s="172"/>
      <c r="O659" s="172"/>
      <c r="P659" s="172"/>
      <c r="Q659" s="172"/>
      <c r="R659" s="172"/>
      <c r="S659" s="172"/>
      <c r="T659" s="173"/>
      <c r="AT659" s="168" t="s">
        <v>2624</v>
      </c>
      <c r="AU659" s="168" t="s">
        <v>2217</v>
      </c>
      <c r="AV659" s="13" t="s">
        <v>2217</v>
      </c>
      <c r="AW659" s="13" t="s">
        <v>26</v>
      </c>
      <c r="AX659" s="13" t="s">
        <v>2207</v>
      </c>
      <c r="AY659" s="168" t="s">
        <v>2612</v>
      </c>
    </row>
    <row r="660" spans="1:65" s="15" customFormat="1">
      <c r="B660" s="181"/>
      <c r="D660" s="161" t="s">
        <v>2624</v>
      </c>
      <c r="E660" s="182" t="s">
        <v>2474</v>
      </c>
      <c r="F660" s="183" t="s">
        <v>2641</v>
      </c>
      <c r="H660" s="184">
        <v>31.25</v>
      </c>
      <c r="I660" s="348"/>
      <c r="L660" s="181"/>
      <c r="M660" s="185"/>
      <c r="N660" s="186"/>
      <c r="O660" s="186"/>
      <c r="P660" s="186"/>
      <c r="Q660" s="186"/>
      <c r="R660" s="186"/>
      <c r="S660" s="186"/>
      <c r="T660" s="187"/>
      <c r="AT660" s="182" t="s">
        <v>2624</v>
      </c>
      <c r="AU660" s="182" t="s">
        <v>2217</v>
      </c>
      <c r="AV660" s="15" t="s">
        <v>2389</v>
      </c>
      <c r="AW660" s="15" t="s">
        <v>26</v>
      </c>
      <c r="AX660" s="15" t="s">
        <v>2215</v>
      </c>
      <c r="AY660" s="182" t="s">
        <v>2612</v>
      </c>
    </row>
    <row r="661" spans="1:65" s="1" customFormat="1" ht="16.5" customHeight="1">
      <c r="A661" s="29"/>
      <c r="B661" s="146"/>
      <c r="C661" s="147" t="s">
        <v>3003</v>
      </c>
      <c r="D661" s="147" t="s">
        <v>2618</v>
      </c>
      <c r="E661" s="148" t="s">
        <v>3004</v>
      </c>
      <c r="F661" s="149" t="s">
        <v>3005</v>
      </c>
      <c r="G661" s="150" t="s">
        <v>2297</v>
      </c>
      <c r="H661" s="151">
        <v>15.5</v>
      </c>
      <c r="I661" s="344"/>
      <c r="J661" s="152">
        <f>ROUND(I661*H661,2)</f>
        <v>0</v>
      </c>
      <c r="K661" s="153"/>
      <c r="L661" s="30"/>
      <c r="M661" s="154" t="s">
        <v>2156</v>
      </c>
      <c r="N661" s="155" t="s">
        <v>2172</v>
      </c>
      <c r="O661" s="156">
        <v>5.8000000000000003E-2</v>
      </c>
      <c r="P661" s="156">
        <f>O661*H661</f>
        <v>0.89900000000000002</v>
      </c>
      <c r="Q661" s="156">
        <v>0</v>
      </c>
      <c r="R661" s="156">
        <f>Q661*H661</f>
        <v>0</v>
      </c>
      <c r="S661" s="156">
        <v>0</v>
      </c>
      <c r="T661" s="157">
        <f>S661*H661</f>
        <v>0</v>
      </c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R661" s="158" t="s">
        <v>2389</v>
      </c>
      <c r="AT661" s="158" t="s">
        <v>2618</v>
      </c>
      <c r="AU661" s="158" t="s">
        <v>2217</v>
      </c>
      <c r="AY661" s="17" t="s">
        <v>2612</v>
      </c>
      <c r="BE661" s="159">
        <f>IF(N661="základní",J661,0)</f>
        <v>0</v>
      </c>
      <c r="BF661" s="159">
        <f>IF(N661="snížená",J661,0)</f>
        <v>0</v>
      </c>
      <c r="BG661" s="159">
        <f>IF(N661="zákl. přenesená",J661,0)</f>
        <v>0</v>
      </c>
      <c r="BH661" s="159">
        <f>IF(N661="sníž. přenesená",J661,0)</f>
        <v>0</v>
      </c>
      <c r="BI661" s="159">
        <f>IF(N661="nulová",J661,0)</f>
        <v>0</v>
      </c>
      <c r="BJ661" s="17" t="s">
        <v>2215</v>
      </c>
      <c r="BK661" s="159">
        <f>ROUND(I661*H661,2)</f>
        <v>0</v>
      </c>
      <c r="BL661" s="17" t="s">
        <v>2389</v>
      </c>
      <c r="BM661" s="158" t="s">
        <v>3006</v>
      </c>
    </row>
    <row r="662" spans="1:65" s="13" customFormat="1">
      <c r="B662" s="167"/>
      <c r="D662" s="161" t="s">
        <v>2624</v>
      </c>
      <c r="E662" s="168" t="s">
        <v>2156</v>
      </c>
      <c r="F662" s="169" t="s">
        <v>2471</v>
      </c>
      <c r="H662" s="170">
        <v>15.5</v>
      </c>
      <c r="I662" s="346"/>
      <c r="L662" s="167"/>
      <c r="M662" s="171"/>
      <c r="N662" s="172"/>
      <c r="O662" s="172"/>
      <c r="P662" s="172"/>
      <c r="Q662" s="172"/>
      <c r="R662" s="172"/>
      <c r="S662" s="172"/>
      <c r="T662" s="173"/>
      <c r="AT662" s="168" t="s">
        <v>2624</v>
      </c>
      <c r="AU662" s="168" t="s">
        <v>2217</v>
      </c>
      <c r="AV662" s="13" t="s">
        <v>2217</v>
      </c>
      <c r="AW662" s="13" t="s">
        <v>26</v>
      </c>
      <c r="AX662" s="13" t="s">
        <v>2207</v>
      </c>
      <c r="AY662" s="168" t="s">
        <v>2612</v>
      </c>
    </row>
    <row r="663" spans="1:65" s="15" customFormat="1">
      <c r="B663" s="181"/>
      <c r="D663" s="161" t="s">
        <v>2624</v>
      </c>
      <c r="E663" s="182" t="s">
        <v>2156</v>
      </c>
      <c r="F663" s="183" t="s">
        <v>2641</v>
      </c>
      <c r="H663" s="184">
        <v>15.5</v>
      </c>
      <c r="I663" s="348"/>
      <c r="L663" s="181"/>
      <c r="M663" s="185"/>
      <c r="N663" s="186"/>
      <c r="O663" s="186"/>
      <c r="P663" s="186"/>
      <c r="Q663" s="186"/>
      <c r="R663" s="186"/>
      <c r="S663" s="186"/>
      <c r="T663" s="187"/>
      <c r="AT663" s="182" t="s">
        <v>2624</v>
      </c>
      <c r="AU663" s="182" t="s">
        <v>2217</v>
      </c>
      <c r="AV663" s="15" t="s">
        <v>2389</v>
      </c>
      <c r="AW663" s="15" t="s">
        <v>26</v>
      </c>
      <c r="AX663" s="15" t="s">
        <v>2215</v>
      </c>
      <c r="AY663" s="182" t="s">
        <v>2612</v>
      </c>
    </row>
    <row r="664" spans="1:65" s="1" customFormat="1" ht="16.5" customHeight="1">
      <c r="A664" s="29"/>
      <c r="B664" s="146"/>
      <c r="C664" s="188" t="s">
        <v>2419</v>
      </c>
      <c r="D664" s="188" t="s">
        <v>2855</v>
      </c>
      <c r="E664" s="189" t="s">
        <v>3007</v>
      </c>
      <c r="F664" s="190" t="s">
        <v>3008</v>
      </c>
      <c r="G664" s="191" t="s">
        <v>3009</v>
      </c>
      <c r="H664" s="192">
        <v>7.8E-2</v>
      </c>
      <c r="I664" s="349"/>
      <c r="J664" s="193">
        <f>ROUND(I664*H664,2)</f>
        <v>0</v>
      </c>
      <c r="K664" s="194"/>
      <c r="L664" s="195"/>
      <c r="M664" s="196" t="s">
        <v>2156</v>
      </c>
      <c r="N664" s="197" t="s">
        <v>2172</v>
      </c>
      <c r="O664" s="156">
        <v>0</v>
      </c>
      <c r="P664" s="156">
        <f>O664*H664</f>
        <v>0</v>
      </c>
      <c r="Q664" s="156">
        <v>1E-3</v>
      </c>
      <c r="R664" s="156">
        <f>Q664*H664</f>
        <v>7.7999999999999999E-5</v>
      </c>
      <c r="S664" s="156">
        <v>0</v>
      </c>
      <c r="T664" s="157">
        <f>S664*H664</f>
        <v>0</v>
      </c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R664" s="158" t="s">
        <v>2342</v>
      </c>
      <c r="AT664" s="158" t="s">
        <v>2855</v>
      </c>
      <c r="AU664" s="158" t="s">
        <v>2217</v>
      </c>
      <c r="AY664" s="17" t="s">
        <v>2612</v>
      </c>
      <c r="BE664" s="159">
        <f>IF(N664="základní",J664,0)</f>
        <v>0</v>
      </c>
      <c r="BF664" s="159">
        <f>IF(N664="snížená",J664,0)</f>
        <v>0</v>
      </c>
      <c r="BG664" s="159">
        <f>IF(N664="zákl. přenesená",J664,0)</f>
        <v>0</v>
      </c>
      <c r="BH664" s="159">
        <f>IF(N664="sníž. přenesená",J664,0)</f>
        <v>0</v>
      </c>
      <c r="BI664" s="159">
        <f>IF(N664="nulová",J664,0)</f>
        <v>0</v>
      </c>
      <c r="BJ664" s="17" t="s">
        <v>2215</v>
      </c>
      <c r="BK664" s="159">
        <f>ROUND(I664*H664,2)</f>
        <v>0</v>
      </c>
      <c r="BL664" s="17" t="s">
        <v>2389</v>
      </c>
      <c r="BM664" s="158" t="s">
        <v>3010</v>
      </c>
    </row>
    <row r="665" spans="1:65" s="13" customFormat="1">
      <c r="B665" s="167"/>
      <c r="D665" s="161" t="s">
        <v>2624</v>
      </c>
      <c r="E665" s="168" t="s">
        <v>2156</v>
      </c>
      <c r="F665" s="169" t="s">
        <v>3011</v>
      </c>
      <c r="H665" s="170">
        <v>7.8E-2</v>
      </c>
      <c r="I665" s="346"/>
      <c r="L665" s="167"/>
      <c r="M665" s="171"/>
      <c r="N665" s="172"/>
      <c r="O665" s="172"/>
      <c r="P665" s="172"/>
      <c r="Q665" s="172"/>
      <c r="R665" s="172"/>
      <c r="S665" s="172"/>
      <c r="T665" s="173"/>
      <c r="AT665" s="168" t="s">
        <v>2624</v>
      </c>
      <c r="AU665" s="168" t="s">
        <v>2217</v>
      </c>
      <c r="AV665" s="13" t="s">
        <v>2217</v>
      </c>
      <c r="AW665" s="13" t="s">
        <v>26</v>
      </c>
      <c r="AX665" s="13" t="s">
        <v>2207</v>
      </c>
      <c r="AY665" s="168" t="s">
        <v>2612</v>
      </c>
    </row>
    <row r="666" spans="1:65" s="15" customFormat="1">
      <c r="B666" s="181"/>
      <c r="D666" s="161" t="s">
        <v>2624</v>
      </c>
      <c r="E666" s="182" t="s">
        <v>2156</v>
      </c>
      <c r="F666" s="183" t="s">
        <v>2641</v>
      </c>
      <c r="H666" s="184">
        <v>7.8E-2</v>
      </c>
      <c r="I666" s="348"/>
      <c r="L666" s="181"/>
      <c r="M666" s="185"/>
      <c r="N666" s="186"/>
      <c r="O666" s="186"/>
      <c r="P666" s="186"/>
      <c r="Q666" s="186"/>
      <c r="R666" s="186"/>
      <c r="S666" s="186"/>
      <c r="T666" s="187"/>
      <c r="AT666" s="182" t="s">
        <v>2624</v>
      </c>
      <c r="AU666" s="182" t="s">
        <v>2217</v>
      </c>
      <c r="AV666" s="15" t="s">
        <v>2389</v>
      </c>
      <c r="AW666" s="15" t="s">
        <v>26</v>
      </c>
      <c r="AX666" s="15" t="s">
        <v>2215</v>
      </c>
      <c r="AY666" s="182" t="s">
        <v>2612</v>
      </c>
    </row>
    <row r="667" spans="1:65" s="1" customFormat="1" ht="16.5" customHeight="1">
      <c r="A667" s="29"/>
      <c r="B667" s="146"/>
      <c r="C667" s="147" t="s">
        <v>3012</v>
      </c>
      <c r="D667" s="147" t="s">
        <v>2618</v>
      </c>
      <c r="E667" s="148" t="s">
        <v>3013</v>
      </c>
      <c r="F667" s="149" t="s">
        <v>3014</v>
      </c>
      <c r="G667" s="150" t="s">
        <v>2297</v>
      </c>
      <c r="H667" s="151">
        <v>46.75</v>
      </c>
      <c r="I667" s="344"/>
      <c r="J667" s="152">
        <f>ROUND(I667*H667,2)</f>
        <v>0</v>
      </c>
      <c r="K667" s="153"/>
      <c r="L667" s="30"/>
      <c r="M667" s="154" t="s">
        <v>2156</v>
      </c>
      <c r="N667" s="155" t="s">
        <v>2172</v>
      </c>
      <c r="O667" s="156">
        <v>1.9E-2</v>
      </c>
      <c r="P667" s="156">
        <f>O667*H667</f>
        <v>0.88824999999999998</v>
      </c>
      <c r="Q667" s="156">
        <v>0</v>
      </c>
      <c r="R667" s="156">
        <f>Q667*H667</f>
        <v>0</v>
      </c>
      <c r="S667" s="156">
        <v>0</v>
      </c>
      <c r="T667" s="157">
        <f>S667*H667</f>
        <v>0</v>
      </c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R667" s="158" t="s">
        <v>2389</v>
      </c>
      <c r="AT667" s="158" t="s">
        <v>2618</v>
      </c>
      <c r="AU667" s="158" t="s">
        <v>2217</v>
      </c>
      <c r="AY667" s="17" t="s">
        <v>2612</v>
      </c>
      <c r="BE667" s="159">
        <f>IF(N667="základní",J667,0)</f>
        <v>0</v>
      </c>
      <c r="BF667" s="159">
        <f>IF(N667="snížená",J667,0)</f>
        <v>0</v>
      </c>
      <c r="BG667" s="159">
        <f>IF(N667="zákl. přenesená",J667,0)</f>
        <v>0</v>
      </c>
      <c r="BH667" s="159">
        <f>IF(N667="sníž. přenesená",J667,0)</f>
        <v>0</v>
      </c>
      <c r="BI667" s="159">
        <f>IF(N667="nulová",J667,0)</f>
        <v>0</v>
      </c>
      <c r="BJ667" s="17" t="s">
        <v>2215</v>
      </c>
      <c r="BK667" s="159">
        <f>ROUND(I667*H667,2)</f>
        <v>0</v>
      </c>
      <c r="BL667" s="17" t="s">
        <v>2389</v>
      </c>
      <c r="BM667" s="158" t="s">
        <v>3015</v>
      </c>
    </row>
    <row r="668" spans="1:65" s="13" customFormat="1">
      <c r="B668" s="167"/>
      <c r="D668" s="161" t="s">
        <v>2624</v>
      </c>
      <c r="E668" s="168" t="s">
        <v>2156</v>
      </c>
      <c r="F668" s="169" t="s">
        <v>3016</v>
      </c>
      <c r="H668" s="170">
        <v>46.75</v>
      </c>
      <c r="I668" s="346"/>
      <c r="L668" s="167"/>
      <c r="M668" s="171"/>
      <c r="N668" s="172"/>
      <c r="O668" s="172"/>
      <c r="P668" s="172"/>
      <c r="Q668" s="172"/>
      <c r="R668" s="172"/>
      <c r="S668" s="172"/>
      <c r="T668" s="173"/>
      <c r="AT668" s="168" t="s">
        <v>2624</v>
      </c>
      <c r="AU668" s="168" t="s">
        <v>2217</v>
      </c>
      <c r="AV668" s="13" t="s">
        <v>2217</v>
      </c>
      <c r="AW668" s="13" t="s">
        <v>26</v>
      </c>
      <c r="AX668" s="13" t="s">
        <v>2207</v>
      </c>
      <c r="AY668" s="168" t="s">
        <v>2612</v>
      </c>
    </row>
    <row r="669" spans="1:65" s="15" customFormat="1">
      <c r="B669" s="181"/>
      <c r="D669" s="161" t="s">
        <v>2624</v>
      </c>
      <c r="E669" s="182" t="s">
        <v>2156</v>
      </c>
      <c r="F669" s="183" t="s">
        <v>2641</v>
      </c>
      <c r="H669" s="184">
        <v>46.75</v>
      </c>
      <c r="I669" s="348"/>
      <c r="L669" s="181"/>
      <c r="M669" s="185"/>
      <c r="N669" s="186"/>
      <c r="O669" s="186"/>
      <c r="P669" s="186"/>
      <c r="Q669" s="186"/>
      <c r="R669" s="186"/>
      <c r="S669" s="186"/>
      <c r="T669" s="187"/>
      <c r="AT669" s="182" t="s">
        <v>2624</v>
      </c>
      <c r="AU669" s="182" t="s">
        <v>2217</v>
      </c>
      <c r="AV669" s="15" t="s">
        <v>2389</v>
      </c>
      <c r="AW669" s="15" t="s">
        <v>26</v>
      </c>
      <c r="AX669" s="15" t="s">
        <v>2215</v>
      </c>
      <c r="AY669" s="182" t="s">
        <v>2612</v>
      </c>
    </row>
    <row r="670" spans="1:65" s="1" customFormat="1" ht="16.5" customHeight="1">
      <c r="A670" s="29"/>
      <c r="B670" s="146"/>
      <c r="C670" s="147" t="s">
        <v>3017</v>
      </c>
      <c r="D670" s="147" t="s">
        <v>2618</v>
      </c>
      <c r="E670" s="148" t="s">
        <v>3018</v>
      </c>
      <c r="F670" s="149" t="s">
        <v>3019</v>
      </c>
      <c r="G670" s="150" t="s">
        <v>2297</v>
      </c>
      <c r="H670" s="151">
        <v>288.5</v>
      </c>
      <c r="I670" s="344"/>
      <c r="J670" s="152">
        <f>ROUND(I670*H670,2)</f>
        <v>0</v>
      </c>
      <c r="K670" s="153"/>
      <c r="L670" s="30"/>
      <c r="M670" s="154" t="s">
        <v>2156</v>
      </c>
      <c r="N670" s="155" t="s">
        <v>2172</v>
      </c>
      <c r="O670" s="156">
        <v>2.5000000000000001E-2</v>
      </c>
      <c r="P670" s="156">
        <f>O670*H670</f>
        <v>7.2125000000000004</v>
      </c>
      <c r="Q670" s="156">
        <v>0</v>
      </c>
      <c r="R670" s="156">
        <f>Q670*H670</f>
        <v>0</v>
      </c>
      <c r="S670" s="156">
        <v>0</v>
      </c>
      <c r="T670" s="157">
        <f>S670*H670</f>
        <v>0</v>
      </c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R670" s="158" t="s">
        <v>2389</v>
      </c>
      <c r="AT670" s="158" t="s">
        <v>2618</v>
      </c>
      <c r="AU670" s="158" t="s">
        <v>2217</v>
      </c>
      <c r="AY670" s="17" t="s">
        <v>2612</v>
      </c>
      <c r="BE670" s="159">
        <f>IF(N670="základní",J670,0)</f>
        <v>0</v>
      </c>
      <c r="BF670" s="159">
        <f>IF(N670="snížená",J670,0)</f>
        <v>0</v>
      </c>
      <c r="BG670" s="159">
        <f>IF(N670="zákl. přenesená",J670,0)</f>
        <v>0</v>
      </c>
      <c r="BH670" s="159">
        <f>IF(N670="sníž. přenesená",J670,0)</f>
        <v>0</v>
      </c>
      <c r="BI670" s="159">
        <f>IF(N670="nulová",J670,0)</f>
        <v>0</v>
      </c>
      <c r="BJ670" s="17" t="s">
        <v>2215</v>
      </c>
      <c r="BK670" s="159">
        <f>ROUND(I670*H670,2)</f>
        <v>0</v>
      </c>
      <c r="BL670" s="17" t="s">
        <v>2389</v>
      </c>
      <c r="BM670" s="158" t="s">
        <v>3020</v>
      </c>
    </row>
    <row r="671" spans="1:65" s="13" customFormat="1">
      <c r="B671" s="167"/>
      <c r="D671" s="161" t="s">
        <v>2624</v>
      </c>
      <c r="E671" s="168" t="s">
        <v>2156</v>
      </c>
      <c r="F671" s="169" t="s">
        <v>3021</v>
      </c>
      <c r="H671" s="170">
        <v>213.75</v>
      </c>
      <c r="I671" s="346"/>
      <c r="L671" s="167"/>
      <c r="M671" s="171"/>
      <c r="N671" s="172"/>
      <c r="O671" s="172"/>
      <c r="P671" s="172"/>
      <c r="Q671" s="172"/>
      <c r="R671" s="172"/>
      <c r="S671" s="172"/>
      <c r="T671" s="173"/>
      <c r="AT671" s="168" t="s">
        <v>2624</v>
      </c>
      <c r="AU671" s="168" t="s">
        <v>2217</v>
      </c>
      <c r="AV671" s="13" t="s">
        <v>2217</v>
      </c>
      <c r="AW671" s="13" t="s">
        <v>26</v>
      </c>
      <c r="AX671" s="13" t="s">
        <v>2207</v>
      </c>
      <c r="AY671" s="168" t="s">
        <v>2612</v>
      </c>
    </row>
    <row r="672" spans="1:65" s="13" customFormat="1">
      <c r="B672" s="167"/>
      <c r="D672" s="161" t="s">
        <v>2624</v>
      </c>
      <c r="E672" s="168" t="s">
        <v>2156</v>
      </c>
      <c r="F672" s="169" t="s">
        <v>3022</v>
      </c>
      <c r="H672" s="170">
        <v>12.25</v>
      </c>
      <c r="I672" s="346"/>
      <c r="L672" s="167"/>
      <c r="M672" s="171"/>
      <c r="N672" s="172"/>
      <c r="O672" s="172"/>
      <c r="P672" s="172"/>
      <c r="Q672" s="172"/>
      <c r="R672" s="172"/>
      <c r="S672" s="172"/>
      <c r="T672" s="173"/>
      <c r="AT672" s="168" t="s">
        <v>2624</v>
      </c>
      <c r="AU672" s="168" t="s">
        <v>2217</v>
      </c>
      <c r="AV672" s="13" t="s">
        <v>2217</v>
      </c>
      <c r="AW672" s="13" t="s">
        <v>26</v>
      </c>
      <c r="AX672" s="13" t="s">
        <v>2207</v>
      </c>
      <c r="AY672" s="168" t="s">
        <v>2612</v>
      </c>
    </row>
    <row r="673" spans="1:65" s="13" customFormat="1">
      <c r="B673" s="167"/>
      <c r="D673" s="161" t="s">
        <v>2624</v>
      </c>
      <c r="E673" s="168" t="s">
        <v>2156</v>
      </c>
      <c r="F673" s="169" t="s">
        <v>3023</v>
      </c>
      <c r="H673" s="170">
        <v>62.5</v>
      </c>
      <c r="I673" s="346"/>
      <c r="L673" s="167"/>
      <c r="M673" s="171"/>
      <c r="N673" s="172"/>
      <c r="O673" s="172"/>
      <c r="P673" s="172"/>
      <c r="Q673" s="172"/>
      <c r="R673" s="172"/>
      <c r="S673" s="172"/>
      <c r="T673" s="173"/>
      <c r="AT673" s="168" t="s">
        <v>2624</v>
      </c>
      <c r="AU673" s="168" t="s">
        <v>2217</v>
      </c>
      <c r="AV673" s="13" t="s">
        <v>2217</v>
      </c>
      <c r="AW673" s="13" t="s">
        <v>26</v>
      </c>
      <c r="AX673" s="13" t="s">
        <v>2207</v>
      </c>
      <c r="AY673" s="168" t="s">
        <v>2612</v>
      </c>
    </row>
    <row r="674" spans="1:65" s="15" customFormat="1">
      <c r="B674" s="181"/>
      <c r="D674" s="161" t="s">
        <v>2624</v>
      </c>
      <c r="E674" s="182" t="s">
        <v>2156</v>
      </c>
      <c r="F674" s="183" t="s">
        <v>2641</v>
      </c>
      <c r="H674" s="184">
        <v>288.5</v>
      </c>
      <c r="I674" s="348"/>
      <c r="L674" s="181"/>
      <c r="M674" s="185"/>
      <c r="N674" s="186"/>
      <c r="O674" s="186"/>
      <c r="P674" s="186"/>
      <c r="Q674" s="186"/>
      <c r="R674" s="186"/>
      <c r="S674" s="186"/>
      <c r="T674" s="187"/>
      <c r="AT674" s="182" t="s">
        <v>2624</v>
      </c>
      <c r="AU674" s="182" t="s">
        <v>2217</v>
      </c>
      <c r="AV674" s="15" t="s">
        <v>2389</v>
      </c>
      <c r="AW674" s="15" t="s">
        <v>26</v>
      </c>
      <c r="AX674" s="15" t="s">
        <v>2215</v>
      </c>
      <c r="AY674" s="182" t="s">
        <v>2612</v>
      </c>
    </row>
    <row r="675" spans="1:65" s="11" customFormat="1" ht="22.9" customHeight="1">
      <c r="B675" s="134"/>
      <c r="D675" s="135" t="s">
        <v>2206</v>
      </c>
      <c r="E675" s="144" t="s">
        <v>2217</v>
      </c>
      <c r="F675" s="144" t="s">
        <v>3024</v>
      </c>
      <c r="I675" s="350"/>
      <c r="J675" s="145">
        <f>BK675</f>
        <v>0</v>
      </c>
      <c r="L675" s="134"/>
      <c r="M675" s="138"/>
      <c r="N675" s="139"/>
      <c r="O675" s="139"/>
      <c r="P675" s="140">
        <f>SUM(P676:P679)</f>
        <v>5.2079999999999993</v>
      </c>
      <c r="Q675" s="139"/>
      <c r="R675" s="140">
        <f>SUM(R676:R679)</f>
        <v>10.368</v>
      </c>
      <c r="S675" s="139"/>
      <c r="T675" s="141">
        <f>SUM(T676:T679)</f>
        <v>0</v>
      </c>
      <c r="AR675" s="135" t="s">
        <v>2215</v>
      </c>
      <c r="AT675" s="142" t="s">
        <v>2206</v>
      </c>
      <c r="AU675" s="142" t="s">
        <v>2215</v>
      </c>
      <c r="AY675" s="135" t="s">
        <v>2612</v>
      </c>
      <c r="BK675" s="143">
        <f>SUM(BK676:BK679)</f>
        <v>0</v>
      </c>
    </row>
    <row r="676" spans="1:65" s="1" customFormat="1" ht="16.5" customHeight="1">
      <c r="A676" s="29"/>
      <c r="B676" s="146"/>
      <c r="C676" s="147" t="s">
        <v>3025</v>
      </c>
      <c r="D676" s="147" t="s">
        <v>2618</v>
      </c>
      <c r="E676" s="148" t="s">
        <v>3026</v>
      </c>
      <c r="F676" s="149" t="s">
        <v>3027</v>
      </c>
      <c r="G676" s="150" t="s">
        <v>2248</v>
      </c>
      <c r="H676" s="151">
        <v>4.8</v>
      </c>
      <c r="I676" s="344"/>
      <c r="J676" s="152">
        <f>ROUND(I676*H676,2)</f>
        <v>0</v>
      </c>
      <c r="K676" s="153"/>
      <c r="L676" s="30"/>
      <c r="M676" s="154" t="s">
        <v>2156</v>
      </c>
      <c r="N676" s="155" t="s">
        <v>2172</v>
      </c>
      <c r="O676" s="156">
        <v>1.085</v>
      </c>
      <c r="P676" s="156">
        <f>O676*H676</f>
        <v>5.2079999999999993</v>
      </c>
      <c r="Q676" s="156">
        <v>2.16</v>
      </c>
      <c r="R676" s="156">
        <f>Q676*H676</f>
        <v>10.368</v>
      </c>
      <c r="S676" s="156">
        <v>0</v>
      </c>
      <c r="T676" s="157">
        <f>S676*H676</f>
        <v>0</v>
      </c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R676" s="158" t="s">
        <v>2389</v>
      </c>
      <c r="AT676" s="158" t="s">
        <v>2618</v>
      </c>
      <c r="AU676" s="158" t="s">
        <v>2217</v>
      </c>
      <c r="AY676" s="17" t="s">
        <v>2612</v>
      </c>
      <c r="BE676" s="159">
        <f>IF(N676="základní",J676,0)</f>
        <v>0</v>
      </c>
      <c r="BF676" s="159">
        <f>IF(N676="snížená",J676,0)</f>
        <v>0</v>
      </c>
      <c r="BG676" s="159">
        <f>IF(N676="zákl. přenesená",J676,0)</f>
        <v>0</v>
      </c>
      <c r="BH676" s="159">
        <f>IF(N676="sníž. přenesená",J676,0)</f>
        <v>0</v>
      </c>
      <c r="BI676" s="159">
        <f>IF(N676="nulová",J676,0)</f>
        <v>0</v>
      </c>
      <c r="BJ676" s="17" t="s">
        <v>2215</v>
      </c>
      <c r="BK676" s="159">
        <f>ROUND(I676*H676,2)</f>
        <v>0</v>
      </c>
      <c r="BL676" s="17" t="s">
        <v>2389</v>
      </c>
      <c r="BM676" s="158" t="s">
        <v>3028</v>
      </c>
    </row>
    <row r="677" spans="1:65" s="12" customFormat="1">
      <c r="B677" s="160"/>
      <c r="D677" s="161" t="s">
        <v>2624</v>
      </c>
      <c r="E677" s="162" t="s">
        <v>2156</v>
      </c>
      <c r="F677" s="163" t="s">
        <v>2742</v>
      </c>
      <c r="H677" s="162" t="s">
        <v>2156</v>
      </c>
      <c r="I677" s="345"/>
      <c r="L677" s="160"/>
      <c r="M677" s="164"/>
      <c r="N677" s="165"/>
      <c r="O677" s="165"/>
      <c r="P677" s="165"/>
      <c r="Q677" s="165"/>
      <c r="R677" s="165"/>
      <c r="S677" s="165"/>
      <c r="T677" s="166"/>
      <c r="AT677" s="162" t="s">
        <v>2624</v>
      </c>
      <c r="AU677" s="162" t="s">
        <v>2217</v>
      </c>
      <c r="AV677" s="12" t="s">
        <v>2215</v>
      </c>
      <c r="AW677" s="12" t="s">
        <v>26</v>
      </c>
      <c r="AX677" s="12" t="s">
        <v>2207</v>
      </c>
      <c r="AY677" s="162" t="s">
        <v>2612</v>
      </c>
    </row>
    <row r="678" spans="1:65" s="13" customFormat="1">
      <c r="B678" s="167"/>
      <c r="D678" s="161" t="s">
        <v>2624</v>
      </c>
      <c r="E678" s="168" t="s">
        <v>2156</v>
      </c>
      <c r="F678" s="169" t="s">
        <v>3029</v>
      </c>
      <c r="H678" s="170">
        <v>4.8</v>
      </c>
      <c r="I678" s="346"/>
      <c r="L678" s="167"/>
      <c r="M678" s="171"/>
      <c r="N678" s="172"/>
      <c r="O678" s="172"/>
      <c r="P678" s="172"/>
      <c r="Q678" s="172"/>
      <c r="R678" s="172"/>
      <c r="S678" s="172"/>
      <c r="T678" s="173"/>
      <c r="AT678" s="168" t="s">
        <v>2624</v>
      </c>
      <c r="AU678" s="168" t="s">
        <v>2217</v>
      </c>
      <c r="AV678" s="13" t="s">
        <v>2217</v>
      </c>
      <c r="AW678" s="13" t="s">
        <v>26</v>
      </c>
      <c r="AX678" s="13" t="s">
        <v>2207</v>
      </c>
      <c r="AY678" s="168" t="s">
        <v>2612</v>
      </c>
    </row>
    <row r="679" spans="1:65" s="15" customFormat="1">
      <c r="B679" s="181"/>
      <c r="D679" s="161" t="s">
        <v>2624</v>
      </c>
      <c r="E679" s="182" t="s">
        <v>2269</v>
      </c>
      <c r="F679" s="183" t="s">
        <v>2641</v>
      </c>
      <c r="H679" s="184">
        <v>4.8</v>
      </c>
      <c r="I679" s="348"/>
      <c r="L679" s="181"/>
      <c r="M679" s="185"/>
      <c r="N679" s="186"/>
      <c r="O679" s="186"/>
      <c r="P679" s="186"/>
      <c r="Q679" s="186"/>
      <c r="R679" s="186"/>
      <c r="S679" s="186"/>
      <c r="T679" s="187"/>
      <c r="AT679" s="182" t="s">
        <v>2624</v>
      </c>
      <c r="AU679" s="182" t="s">
        <v>2217</v>
      </c>
      <c r="AV679" s="15" t="s">
        <v>2389</v>
      </c>
      <c r="AW679" s="15" t="s">
        <v>26</v>
      </c>
      <c r="AX679" s="15" t="s">
        <v>2215</v>
      </c>
      <c r="AY679" s="182" t="s">
        <v>2612</v>
      </c>
    </row>
    <row r="680" spans="1:65" s="11" customFormat="1" ht="22.9" customHeight="1">
      <c r="B680" s="134"/>
      <c r="D680" s="135" t="s">
        <v>2206</v>
      </c>
      <c r="E680" s="144" t="s">
        <v>2329</v>
      </c>
      <c r="F680" s="144" t="s">
        <v>3030</v>
      </c>
      <c r="I680" s="350"/>
      <c r="J680" s="145">
        <f>BK680</f>
        <v>0</v>
      </c>
      <c r="L680" s="134"/>
      <c r="M680" s="138"/>
      <c r="N680" s="139"/>
      <c r="O680" s="139"/>
      <c r="P680" s="140">
        <f>SUM(P681:P694)</f>
        <v>238.56184000000002</v>
      </c>
      <c r="Q680" s="139"/>
      <c r="R680" s="140">
        <f>SUM(R681:R694)</f>
        <v>19.324869999999997</v>
      </c>
      <c r="S680" s="139"/>
      <c r="T680" s="141">
        <f>SUM(T681:T694)</f>
        <v>0</v>
      </c>
      <c r="AR680" s="135" t="s">
        <v>2215</v>
      </c>
      <c r="AT680" s="142" t="s">
        <v>2206</v>
      </c>
      <c r="AU680" s="142" t="s">
        <v>2215</v>
      </c>
      <c r="AY680" s="135" t="s">
        <v>2612</v>
      </c>
      <c r="BK680" s="143">
        <f>SUM(BK681:BK694)</f>
        <v>0</v>
      </c>
    </row>
    <row r="681" spans="1:65" s="1" customFormat="1" ht="16.5" customHeight="1">
      <c r="A681" s="29"/>
      <c r="B681" s="146"/>
      <c r="C681" s="147" t="s">
        <v>3031</v>
      </c>
      <c r="D681" s="147" t="s">
        <v>2618</v>
      </c>
      <c r="E681" s="148" t="s">
        <v>3032</v>
      </c>
      <c r="F681" s="149" t="s">
        <v>3033</v>
      </c>
      <c r="G681" s="150" t="s">
        <v>3034</v>
      </c>
      <c r="H681" s="151">
        <v>13</v>
      </c>
      <c r="I681" s="344"/>
      <c r="J681" s="152">
        <f>ROUND(I681*H681,2)</f>
        <v>0</v>
      </c>
      <c r="K681" s="153"/>
      <c r="L681" s="30"/>
      <c r="M681" s="154" t="s">
        <v>2156</v>
      </c>
      <c r="N681" s="155" t="s">
        <v>2172</v>
      </c>
      <c r="O681" s="156">
        <v>0.34</v>
      </c>
      <c r="P681" s="156">
        <f>O681*H681</f>
        <v>4.42</v>
      </c>
      <c r="Q681" s="156">
        <v>0.17488999999999999</v>
      </c>
      <c r="R681" s="156">
        <f>Q681*H681</f>
        <v>2.2735699999999999</v>
      </c>
      <c r="S681" s="156">
        <v>0</v>
      </c>
      <c r="T681" s="157">
        <f>S681*H681</f>
        <v>0</v>
      </c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R681" s="158" t="s">
        <v>2389</v>
      </c>
      <c r="AT681" s="158" t="s">
        <v>2618</v>
      </c>
      <c r="AU681" s="158" t="s">
        <v>2217</v>
      </c>
      <c r="AY681" s="17" t="s">
        <v>2612</v>
      </c>
      <c r="BE681" s="159">
        <f>IF(N681="základní",J681,0)</f>
        <v>0</v>
      </c>
      <c r="BF681" s="159">
        <f>IF(N681="snížená",J681,0)</f>
        <v>0</v>
      </c>
      <c r="BG681" s="159">
        <f>IF(N681="zákl. přenesená",J681,0)</f>
        <v>0</v>
      </c>
      <c r="BH681" s="159">
        <f>IF(N681="sníž. přenesená",J681,0)</f>
        <v>0</v>
      </c>
      <c r="BI681" s="159">
        <f>IF(N681="nulová",J681,0)</f>
        <v>0</v>
      </c>
      <c r="BJ681" s="17" t="s">
        <v>2215</v>
      </c>
      <c r="BK681" s="159">
        <f>ROUND(I681*H681,2)</f>
        <v>0</v>
      </c>
      <c r="BL681" s="17" t="s">
        <v>2389</v>
      </c>
      <c r="BM681" s="158" t="s">
        <v>3035</v>
      </c>
    </row>
    <row r="682" spans="1:65" s="12" customFormat="1">
      <c r="B682" s="160"/>
      <c r="D682" s="161" t="s">
        <v>2624</v>
      </c>
      <c r="E682" s="162" t="s">
        <v>2156</v>
      </c>
      <c r="F682" s="163" t="s">
        <v>3036</v>
      </c>
      <c r="H682" s="162" t="s">
        <v>2156</v>
      </c>
      <c r="I682" s="345"/>
      <c r="L682" s="160"/>
      <c r="M682" s="164"/>
      <c r="N682" s="165"/>
      <c r="O682" s="165"/>
      <c r="P682" s="165"/>
      <c r="Q682" s="165"/>
      <c r="R682" s="165"/>
      <c r="S682" s="165"/>
      <c r="T682" s="166"/>
      <c r="AT682" s="162" t="s">
        <v>2624</v>
      </c>
      <c r="AU682" s="162" t="s">
        <v>2217</v>
      </c>
      <c r="AV682" s="12" t="s">
        <v>2215</v>
      </c>
      <c r="AW682" s="12" t="s">
        <v>26</v>
      </c>
      <c r="AX682" s="12" t="s">
        <v>2207</v>
      </c>
      <c r="AY682" s="162" t="s">
        <v>2612</v>
      </c>
    </row>
    <row r="683" spans="1:65" s="13" customFormat="1">
      <c r="B683" s="167"/>
      <c r="D683" s="161" t="s">
        <v>2624</v>
      </c>
      <c r="E683" s="168" t="s">
        <v>2156</v>
      </c>
      <c r="F683" s="169" t="s">
        <v>3037</v>
      </c>
      <c r="H683" s="170">
        <v>3</v>
      </c>
      <c r="I683" s="346"/>
      <c r="L683" s="167"/>
      <c r="M683" s="171"/>
      <c r="N683" s="172"/>
      <c r="O683" s="172"/>
      <c r="P683" s="172"/>
      <c r="Q683" s="172"/>
      <c r="R683" s="172"/>
      <c r="S683" s="172"/>
      <c r="T683" s="173"/>
      <c r="AT683" s="168" t="s">
        <v>2624</v>
      </c>
      <c r="AU683" s="168" t="s">
        <v>2217</v>
      </c>
      <c r="AV683" s="13" t="s">
        <v>2217</v>
      </c>
      <c r="AW683" s="13" t="s">
        <v>26</v>
      </c>
      <c r="AX683" s="13" t="s">
        <v>2207</v>
      </c>
      <c r="AY683" s="168" t="s">
        <v>2612</v>
      </c>
    </row>
    <row r="684" spans="1:65" s="13" customFormat="1">
      <c r="B684" s="167"/>
      <c r="D684" s="161" t="s">
        <v>2624</v>
      </c>
      <c r="E684" s="168" t="s">
        <v>2156</v>
      </c>
      <c r="F684" s="169" t="s">
        <v>3038</v>
      </c>
      <c r="H684" s="170">
        <v>2</v>
      </c>
      <c r="I684" s="346"/>
      <c r="L684" s="167"/>
      <c r="M684" s="171"/>
      <c r="N684" s="172"/>
      <c r="O684" s="172"/>
      <c r="P684" s="172"/>
      <c r="Q684" s="172"/>
      <c r="R684" s="172"/>
      <c r="S684" s="172"/>
      <c r="T684" s="173"/>
      <c r="AT684" s="168" t="s">
        <v>2624</v>
      </c>
      <c r="AU684" s="168" t="s">
        <v>2217</v>
      </c>
      <c r="AV684" s="13" t="s">
        <v>2217</v>
      </c>
      <c r="AW684" s="13" t="s">
        <v>26</v>
      </c>
      <c r="AX684" s="13" t="s">
        <v>2207</v>
      </c>
      <c r="AY684" s="168" t="s">
        <v>2612</v>
      </c>
    </row>
    <row r="685" spans="1:65" s="13" customFormat="1">
      <c r="B685" s="167"/>
      <c r="D685" s="161" t="s">
        <v>2624</v>
      </c>
      <c r="E685" s="168" t="s">
        <v>2156</v>
      </c>
      <c r="F685" s="169" t="s">
        <v>3039</v>
      </c>
      <c r="H685" s="170">
        <v>6</v>
      </c>
      <c r="I685" s="346"/>
      <c r="L685" s="167"/>
      <c r="M685" s="171"/>
      <c r="N685" s="172"/>
      <c r="O685" s="172"/>
      <c r="P685" s="172"/>
      <c r="Q685" s="172"/>
      <c r="R685" s="172"/>
      <c r="S685" s="172"/>
      <c r="T685" s="173"/>
      <c r="AT685" s="168" t="s">
        <v>2624</v>
      </c>
      <c r="AU685" s="168" t="s">
        <v>2217</v>
      </c>
      <c r="AV685" s="13" t="s">
        <v>2217</v>
      </c>
      <c r="AW685" s="13" t="s">
        <v>26</v>
      </c>
      <c r="AX685" s="13" t="s">
        <v>2207</v>
      </c>
      <c r="AY685" s="168" t="s">
        <v>2612</v>
      </c>
    </row>
    <row r="686" spans="1:65" s="12" customFormat="1">
      <c r="B686" s="160"/>
      <c r="D686" s="161" t="s">
        <v>2624</v>
      </c>
      <c r="E686" s="162" t="s">
        <v>2156</v>
      </c>
      <c r="F686" s="163" t="s">
        <v>3040</v>
      </c>
      <c r="H686" s="162" t="s">
        <v>2156</v>
      </c>
      <c r="I686" s="345"/>
      <c r="L686" s="160"/>
      <c r="M686" s="164"/>
      <c r="N686" s="165"/>
      <c r="O686" s="165"/>
      <c r="P686" s="165"/>
      <c r="Q686" s="165"/>
      <c r="R686" s="165"/>
      <c r="S686" s="165"/>
      <c r="T686" s="166"/>
      <c r="AT686" s="162" t="s">
        <v>2624</v>
      </c>
      <c r="AU686" s="162" t="s">
        <v>2217</v>
      </c>
      <c r="AV686" s="12" t="s">
        <v>2215</v>
      </c>
      <c r="AW686" s="12" t="s">
        <v>26</v>
      </c>
      <c r="AX686" s="12" t="s">
        <v>2207</v>
      </c>
      <c r="AY686" s="162" t="s">
        <v>2612</v>
      </c>
    </row>
    <row r="687" spans="1:65" s="13" customFormat="1">
      <c r="B687" s="167"/>
      <c r="D687" s="161" t="s">
        <v>2624</v>
      </c>
      <c r="E687" s="168" t="s">
        <v>2156</v>
      </c>
      <c r="F687" s="169" t="s">
        <v>2217</v>
      </c>
      <c r="H687" s="170">
        <v>2</v>
      </c>
      <c r="I687" s="346"/>
      <c r="L687" s="167"/>
      <c r="M687" s="171"/>
      <c r="N687" s="172"/>
      <c r="O687" s="172"/>
      <c r="P687" s="172"/>
      <c r="Q687" s="172"/>
      <c r="R687" s="172"/>
      <c r="S687" s="172"/>
      <c r="T687" s="173"/>
      <c r="AT687" s="168" t="s">
        <v>2624</v>
      </c>
      <c r="AU687" s="168" t="s">
        <v>2217</v>
      </c>
      <c r="AV687" s="13" t="s">
        <v>2217</v>
      </c>
      <c r="AW687" s="13" t="s">
        <v>26</v>
      </c>
      <c r="AX687" s="13" t="s">
        <v>2207</v>
      </c>
      <c r="AY687" s="168" t="s">
        <v>2612</v>
      </c>
    </row>
    <row r="688" spans="1:65" s="15" customFormat="1">
      <c r="B688" s="181"/>
      <c r="D688" s="161" t="s">
        <v>2624</v>
      </c>
      <c r="E688" s="182" t="s">
        <v>2535</v>
      </c>
      <c r="F688" s="183" t="s">
        <v>2641</v>
      </c>
      <c r="H688" s="184">
        <v>13</v>
      </c>
      <c r="I688" s="348"/>
      <c r="L688" s="181"/>
      <c r="M688" s="185"/>
      <c r="N688" s="186"/>
      <c r="O688" s="186"/>
      <c r="P688" s="186"/>
      <c r="Q688" s="186"/>
      <c r="R688" s="186"/>
      <c r="S688" s="186"/>
      <c r="T688" s="187"/>
      <c r="AT688" s="182" t="s">
        <v>2624</v>
      </c>
      <c r="AU688" s="182" t="s">
        <v>2217</v>
      </c>
      <c r="AV688" s="15" t="s">
        <v>2389</v>
      </c>
      <c r="AW688" s="15" t="s">
        <v>26</v>
      </c>
      <c r="AX688" s="15" t="s">
        <v>2215</v>
      </c>
      <c r="AY688" s="182" t="s">
        <v>2612</v>
      </c>
    </row>
    <row r="689" spans="1:65" s="1" customFormat="1" ht="16.5" customHeight="1">
      <c r="A689" s="29"/>
      <c r="B689" s="146"/>
      <c r="C689" s="188" t="s">
        <v>3041</v>
      </c>
      <c r="D689" s="188" t="s">
        <v>2855</v>
      </c>
      <c r="E689" s="189" t="s">
        <v>3042</v>
      </c>
      <c r="F689" s="190" t="s">
        <v>3043</v>
      </c>
      <c r="G689" s="191" t="s">
        <v>3034</v>
      </c>
      <c r="H689" s="192">
        <v>13</v>
      </c>
      <c r="I689" s="349"/>
      <c r="J689" s="193">
        <f>ROUND(I689*H689,2)</f>
        <v>0</v>
      </c>
      <c r="K689" s="194"/>
      <c r="L689" s="195"/>
      <c r="M689" s="196" t="s">
        <v>2156</v>
      </c>
      <c r="N689" s="197" t="s">
        <v>2172</v>
      </c>
      <c r="O689" s="156">
        <v>0</v>
      </c>
      <c r="P689" s="156">
        <f>O689*H689</f>
        <v>0</v>
      </c>
      <c r="Q689" s="156">
        <v>6.4999999999999997E-3</v>
      </c>
      <c r="R689" s="156">
        <f>Q689*H689</f>
        <v>8.4499999999999992E-2</v>
      </c>
      <c r="S689" s="156">
        <v>0</v>
      </c>
      <c r="T689" s="157">
        <f>S689*H689</f>
        <v>0</v>
      </c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R689" s="158" t="s">
        <v>2342</v>
      </c>
      <c r="AT689" s="158" t="s">
        <v>2855</v>
      </c>
      <c r="AU689" s="158" t="s">
        <v>2217</v>
      </c>
      <c r="AY689" s="17" t="s">
        <v>2612</v>
      </c>
      <c r="BE689" s="159">
        <f>IF(N689="základní",J689,0)</f>
        <v>0</v>
      </c>
      <c r="BF689" s="159">
        <f>IF(N689="snížená",J689,0)</f>
        <v>0</v>
      </c>
      <c r="BG689" s="159">
        <f>IF(N689="zákl. přenesená",J689,0)</f>
        <v>0</v>
      </c>
      <c r="BH689" s="159">
        <f>IF(N689="sníž. přenesená",J689,0)</f>
        <v>0</v>
      </c>
      <c r="BI689" s="159">
        <f>IF(N689="nulová",J689,0)</f>
        <v>0</v>
      </c>
      <c r="BJ689" s="17" t="s">
        <v>2215</v>
      </c>
      <c r="BK689" s="159">
        <f>ROUND(I689*H689,2)</f>
        <v>0</v>
      </c>
      <c r="BL689" s="17" t="s">
        <v>2389</v>
      </c>
      <c r="BM689" s="158" t="s">
        <v>3044</v>
      </c>
    </row>
    <row r="690" spans="1:65" s="13" customFormat="1">
      <c r="B690" s="167"/>
      <c r="D690" s="161" t="s">
        <v>2624</v>
      </c>
      <c r="E690" s="168" t="s">
        <v>2156</v>
      </c>
      <c r="F690" s="169" t="s">
        <v>2535</v>
      </c>
      <c r="H690" s="170">
        <v>13</v>
      </c>
      <c r="I690" s="346"/>
      <c r="L690" s="167"/>
      <c r="M690" s="171"/>
      <c r="N690" s="172"/>
      <c r="O690" s="172"/>
      <c r="P690" s="172"/>
      <c r="Q690" s="172"/>
      <c r="R690" s="172"/>
      <c r="S690" s="172"/>
      <c r="T690" s="173"/>
      <c r="AT690" s="168" t="s">
        <v>2624</v>
      </c>
      <c r="AU690" s="168" t="s">
        <v>2217</v>
      </c>
      <c r="AV690" s="13" t="s">
        <v>2217</v>
      </c>
      <c r="AW690" s="13" t="s">
        <v>26</v>
      </c>
      <c r="AX690" s="13" t="s">
        <v>2207</v>
      </c>
      <c r="AY690" s="168" t="s">
        <v>2612</v>
      </c>
    </row>
    <row r="691" spans="1:65" s="15" customFormat="1">
      <c r="B691" s="181"/>
      <c r="D691" s="161" t="s">
        <v>2624</v>
      </c>
      <c r="E691" s="182" t="s">
        <v>2156</v>
      </c>
      <c r="F691" s="183" t="s">
        <v>2641</v>
      </c>
      <c r="H691" s="184">
        <v>13</v>
      </c>
      <c r="I691" s="348"/>
      <c r="L691" s="181"/>
      <c r="M691" s="185"/>
      <c r="N691" s="186"/>
      <c r="O691" s="186"/>
      <c r="P691" s="186"/>
      <c r="Q691" s="186"/>
      <c r="R691" s="186"/>
      <c r="S691" s="186"/>
      <c r="T691" s="187"/>
      <c r="AT691" s="182" t="s">
        <v>2624</v>
      </c>
      <c r="AU691" s="182" t="s">
        <v>2217</v>
      </c>
      <c r="AV691" s="15" t="s">
        <v>2389</v>
      </c>
      <c r="AW691" s="15" t="s">
        <v>26</v>
      </c>
      <c r="AX691" s="15" t="s">
        <v>2215</v>
      </c>
      <c r="AY691" s="182" t="s">
        <v>2612</v>
      </c>
    </row>
    <row r="692" spans="1:65" s="1" customFormat="1" ht="16.5" customHeight="1">
      <c r="A692" s="29"/>
      <c r="B692" s="146"/>
      <c r="C692" s="147" t="s">
        <v>3045</v>
      </c>
      <c r="D692" s="147" t="s">
        <v>2618</v>
      </c>
      <c r="E692" s="148" t="s">
        <v>3046</v>
      </c>
      <c r="F692" s="149" t="s">
        <v>3047</v>
      </c>
      <c r="G692" s="150" t="s">
        <v>2345</v>
      </c>
      <c r="H692" s="151">
        <v>3393.36</v>
      </c>
      <c r="I692" s="344"/>
      <c r="J692" s="152">
        <f>ROUND(I692*H692,2)</f>
        <v>0</v>
      </c>
      <c r="K692" s="153"/>
      <c r="L692" s="30"/>
      <c r="M692" s="154" t="s">
        <v>2156</v>
      </c>
      <c r="N692" s="155" t="s">
        <v>2172</v>
      </c>
      <c r="O692" s="156">
        <v>6.9000000000000006E-2</v>
      </c>
      <c r="P692" s="156">
        <f>O692*H692</f>
        <v>234.14184000000003</v>
      </c>
      <c r="Q692" s="156">
        <v>5.0000000000000001E-3</v>
      </c>
      <c r="R692" s="156">
        <f>Q692*H692</f>
        <v>16.966799999999999</v>
      </c>
      <c r="S692" s="156">
        <v>0</v>
      </c>
      <c r="T692" s="157">
        <f>S692*H692</f>
        <v>0</v>
      </c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R692" s="158" t="s">
        <v>2389</v>
      </c>
      <c r="AT692" s="158" t="s">
        <v>2618</v>
      </c>
      <c r="AU692" s="158" t="s">
        <v>2217</v>
      </c>
      <c r="AY692" s="17" t="s">
        <v>2612</v>
      </c>
      <c r="BE692" s="159">
        <f>IF(N692="základní",J692,0)</f>
        <v>0</v>
      </c>
      <c r="BF692" s="159">
        <f>IF(N692="snížená",J692,0)</f>
        <v>0</v>
      </c>
      <c r="BG692" s="159">
        <f>IF(N692="zákl. přenesená",J692,0)</f>
        <v>0</v>
      </c>
      <c r="BH692" s="159">
        <f>IF(N692="sníž. přenesená",J692,0)</f>
        <v>0</v>
      </c>
      <c r="BI692" s="159">
        <f>IF(N692="nulová",J692,0)</f>
        <v>0</v>
      </c>
      <c r="BJ692" s="17" t="s">
        <v>2215</v>
      </c>
      <c r="BK692" s="159">
        <f>ROUND(I692*H692,2)</f>
        <v>0</v>
      </c>
      <c r="BL692" s="17" t="s">
        <v>2389</v>
      </c>
      <c r="BM692" s="158" t="s">
        <v>3048</v>
      </c>
    </row>
    <row r="693" spans="1:65" s="13" customFormat="1">
      <c r="B693" s="167"/>
      <c r="D693" s="161" t="s">
        <v>2624</v>
      </c>
      <c r="E693" s="168" t="s">
        <v>2156</v>
      </c>
      <c r="F693" s="169" t="s">
        <v>2451</v>
      </c>
      <c r="H693" s="170">
        <v>3393.36</v>
      </c>
      <c r="I693" s="346"/>
      <c r="L693" s="167"/>
      <c r="M693" s="171"/>
      <c r="N693" s="172"/>
      <c r="O693" s="172"/>
      <c r="P693" s="172"/>
      <c r="Q693" s="172"/>
      <c r="R693" s="172"/>
      <c r="S693" s="172"/>
      <c r="T693" s="173"/>
      <c r="AT693" s="168" t="s">
        <v>2624</v>
      </c>
      <c r="AU693" s="168" t="s">
        <v>2217</v>
      </c>
      <c r="AV693" s="13" t="s">
        <v>2217</v>
      </c>
      <c r="AW693" s="13" t="s">
        <v>26</v>
      </c>
      <c r="AX693" s="13" t="s">
        <v>2207</v>
      </c>
      <c r="AY693" s="168" t="s">
        <v>2612</v>
      </c>
    </row>
    <row r="694" spans="1:65" s="15" customFormat="1">
      <c r="B694" s="181"/>
      <c r="D694" s="161" t="s">
        <v>2624</v>
      </c>
      <c r="E694" s="182" t="s">
        <v>2156</v>
      </c>
      <c r="F694" s="183" t="s">
        <v>2641</v>
      </c>
      <c r="H694" s="184">
        <v>3393.36</v>
      </c>
      <c r="I694" s="348"/>
      <c r="L694" s="181"/>
      <c r="M694" s="185"/>
      <c r="N694" s="186"/>
      <c r="O694" s="186"/>
      <c r="P694" s="186"/>
      <c r="Q694" s="186"/>
      <c r="R694" s="186"/>
      <c r="S694" s="186"/>
      <c r="T694" s="187"/>
      <c r="AT694" s="182" t="s">
        <v>2624</v>
      </c>
      <c r="AU694" s="182" t="s">
        <v>2217</v>
      </c>
      <c r="AV694" s="15" t="s">
        <v>2389</v>
      </c>
      <c r="AW694" s="15" t="s">
        <v>26</v>
      </c>
      <c r="AX694" s="15" t="s">
        <v>2215</v>
      </c>
      <c r="AY694" s="182" t="s">
        <v>2612</v>
      </c>
    </row>
    <row r="695" spans="1:65" s="11" customFormat="1" ht="22.9" customHeight="1">
      <c r="B695" s="134"/>
      <c r="D695" s="135" t="s">
        <v>2206</v>
      </c>
      <c r="E695" s="144" t="s">
        <v>2389</v>
      </c>
      <c r="F695" s="144" t="s">
        <v>3049</v>
      </c>
      <c r="I695" s="350"/>
      <c r="J695" s="145">
        <f>BK695</f>
        <v>0</v>
      </c>
      <c r="L695" s="134"/>
      <c r="M695" s="138"/>
      <c r="N695" s="139"/>
      <c r="O695" s="139"/>
      <c r="P695" s="140">
        <f>SUM(P696:P731)</f>
        <v>92.051859999999991</v>
      </c>
      <c r="Q695" s="139"/>
      <c r="R695" s="140">
        <f>SUM(R696:R731)</f>
        <v>16.109688160000001</v>
      </c>
      <c r="S695" s="139"/>
      <c r="T695" s="141">
        <f>SUM(T696:T731)</f>
        <v>0</v>
      </c>
      <c r="AR695" s="135" t="s">
        <v>2215</v>
      </c>
      <c r="AT695" s="142" t="s">
        <v>2206</v>
      </c>
      <c r="AU695" s="142" t="s">
        <v>2215</v>
      </c>
      <c r="AY695" s="135" t="s">
        <v>2612</v>
      </c>
      <c r="BK695" s="143">
        <f>SUM(BK696:BK731)</f>
        <v>0</v>
      </c>
    </row>
    <row r="696" spans="1:65" s="1" customFormat="1" ht="16.5" customHeight="1">
      <c r="A696" s="29"/>
      <c r="B696" s="146"/>
      <c r="C696" s="147" t="s">
        <v>2358</v>
      </c>
      <c r="D696" s="147" t="s">
        <v>2618</v>
      </c>
      <c r="E696" s="148" t="s">
        <v>3050</v>
      </c>
      <c r="F696" s="149" t="s">
        <v>3051</v>
      </c>
      <c r="G696" s="150" t="s">
        <v>2248</v>
      </c>
      <c r="H696" s="151">
        <v>32.5</v>
      </c>
      <c r="I696" s="344"/>
      <c r="J696" s="152">
        <f>ROUND(I696*H696,2)</f>
        <v>0</v>
      </c>
      <c r="K696" s="153"/>
      <c r="L696" s="30"/>
      <c r="M696" s="154" t="s">
        <v>2156</v>
      </c>
      <c r="N696" s="155" t="s">
        <v>2172</v>
      </c>
      <c r="O696" s="156">
        <v>1.3169999999999999</v>
      </c>
      <c r="P696" s="156">
        <f>O696*H696</f>
        <v>42.802499999999995</v>
      </c>
      <c r="Q696" s="156">
        <v>0</v>
      </c>
      <c r="R696" s="156">
        <f>Q696*H696</f>
        <v>0</v>
      </c>
      <c r="S696" s="156">
        <v>0</v>
      </c>
      <c r="T696" s="157">
        <f>S696*H696</f>
        <v>0</v>
      </c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R696" s="158" t="s">
        <v>2389</v>
      </c>
      <c r="AT696" s="158" t="s">
        <v>2618</v>
      </c>
      <c r="AU696" s="158" t="s">
        <v>2217</v>
      </c>
      <c r="AY696" s="17" t="s">
        <v>2612</v>
      </c>
      <c r="BE696" s="159">
        <f>IF(N696="základní",J696,0)</f>
        <v>0</v>
      </c>
      <c r="BF696" s="159">
        <f>IF(N696="snížená",J696,0)</f>
        <v>0</v>
      </c>
      <c r="BG696" s="159">
        <f>IF(N696="zákl. přenesená",J696,0)</f>
        <v>0</v>
      </c>
      <c r="BH696" s="159">
        <f>IF(N696="sníž. přenesená",J696,0)</f>
        <v>0</v>
      </c>
      <c r="BI696" s="159">
        <f>IF(N696="nulová",J696,0)</f>
        <v>0</v>
      </c>
      <c r="BJ696" s="17" t="s">
        <v>2215</v>
      </c>
      <c r="BK696" s="159">
        <f>ROUND(I696*H696,2)</f>
        <v>0</v>
      </c>
      <c r="BL696" s="17" t="s">
        <v>2389</v>
      </c>
      <c r="BM696" s="158" t="s">
        <v>3052</v>
      </c>
    </row>
    <row r="697" spans="1:65" s="12" customFormat="1">
      <c r="B697" s="160"/>
      <c r="D697" s="161" t="s">
        <v>2624</v>
      </c>
      <c r="E697" s="162" t="s">
        <v>2156</v>
      </c>
      <c r="F697" s="163" t="s">
        <v>2741</v>
      </c>
      <c r="H697" s="162" t="s">
        <v>2156</v>
      </c>
      <c r="I697" s="345"/>
      <c r="L697" s="160"/>
      <c r="M697" s="164"/>
      <c r="N697" s="165"/>
      <c r="O697" s="165"/>
      <c r="P697" s="165"/>
      <c r="Q697" s="165"/>
      <c r="R697" s="165"/>
      <c r="S697" s="165"/>
      <c r="T697" s="166"/>
      <c r="AT697" s="162" t="s">
        <v>2624</v>
      </c>
      <c r="AU697" s="162" t="s">
        <v>2217</v>
      </c>
      <c r="AV697" s="12" t="s">
        <v>2215</v>
      </c>
      <c r="AW697" s="12" t="s">
        <v>26</v>
      </c>
      <c r="AX697" s="12" t="s">
        <v>2207</v>
      </c>
      <c r="AY697" s="162" t="s">
        <v>2612</v>
      </c>
    </row>
    <row r="698" spans="1:65" s="13" customFormat="1">
      <c r="B698" s="167"/>
      <c r="D698" s="161" t="s">
        <v>2624</v>
      </c>
      <c r="E698" s="168" t="s">
        <v>2156</v>
      </c>
      <c r="F698" s="169" t="s">
        <v>3053</v>
      </c>
      <c r="H698" s="170">
        <v>20.399999999999999</v>
      </c>
      <c r="I698" s="346"/>
      <c r="L698" s="167"/>
      <c r="M698" s="171"/>
      <c r="N698" s="172"/>
      <c r="O698" s="172"/>
      <c r="P698" s="172"/>
      <c r="Q698" s="172"/>
      <c r="R698" s="172"/>
      <c r="S698" s="172"/>
      <c r="T698" s="173"/>
      <c r="AT698" s="168" t="s">
        <v>2624</v>
      </c>
      <c r="AU698" s="168" t="s">
        <v>2217</v>
      </c>
      <c r="AV698" s="13" t="s">
        <v>2217</v>
      </c>
      <c r="AW698" s="13" t="s">
        <v>26</v>
      </c>
      <c r="AX698" s="13" t="s">
        <v>2207</v>
      </c>
      <c r="AY698" s="168" t="s">
        <v>2612</v>
      </c>
    </row>
    <row r="699" spans="1:65" s="12" customFormat="1">
      <c r="B699" s="160"/>
      <c r="D699" s="161" t="s">
        <v>2624</v>
      </c>
      <c r="E699" s="162" t="s">
        <v>2156</v>
      </c>
      <c r="F699" s="163" t="s">
        <v>2742</v>
      </c>
      <c r="H699" s="162" t="s">
        <v>2156</v>
      </c>
      <c r="I699" s="345"/>
      <c r="L699" s="160"/>
      <c r="M699" s="164"/>
      <c r="N699" s="165"/>
      <c r="O699" s="165"/>
      <c r="P699" s="165"/>
      <c r="Q699" s="165"/>
      <c r="R699" s="165"/>
      <c r="S699" s="165"/>
      <c r="T699" s="166"/>
      <c r="AT699" s="162" t="s">
        <v>2624</v>
      </c>
      <c r="AU699" s="162" t="s">
        <v>2217</v>
      </c>
      <c r="AV699" s="12" t="s">
        <v>2215</v>
      </c>
      <c r="AW699" s="12" t="s">
        <v>26</v>
      </c>
      <c r="AX699" s="12" t="s">
        <v>2207</v>
      </c>
      <c r="AY699" s="162" t="s">
        <v>2612</v>
      </c>
    </row>
    <row r="700" spans="1:65" s="13" customFormat="1">
      <c r="B700" s="167"/>
      <c r="D700" s="161" t="s">
        <v>2624</v>
      </c>
      <c r="E700" s="168" t="s">
        <v>2156</v>
      </c>
      <c r="F700" s="169" t="s">
        <v>3029</v>
      </c>
      <c r="H700" s="170">
        <v>4.8</v>
      </c>
      <c r="I700" s="346"/>
      <c r="L700" s="167"/>
      <c r="M700" s="171"/>
      <c r="N700" s="172"/>
      <c r="O700" s="172"/>
      <c r="P700" s="172"/>
      <c r="Q700" s="172"/>
      <c r="R700" s="172"/>
      <c r="S700" s="172"/>
      <c r="T700" s="173"/>
      <c r="AT700" s="168" t="s">
        <v>2624</v>
      </c>
      <c r="AU700" s="168" t="s">
        <v>2217</v>
      </c>
      <c r="AV700" s="13" t="s">
        <v>2217</v>
      </c>
      <c r="AW700" s="13" t="s">
        <v>26</v>
      </c>
      <c r="AX700" s="13" t="s">
        <v>2207</v>
      </c>
      <c r="AY700" s="168" t="s">
        <v>2612</v>
      </c>
    </row>
    <row r="701" spans="1:65" s="12" customFormat="1">
      <c r="B701" s="160"/>
      <c r="D701" s="161" t="s">
        <v>2624</v>
      </c>
      <c r="E701" s="162" t="s">
        <v>2156</v>
      </c>
      <c r="F701" s="163" t="s">
        <v>2679</v>
      </c>
      <c r="H701" s="162" t="s">
        <v>2156</v>
      </c>
      <c r="I701" s="345"/>
      <c r="L701" s="160"/>
      <c r="M701" s="164"/>
      <c r="N701" s="165"/>
      <c r="O701" s="165"/>
      <c r="P701" s="165"/>
      <c r="Q701" s="165"/>
      <c r="R701" s="165"/>
      <c r="S701" s="165"/>
      <c r="T701" s="166"/>
      <c r="AT701" s="162" t="s">
        <v>2624</v>
      </c>
      <c r="AU701" s="162" t="s">
        <v>2217</v>
      </c>
      <c r="AV701" s="12" t="s">
        <v>2215</v>
      </c>
      <c r="AW701" s="12" t="s">
        <v>26</v>
      </c>
      <c r="AX701" s="12" t="s">
        <v>2207</v>
      </c>
      <c r="AY701" s="162" t="s">
        <v>2612</v>
      </c>
    </row>
    <row r="702" spans="1:65" s="13" customFormat="1">
      <c r="B702" s="167"/>
      <c r="D702" s="161" t="s">
        <v>2624</v>
      </c>
      <c r="E702" s="168" t="s">
        <v>2156</v>
      </c>
      <c r="F702" s="169" t="s">
        <v>3054</v>
      </c>
      <c r="H702" s="170">
        <v>0.4</v>
      </c>
      <c r="I702" s="346"/>
      <c r="L702" s="167"/>
      <c r="M702" s="171"/>
      <c r="N702" s="172"/>
      <c r="O702" s="172"/>
      <c r="P702" s="172"/>
      <c r="Q702" s="172"/>
      <c r="R702" s="172"/>
      <c r="S702" s="172"/>
      <c r="T702" s="173"/>
      <c r="AT702" s="168" t="s">
        <v>2624</v>
      </c>
      <c r="AU702" s="168" t="s">
        <v>2217</v>
      </c>
      <c r="AV702" s="13" t="s">
        <v>2217</v>
      </c>
      <c r="AW702" s="13" t="s">
        <v>26</v>
      </c>
      <c r="AX702" s="13" t="s">
        <v>2207</v>
      </c>
      <c r="AY702" s="168" t="s">
        <v>2612</v>
      </c>
    </row>
    <row r="703" spans="1:65" s="12" customFormat="1">
      <c r="B703" s="160"/>
      <c r="D703" s="161" t="s">
        <v>2624</v>
      </c>
      <c r="E703" s="162" t="s">
        <v>2156</v>
      </c>
      <c r="F703" s="163" t="s">
        <v>2826</v>
      </c>
      <c r="H703" s="162" t="s">
        <v>2156</v>
      </c>
      <c r="I703" s="345"/>
      <c r="L703" s="160"/>
      <c r="M703" s="164"/>
      <c r="N703" s="165"/>
      <c r="O703" s="165"/>
      <c r="P703" s="165"/>
      <c r="Q703" s="165"/>
      <c r="R703" s="165"/>
      <c r="S703" s="165"/>
      <c r="T703" s="166"/>
      <c r="AT703" s="162" t="s">
        <v>2624</v>
      </c>
      <c r="AU703" s="162" t="s">
        <v>2217</v>
      </c>
      <c r="AV703" s="12" t="s">
        <v>2215</v>
      </c>
      <c r="AW703" s="12" t="s">
        <v>26</v>
      </c>
      <c r="AX703" s="12" t="s">
        <v>2207</v>
      </c>
      <c r="AY703" s="162" t="s">
        <v>2612</v>
      </c>
    </row>
    <row r="704" spans="1:65" s="13" customFormat="1">
      <c r="B704" s="167"/>
      <c r="D704" s="161" t="s">
        <v>2624</v>
      </c>
      <c r="E704" s="168" t="s">
        <v>2156</v>
      </c>
      <c r="F704" s="169" t="s">
        <v>3055</v>
      </c>
      <c r="H704" s="170">
        <v>5.0999999999999996</v>
      </c>
      <c r="I704" s="346"/>
      <c r="L704" s="167"/>
      <c r="M704" s="171"/>
      <c r="N704" s="172"/>
      <c r="O704" s="172"/>
      <c r="P704" s="172"/>
      <c r="Q704" s="172"/>
      <c r="R704" s="172"/>
      <c r="S704" s="172"/>
      <c r="T704" s="173"/>
      <c r="AT704" s="168" t="s">
        <v>2624</v>
      </c>
      <c r="AU704" s="168" t="s">
        <v>2217</v>
      </c>
      <c r="AV704" s="13" t="s">
        <v>2217</v>
      </c>
      <c r="AW704" s="13" t="s">
        <v>26</v>
      </c>
      <c r="AX704" s="13" t="s">
        <v>2207</v>
      </c>
      <c r="AY704" s="168" t="s">
        <v>2612</v>
      </c>
    </row>
    <row r="705" spans="1:65" s="12" customFormat="1">
      <c r="B705" s="160"/>
      <c r="D705" s="161" t="s">
        <v>2624</v>
      </c>
      <c r="E705" s="162" t="s">
        <v>2156</v>
      </c>
      <c r="F705" s="163" t="s">
        <v>2878</v>
      </c>
      <c r="H705" s="162" t="s">
        <v>2156</v>
      </c>
      <c r="I705" s="345"/>
      <c r="L705" s="160"/>
      <c r="M705" s="164"/>
      <c r="N705" s="165"/>
      <c r="O705" s="165"/>
      <c r="P705" s="165"/>
      <c r="Q705" s="165"/>
      <c r="R705" s="165"/>
      <c r="S705" s="165"/>
      <c r="T705" s="166"/>
      <c r="AT705" s="162" t="s">
        <v>2624</v>
      </c>
      <c r="AU705" s="162" t="s">
        <v>2217</v>
      </c>
      <c r="AV705" s="12" t="s">
        <v>2215</v>
      </c>
      <c r="AW705" s="12" t="s">
        <v>26</v>
      </c>
      <c r="AX705" s="12" t="s">
        <v>2207</v>
      </c>
      <c r="AY705" s="162" t="s">
        <v>2612</v>
      </c>
    </row>
    <row r="706" spans="1:65" s="13" customFormat="1">
      <c r="B706" s="167"/>
      <c r="D706" s="161" t="s">
        <v>2624</v>
      </c>
      <c r="E706" s="168" t="s">
        <v>2156</v>
      </c>
      <c r="F706" s="169" t="s">
        <v>3056</v>
      </c>
      <c r="H706" s="170">
        <v>0</v>
      </c>
      <c r="I706" s="346"/>
      <c r="L706" s="167"/>
      <c r="M706" s="171"/>
      <c r="N706" s="172"/>
      <c r="O706" s="172"/>
      <c r="P706" s="172"/>
      <c r="Q706" s="172"/>
      <c r="R706" s="172"/>
      <c r="S706" s="172"/>
      <c r="T706" s="173"/>
      <c r="AT706" s="168" t="s">
        <v>2624</v>
      </c>
      <c r="AU706" s="168" t="s">
        <v>2217</v>
      </c>
      <c r="AV706" s="13" t="s">
        <v>2217</v>
      </c>
      <c r="AW706" s="13" t="s">
        <v>26</v>
      </c>
      <c r="AX706" s="13" t="s">
        <v>2207</v>
      </c>
      <c r="AY706" s="168" t="s">
        <v>2612</v>
      </c>
    </row>
    <row r="707" spans="1:65" s="12" customFormat="1">
      <c r="B707" s="160"/>
      <c r="D707" s="161" t="s">
        <v>2624</v>
      </c>
      <c r="E707" s="162" t="s">
        <v>2156</v>
      </c>
      <c r="F707" s="163" t="s">
        <v>2662</v>
      </c>
      <c r="H707" s="162" t="s">
        <v>2156</v>
      </c>
      <c r="I707" s="345"/>
      <c r="L707" s="160"/>
      <c r="M707" s="164"/>
      <c r="N707" s="165"/>
      <c r="O707" s="165"/>
      <c r="P707" s="165"/>
      <c r="Q707" s="165"/>
      <c r="R707" s="165"/>
      <c r="S707" s="165"/>
      <c r="T707" s="166"/>
      <c r="AT707" s="162" t="s">
        <v>2624</v>
      </c>
      <c r="AU707" s="162" t="s">
        <v>2217</v>
      </c>
      <c r="AV707" s="12" t="s">
        <v>2215</v>
      </c>
      <c r="AW707" s="12" t="s">
        <v>26</v>
      </c>
      <c r="AX707" s="12" t="s">
        <v>2207</v>
      </c>
      <c r="AY707" s="162" t="s">
        <v>2612</v>
      </c>
    </row>
    <row r="708" spans="1:65" s="13" customFormat="1">
      <c r="B708" s="167"/>
      <c r="D708" s="161" t="s">
        <v>2624</v>
      </c>
      <c r="E708" s="168" t="s">
        <v>2156</v>
      </c>
      <c r="F708" s="169" t="s">
        <v>3057</v>
      </c>
      <c r="H708" s="170">
        <v>1.8</v>
      </c>
      <c r="I708" s="346"/>
      <c r="L708" s="167"/>
      <c r="M708" s="171"/>
      <c r="N708" s="172"/>
      <c r="O708" s="172"/>
      <c r="P708" s="172"/>
      <c r="Q708" s="172"/>
      <c r="R708" s="172"/>
      <c r="S708" s="172"/>
      <c r="T708" s="173"/>
      <c r="AT708" s="168" t="s">
        <v>2624</v>
      </c>
      <c r="AU708" s="168" t="s">
        <v>2217</v>
      </c>
      <c r="AV708" s="13" t="s">
        <v>2217</v>
      </c>
      <c r="AW708" s="13" t="s">
        <v>26</v>
      </c>
      <c r="AX708" s="13" t="s">
        <v>2207</v>
      </c>
      <c r="AY708" s="168" t="s">
        <v>2612</v>
      </c>
    </row>
    <row r="709" spans="1:65" s="15" customFormat="1">
      <c r="B709" s="181"/>
      <c r="D709" s="161" t="s">
        <v>2624</v>
      </c>
      <c r="E709" s="182" t="s">
        <v>2265</v>
      </c>
      <c r="F709" s="183" t="s">
        <v>2641</v>
      </c>
      <c r="H709" s="184">
        <v>32.5</v>
      </c>
      <c r="I709" s="348"/>
      <c r="L709" s="181"/>
      <c r="M709" s="185"/>
      <c r="N709" s="186"/>
      <c r="O709" s="186"/>
      <c r="P709" s="186"/>
      <c r="Q709" s="186"/>
      <c r="R709" s="186"/>
      <c r="S709" s="186"/>
      <c r="T709" s="187"/>
      <c r="AT709" s="182" t="s">
        <v>2624</v>
      </c>
      <c r="AU709" s="182" t="s">
        <v>2217</v>
      </c>
      <c r="AV709" s="15" t="s">
        <v>2389</v>
      </c>
      <c r="AW709" s="15" t="s">
        <v>26</v>
      </c>
      <c r="AX709" s="15" t="s">
        <v>2215</v>
      </c>
      <c r="AY709" s="182" t="s">
        <v>2612</v>
      </c>
    </row>
    <row r="710" spans="1:65" s="1" customFormat="1" ht="16.5" customHeight="1">
      <c r="A710" s="29"/>
      <c r="B710" s="146"/>
      <c r="C710" s="147" t="s">
        <v>3058</v>
      </c>
      <c r="D710" s="147" t="s">
        <v>2618</v>
      </c>
      <c r="E710" s="148" t="s">
        <v>3059</v>
      </c>
      <c r="F710" s="149" t="s">
        <v>3060</v>
      </c>
      <c r="G710" s="150" t="s">
        <v>2248</v>
      </c>
      <c r="H710" s="151">
        <v>5.4</v>
      </c>
      <c r="I710" s="344"/>
      <c r="J710" s="152">
        <f>ROUND(I710*H710,2)</f>
        <v>0</v>
      </c>
      <c r="K710" s="153"/>
      <c r="L710" s="30"/>
      <c r="M710" s="154" t="s">
        <v>2156</v>
      </c>
      <c r="N710" s="155" t="s">
        <v>2172</v>
      </c>
      <c r="O710" s="156">
        <v>1.208</v>
      </c>
      <c r="P710" s="156">
        <f>O710*H710</f>
        <v>6.5232000000000001</v>
      </c>
      <c r="Q710" s="156">
        <v>2.234</v>
      </c>
      <c r="R710" s="156">
        <f>Q710*H710</f>
        <v>12.063600000000001</v>
      </c>
      <c r="S710" s="156">
        <v>0</v>
      </c>
      <c r="T710" s="157">
        <f>S710*H710</f>
        <v>0</v>
      </c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R710" s="158" t="s">
        <v>2389</v>
      </c>
      <c r="AT710" s="158" t="s">
        <v>2618</v>
      </c>
      <c r="AU710" s="158" t="s">
        <v>2217</v>
      </c>
      <c r="AY710" s="17" t="s">
        <v>2612</v>
      </c>
      <c r="BE710" s="159">
        <f>IF(N710="základní",J710,0)</f>
        <v>0</v>
      </c>
      <c r="BF710" s="159">
        <f>IF(N710="snížená",J710,0)</f>
        <v>0</v>
      </c>
      <c r="BG710" s="159">
        <f>IF(N710="zákl. přenesená",J710,0)</f>
        <v>0</v>
      </c>
      <c r="BH710" s="159">
        <f>IF(N710="sníž. přenesená",J710,0)</f>
        <v>0</v>
      </c>
      <c r="BI710" s="159">
        <f>IF(N710="nulová",J710,0)</f>
        <v>0</v>
      </c>
      <c r="BJ710" s="17" t="s">
        <v>2215</v>
      </c>
      <c r="BK710" s="159">
        <f>ROUND(I710*H710,2)</f>
        <v>0</v>
      </c>
      <c r="BL710" s="17" t="s">
        <v>2389</v>
      </c>
      <c r="BM710" s="158" t="s">
        <v>3061</v>
      </c>
    </row>
    <row r="711" spans="1:65" s="12" customFormat="1">
      <c r="B711" s="160"/>
      <c r="D711" s="161" t="s">
        <v>2624</v>
      </c>
      <c r="E711" s="162" t="s">
        <v>2156</v>
      </c>
      <c r="F711" s="163" t="s">
        <v>3062</v>
      </c>
      <c r="H711" s="162" t="s">
        <v>2156</v>
      </c>
      <c r="I711" s="345"/>
      <c r="L711" s="160"/>
      <c r="M711" s="164"/>
      <c r="N711" s="165"/>
      <c r="O711" s="165"/>
      <c r="P711" s="165"/>
      <c r="Q711" s="165"/>
      <c r="R711" s="165"/>
      <c r="S711" s="165"/>
      <c r="T711" s="166"/>
      <c r="AT711" s="162" t="s">
        <v>2624</v>
      </c>
      <c r="AU711" s="162" t="s">
        <v>2217</v>
      </c>
      <c r="AV711" s="12" t="s">
        <v>2215</v>
      </c>
      <c r="AW711" s="12" t="s">
        <v>26</v>
      </c>
      <c r="AX711" s="12" t="s">
        <v>2207</v>
      </c>
      <c r="AY711" s="162" t="s">
        <v>2612</v>
      </c>
    </row>
    <row r="712" spans="1:65" s="13" customFormat="1">
      <c r="B712" s="167"/>
      <c r="D712" s="161" t="s">
        <v>2624</v>
      </c>
      <c r="E712" s="168" t="s">
        <v>2156</v>
      </c>
      <c r="F712" s="169" t="s">
        <v>3063</v>
      </c>
      <c r="H712" s="170">
        <v>3.06</v>
      </c>
      <c r="I712" s="346"/>
      <c r="L712" s="167"/>
      <c r="M712" s="171"/>
      <c r="N712" s="172"/>
      <c r="O712" s="172"/>
      <c r="P712" s="172"/>
      <c r="Q712" s="172"/>
      <c r="R712" s="172"/>
      <c r="S712" s="172"/>
      <c r="T712" s="173"/>
      <c r="AT712" s="168" t="s">
        <v>2624</v>
      </c>
      <c r="AU712" s="168" t="s">
        <v>2217</v>
      </c>
      <c r="AV712" s="13" t="s">
        <v>2217</v>
      </c>
      <c r="AW712" s="13" t="s">
        <v>26</v>
      </c>
      <c r="AX712" s="13" t="s">
        <v>2207</v>
      </c>
      <c r="AY712" s="168" t="s">
        <v>2612</v>
      </c>
    </row>
    <row r="713" spans="1:65" s="12" customFormat="1">
      <c r="B713" s="160"/>
      <c r="D713" s="161" t="s">
        <v>2624</v>
      </c>
      <c r="E713" s="162" t="s">
        <v>2156</v>
      </c>
      <c r="F713" s="163" t="s">
        <v>3064</v>
      </c>
      <c r="H713" s="162" t="s">
        <v>2156</v>
      </c>
      <c r="I713" s="345"/>
      <c r="L713" s="160"/>
      <c r="M713" s="164"/>
      <c r="N713" s="165"/>
      <c r="O713" s="165"/>
      <c r="P713" s="165"/>
      <c r="Q713" s="165"/>
      <c r="R713" s="165"/>
      <c r="S713" s="165"/>
      <c r="T713" s="166"/>
      <c r="AT713" s="162" t="s">
        <v>2624</v>
      </c>
      <c r="AU713" s="162" t="s">
        <v>2217</v>
      </c>
      <c r="AV713" s="12" t="s">
        <v>2215</v>
      </c>
      <c r="AW713" s="12" t="s">
        <v>26</v>
      </c>
      <c r="AX713" s="12" t="s">
        <v>2207</v>
      </c>
      <c r="AY713" s="162" t="s">
        <v>2612</v>
      </c>
    </row>
    <row r="714" spans="1:65" s="13" customFormat="1">
      <c r="B714" s="167"/>
      <c r="D714" s="161" t="s">
        <v>2624</v>
      </c>
      <c r="E714" s="168" t="s">
        <v>2156</v>
      </c>
      <c r="F714" s="169" t="s">
        <v>3065</v>
      </c>
      <c r="H714" s="170">
        <v>2.34</v>
      </c>
      <c r="I714" s="346"/>
      <c r="L714" s="167"/>
      <c r="M714" s="171"/>
      <c r="N714" s="172"/>
      <c r="O714" s="172"/>
      <c r="P714" s="172"/>
      <c r="Q714" s="172"/>
      <c r="R714" s="172"/>
      <c r="S714" s="172"/>
      <c r="T714" s="173"/>
      <c r="AT714" s="168" t="s">
        <v>2624</v>
      </c>
      <c r="AU714" s="168" t="s">
        <v>2217</v>
      </c>
      <c r="AV714" s="13" t="s">
        <v>2217</v>
      </c>
      <c r="AW714" s="13" t="s">
        <v>26</v>
      </c>
      <c r="AX714" s="13" t="s">
        <v>2207</v>
      </c>
      <c r="AY714" s="168" t="s">
        <v>2612</v>
      </c>
    </row>
    <row r="715" spans="1:65" s="15" customFormat="1">
      <c r="B715" s="181"/>
      <c r="D715" s="161" t="s">
        <v>2624</v>
      </c>
      <c r="E715" s="182" t="s">
        <v>2437</v>
      </c>
      <c r="F715" s="183" t="s">
        <v>2641</v>
      </c>
      <c r="H715" s="184">
        <v>5.4</v>
      </c>
      <c r="I715" s="348"/>
      <c r="L715" s="181"/>
      <c r="M715" s="185"/>
      <c r="N715" s="186"/>
      <c r="O715" s="186"/>
      <c r="P715" s="186"/>
      <c r="Q715" s="186"/>
      <c r="R715" s="186"/>
      <c r="S715" s="186"/>
      <c r="T715" s="187"/>
      <c r="AT715" s="182" t="s">
        <v>2624</v>
      </c>
      <c r="AU715" s="182" t="s">
        <v>2217</v>
      </c>
      <c r="AV715" s="15" t="s">
        <v>2389</v>
      </c>
      <c r="AW715" s="15" t="s">
        <v>26</v>
      </c>
      <c r="AX715" s="15" t="s">
        <v>2215</v>
      </c>
      <c r="AY715" s="182" t="s">
        <v>2612</v>
      </c>
    </row>
    <row r="716" spans="1:65" s="1" customFormat="1" ht="16.5" customHeight="1">
      <c r="A716" s="29"/>
      <c r="B716" s="146"/>
      <c r="C716" s="147" t="s">
        <v>3066</v>
      </c>
      <c r="D716" s="147" t="s">
        <v>2618</v>
      </c>
      <c r="E716" s="148" t="s">
        <v>3067</v>
      </c>
      <c r="F716" s="149" t="s">
        <v>3068</v>
      </c>
      <c r="G716" s="150" t="s">
        <v>2248</v>
      </c>
      <c r="H716" s="151">
        <v>1.67</v>
      </c>
      <c r="I716" s="344"/>
      <c r="J716" s="152">
        <f>ROUND(I716*H716,2)</f>
        <v>0</v>
      </c>
      <c r="K716" s="153"/>
      <c r="L716" s="30"/>
      <c r="M716" s="154" t="s">
        <v>2156</v>
      </c>
      <c r="N716" s="155" t="s">
        <v>2172</v>
      </c>
      <c r="O716" s="156">
        <v>1.208</v>
      </c>
      <c r="P716" s="156">
        <f>O716*H716</f>
        <v>2.01736</v>
      </c>
      <c r="Q716" s="156">
        <v>2.234</v>
      </c>
      <c r="R716" s="156">
        <f>Q716*H716</f>
        <v>3.7307799999999998</v>
      </c>
      <c r="S716" s="156">
        <v>0</v>
      </c>
      <c r="T716" s="157">
        <f>S716*H716</f>
        <v>0</v>
      </c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R716" s="158" t="s">
        <v>2389</v>
      </c>
      <c r="AT716" s="158" t="s">
        <v>2618</v>
      </c>
      <c r="AU716" s="158" t="s">
        <v>2217</v>
      </c>
      <c r="AY716" s="17" t="s">
        <v>2612</v>
      </c>
      <c r="BE716" s="159">
        <f>IF(N716="základní",J716,0)</f>
        <v>0</v>
      </c>
      <c r="BF716" s="159">
        <f>IF(N716="snížená",J716,0)</f>
        <v>0</v>
      </c>
      <c r="BG716" s="159">
        <f>IF(N716="zákl. přenesená",J716,0)</f>
        <v>0</v>
      </c>
      <c r="BH716" s="159">
        <f>IF(N716="sníž. přenesená",J716,0)</f>
        <v>0</v>
      </c>
      <c r="BI716" s="159">
        <f>IF(N716="nulová",J716,0)</f>
        <v>0</v>
      </c>
      <c r="BJ716" s="17" t="s">
        <v>2215</v>
      </c>
      <c r="BK716" s="159">
        <f>ROUND(I716*H716,2)</f>
        <v>0</v>
      </c>
      <c r="BL716" s="17" t="s">
        <v>2389</v>
      </c>
      <c r="BM716" s="158" t="s">
        <v>3069</v>
      </c>
    </row>
    <row r="717" spans="1:65" s="12" customFormat="1">
      <c r="B717" s="160"/>
      <c r="D717" s="161" t="s">
        <v>2624</v>
      </c>
      <c r="E717" s="162" t="s">
        <v>2156</v>
      </c>
      <c r="F717" s="163" t="s">
        <v>3070</v>
      </c>
      <c r="H717" s="162" t="s">
        <v>2156</v>
      </c>
      <c r="I717" s="345"/>
      <c r="L717" s="160"/>
      <c r="M717" s="164"/>
      <c r="N717" s="165"/>
      <c r="O717" s="165"/>
      <c r="P717" s="165"/>
      <c r="Q717" s="165"/>
      <c r="R717" s="165"/>
      <c r="S717" s="165"/>
      <c r="T717" s="166"/>
      <c r="AT717" s="162" t="s">
        <v>2624</v>
      </c>
      <c r="AU717" s="162" t="s">
        <v>2217</v>
      </c>
      <c r="AV717" s="12" t="s">
        <v>2215</v>
      </c>
      <c r="AW717" s="12" t="s">
        <v>26</v>
      </c>
      <c r="AX717" s="12" t="s">
        <v>2207</v>
      </c>
      <c r="AY717" s="162" t="s">
        <v>2612</v>
      </c>
    </row>
    <row r="718" spans="1:65" s="13" customFormat="1">
      <c r="B718" s="167"/>
      <c r="D718" s="161" t="s">
        <v>2624</v>
      </c>
      <c r="E718" s="168" t="s">
        <v>2156</v>
      </c>
      <c r="F718" s="169" t="s">
        <v>3071</v>
      </c>
      <c r="H718" s="170">
        <v>0.55800000000000005</v>
      </c>
      <c r="I718" s="346"/>
      <c r="L718" s="167"/>
      <c r="M718" s="171"/>
      <c r="N718" s="172"/>
      <c r="O718" s="172"/>
      <c r="P718" s="172"/>
      <c r="Q718" s="172"/>
      <c r="R718" s="172"/>
      <c r="S718" s="172"/>
      <c r="T718" s="173"/>
      <c r="AT718" s="168" t="s">
        <v>2624</v>
      </c>
      <c r="AU718" s="168" t="s">
        <v>2217</v>
      </c>
      <c r="AV718" s="13" t="s">
        <v>2217</v>
      </c>
      <c r="AW718" s="13" t="s">
        <v>26</v>
      </c>
      <c r="AX718" s="13" t="s">
        <v>2207</v>
      </c>
      <c r="AY718" s="168" t="s">
        <v>2612</v>
      </c>
    </row>
    <row r="719" spans="1:65" s="13" customFormat="1">
      <c r="B719" s="167"/>
      <c r="D719" s="161" t="s">
        <v>2624</v>
      </c>
      <c r="E719" s="168" t="s">
        <v>2156</v>
      </c>
      <c r="F719" s="169" t="s">
        <v>3072</v>
      </c>
      <c r="H719" s="170">
        <v>1.046</v>
      </c>
      <c r="I719" s="346"/>
      <c r="L719" s="167"/>
      <c r="M719" s="171"/>
      <c r="N719" s="172"/>
      <c r="O719" s="172"/>
      <c r="P719" s="172"/>
      <c r="Q719" s="172"/>
      <c r="R719" s="172"/>
      <c r="S719" s="172"/>
      <c r="T719" s="173"/>
      <c r="AT719" s="168" t="s">
        <v>2624</v>
      </c>
      <c r="AU719" s="168" t="s">
        <v>2217</v>
      </c>
      <c r="AV719" s="13" t="s">
        <v>2217</v>
      </c>
      <c r="AW719" s="13" t="s">
        <v>26</v>
      </c>
      <c r="AX719" s="13" t="s">
        <v>2207</v>
      </c>
      <c r="AY719" s="168" t="s">
        <v>2612</v>
      </c>
    </row>
    <row r="720" spans="1:65" s="13" customFormat="1">
      <c r="B720" s="167"/>
      <c r="D720" s="161" t="s">
        <v>2624</v>
      </c>
      <c r="E720" s="168" t="s">
        <v>2156</v>
      </c>
      <c r="F720" s="169" t="s">
        <v>3073</v>
      </c>
      <c r="H720" s="170">
        <v>6.6000000000000003E-2</v>
      </c>
      <c r="I720" s="346"/>
      <c r="L720" s="167"/>
      <c r="M720" s="171"/>
      <c r="N720" s="172"/>
      <c r="O720" s="172"/>
      <c r="P720" s="172"/>
      <c r="Q720" s="172"/>
      <c r="R720" s="172"/>
      <c r="S720" s="172"/>
      <c r="T720" s="173"/>
      <c r="AT720" s="168" t="s">
        <v>2624</v>
      </c>
      <c r="AU720" s="168" t="s">
        <v>2217</v>
      </c>
      <c r="AV720" s="13" t="s">
        <v>2217</v>
      </c>
      <c r="AW720" s="13" t="s">
        <v>26</v>
      </c>
      <c r="AX720" s="13" t="s">
        <v>2207</v>
      </c>
      <c r="AY720" s="168" t="s">
        <v>2612</v>
      </c>
    </row>
    <row r="721" spans="1:65" s="15" customFormat="1">
      <c r="B721" s="181"/>
      <c r="D721" s="161" t="s">
        <v>2624</v>
      </c>
      <c r="E721" s="182" t="s">
        <v>3074</v>
      </c>
      <c r="F721" s="183" t="s">
        <v>2641</v>
      </c>
      <c r="H721" s="184">
        <v>1.67</v>
      </c>
      <c r="I721" s="348"/>
      <c r="L721" s="181"/>
      <c r="M721" s="185"/>
      <c r="N721" s="186"/>
      <c r="O721" s="186"/>
      <c r="P721" s="186"/>
      <c r="Q721" s="186"/>
      <c r="R721" s="186"/>
      <c r="S721" s="186"/>
      <c r="T721" s="187"/>
      <c r="AT721" s="182" t="s">
        <v>2624</v>
      </c>
      <c r="AU721" s="182" t="s">
        <v>2217</v>
      </c>
      <c r="AV721" s="15" t="s">
        <v>2389</v>
      </c>
      <c r="AW721" s="15" t="s">
        <v>26</v>
      </c>
      <c r="AX721" s="15" t="s">
        <v>2215</v>
      </c>
      <c r="AY721" s="182" t="s">
        <v>2612</v>
      </c>
    </row>
    <row r="722" spans="1:65" s="1" customFormat="1" ht="16.5" customHeight="1">
      <c r="A722" s="29"/>
      <c r="B722" s="146"/>
      <c r="C722" s="147" t="s">
        <v>3075</v>
      </c>
      <c r="D722" s="147" t="s">
        <v>2618</v>
      </c>
      <c r="E722" s="148" t="s">
        <v>3076</v>
      </c>
      <c r="F722" s="149" t="s">
        <v>3077</v>
      </c>
      <c r="G722" s="150" t="s">
        <v>2297</v>
      </c>
      <c r="H722" s="151">
        <v>49.344000000000001</v>
      </c>
      <c r="I722" s="344"/>
      <c r="J722" s="152">
        <f>ROUND(I722*H722,2)</f>
        <v>0</v>
      </c>
      <c r="K722" s="153"/>
      <c r="L722" s="30"/>
      <c r="M722" s="154" t="s">
        <v>2156</v>
      </c>
      <c r="N722" s="155" t="s">
        <v>2172</v>
      </c>
      <c r="O722" s="156">
        <v>0.82499999999999996</v>
      </c>
      <c r="P722" s="156">
        <f>O722*H722</f>
        <v>40.708799999999997</v>
      </c>
      <c r="Q722" s="156">
        <v>6.3899999999999998E-3</v>
      </c>
      <c r="R722" s="156">
        <f>Q722*H722</f>
        <v>0.31530816</v>
      </c>
      <c r="S722" s="156">
        <v>0</v>
      </c>
      <c r="T722" s="157">
        <f>S722*H722</f>
        <v>0</v>
      </c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R722" s="158" t="s">
        <v>2389</v>
      </c>
      <c r="AT722" s="158" t="s">
        <v>2618</v>
      </c>
      <c r="AU722" s="158" t="s">
        <v>2217</v>
      </c>
      <c r="AY722" s="17" t="s">
        <v>2612</v>
      </c>
      <c r="BE722" s="159">
        <f>IF(N722="základní",J722,0)</f>
        <v>0</v>
      </c>
      <c r="BF722" s="159">
        <f>IF(N722="snížená",J722,0)</f>
        <v>0</v>
      </c>
      <c r="BG722" s="159">
        <f>IF(N722="zákl. přenesená",J722,0)</f>
        <v>0</v>
      </c>
      <c r="BH722" s="159">
        <f>IF(N722="sníž. přenesená",J722,0)</f>
        <v>0</v>
      </c>
      <c r="BI722" s="159">
        <f>IF(N722="nulová",J722,0)</f>
        <v>0</v>
      </c>
      <c r="BJ722" s="17" t="s">
        <v>2215</v>
      </c>
      <c r="BK722" s="159">
        <f>ROUND(I722*H722,2)</f>
        <v>0</v>
      </c>
      <c r="BL722" s="17" t="s">
        <v>2389</v>
      </c>
      <c r="BM722" s="158" t="s">
        <v>3078</v>
      </c>
    </row>
    <row r="723" spans="1:65" s="12" customFormat="1">
      <c r="B723" s="160"/>
      <c r="D723" s="161" t="s">
        <v>2624</v>
      </c>
      <c r="E723" s="162" t="s">
        <v>2156</v>
      </c>
      <c r="F723" s="163" t="s">
        <v>3079</v>
      </c>
      <c r="H723" s="162" t="s">
        <v>2156</v>
      </c>
      <c r="I723" s="345"/>
      <c r="L723" s="160"/>
      <c r="M723" s="164"/>
      <c r="N723" s="165"/>
      <c r="O723" s="165"/>
      <c r="P723" s="165"/>
      <c r="Q723" s="165"/>
      <c r="R723" s="165"/>
      <c r="S723" s="165"/>
      <c r="T723" s="166"/>
      <c r="AT723" s="162" t="s">
        <v>2624</v>
      </c>
      <c r="AU723" s="162" t="s">
        <v>2217</v>
      </c>
      <c r="AV723" s="12" t="s">
        <v>2215</v>
      </c>
      <c r="AW723" s="12" t="s">
        <v>26</v>
      </c>
      <c r="AX723" s="12" t="s">
        <v>2207</v>
      </c>
      <c r="AY723" s="162" t="s">
        <v>2612</v>
      </c>
    </row>
    <row r="724" spans="1:65" s="13" customFormat="1">
      <c r="B724" s="167"/>
      <c r="D724" s="161" t="s">
        <v>2624</v>
      </c>
      <c r="E724" s="168" t="s">
        <v>2156</v>
      </c>
      <c r="F724" s="169" t="s">
        <v>3080</v>
      </c>
      <c r="H724" s="170">
        <v>36</v>
      </c>
      <c r="I724" s="346"/>
      <c r="L724" s="167"/>
      <c r="M724" s="171"/>
      <c r="N724" s="172"/>
      <c r="O724" s="172"/>
      <c r="P724" s="172"/>
      <c r="Q724" s="172"/>
      <c r="R724" s="172"/>
      <c r="S724" s="172"/>
      <c r="T724" s="173"/>
      <c r="AT724" s="168" t="s">
        <v>2624</v>
      </c>
      <c r="AU724" s="168" t="s">
        <v>2217</v>
      </c>
      <c r="AV724" s="13" t="s">
        <v>2217</v>
      </c>
      <c r="AW724" s="13" t="s">
        <v>26</v>
      </c>
      <c r="AX724" s="13" t="s">
        <v>2207</v>
      </c>
      <c r="AY724" s="168" t="s">
        <v>2612</v>
      </c>
    </row>
    <row r="725" spans="1:65" s="14" customFormat="1">
      <c r="B725" s="174"/>
      <c r="D725" s="161" t="s">
        <v>2624</v>
      </c>
      <c r="E725" s="175" t="s">
        <v>2156</v>
      </c>
      <c r="F725" s="176" t="s">
        <v>2638</v>
      </c>
      <c r="H725" s="177">
        <v>36</v>
      </c>
      <c r="I725" s="347"/>
      <c r="L725" s="174"/>
      <c r="M725" s="178"/>
      <c r="N725" s="179"/>
      <c r="O725" s="179"/>
      <c r="P725" s="179"/>
      <c r="Q725" s="179"/>
      <c r="R725" s="179"/>
      <c r="S725" s="179"/>
      <c r="T725" s="180"/>
      <c r="AT725" s="175" t="s">
        <v>2624</v>
      </c>
      <c r="AU725" s="175" t="s">
        <v>2217</v>
      </c>
      <c r="AV725" s="14" t="s">
        <v>2329</v>
      </c>
      <c r="AW725" s="14" t="s">
        <v>26</v>
      </c>
      <c r="AX725" s="14" t="s">
        <v>2207</v>
      </c>
      <c r="AY725" s="175" t="s">
        <v>2612</v>
      </c>
    </row>
    <row r="726" spans="1:65" s="12" customFormat="1">
      <c r="B726" s="160"/>
      <c r="D726" s="161" t="s">
        <v>2624</v>
      </c>
      <c r="E726" s="162" t="s">
        <v>2156</v>
      </c>
      <c r="F726" s="163" t="s">
        <v>3081</v>
      </c>
      <c r="H726" s="162" t="s">
        <v>2156</v>
      </c>
      <c r="I726" s="345"/>
      <c r="L726" s="160"/>
      <c r="M726" s="164"/>
      <c r="N726" s="165"/>
      <c r="O726" s="165"/>
      <c r="P726" s="165"/>
      <c r="Q726" s="165"/>
      <c r="R726" s="165"/>
      <c r="S726" s="165"/>
      <c r="T726" s="166"/>
      <c r="AT726" s="162" t="s">
        <v>2624</v>
      </c>
      <c r="AU726" s="162" t="s">
        <v>2217</v>
      </c>
      <c r="AV726" s="12" t="s">
        <v>2215</v>
      </c>
      <c r="AW726" s="12" t="s">
        <v>26</v>
      </c>
      <c r="AX726" s="12" t="s">
        <v>2207</v>
      </c>
      <c r="AY726" s="162" t="s">
        <v>2612</v>
      </c>
    </row>
    <row r="727" spans="1:65" s="13" customFormat="1">
      <c r="B727" s="167"/>
      <c r="D727" s="161" t="s">
        <v>2624</v>
      </c>
      <c r="E727" s="168" t="s">
        <v>2156</v>
      </c>
      <c r="F727" s="169" t="s">
        <v>3082</v>
      </c>
      <c r="H727" s="170">
        <v>4.8</v>
      </c>
      <c r="I727" s="346"/>
      <c r="L727" s="167"/>
      <c r="M727" s="171"/>
      <c r="N727" s="172"/>
      <c r="O727" s="172"/>
      <c r="P727" s="172"/>
      <c r="Q727" s="172"/>
      <c r="R727" s="172"/>
      <c r="S727" s="172"/>
      <c r="T727" s="173"/>
      <c r="AT727" s="168" t="s">
        <v>2624</v>
      </c>
      <c r="AU727" s="168" t="s">
        <v>2217</v>
      </c>
      <c r="AV727" s="13" t="s">
        <v>2217</v>
      </c>
      <c r="AW727" s="13" t="s">
        <v>26</v>
      </c>
      <c r="AX727" s="13" t="s">
        <v>2207</v>
      </c>
      <c r="AY727" s="168" t="s">
        <v>2612</v>
      </c>
    </row>
    <row r="728" spans="1:65" s="13" customFormat="1">
      <c r="B728" s="167"/>
      <c r="D728" s="161" t="s">
        <v>2624</v>
      </c>
      <c r="E728" s="168" t="s">
        <v>2156</v>
      </c>
      <c r="F728" s="169" t="s">
        <v>3083</v>
      </c>
      <c r="H728" s="170">
        <v>6.3840000000000003</v>
      </c>
      <c r="I728" s="346"/>
      <c r="L728" s="167"/>
      <c r="M728" s="171"/>
      <c r="N728" s="172"/>
      <c r="O728" s="172"/>
      <c r="P728" s="172"/>
      <c r="Q728" s="172"/>
      <c r="R728" s="172"/>
      <c r="S728" s="172"/>
      <c r="T728" s="173"/>
      <c r="AT728" s="168" t="s">
        <v>2624</v>
      </c>
      <c r="AU728" s="168" t="s">
        <v>2217</v>
      </c>
      <c r="AV728" s="13" t="s">
        <v>2217</v>
      </c>
      <c r="AW728" s="13" t="s">
        <v>26</v>
      </c>
      <c r="AX728" s="13" t="s">
        <v>2207</v>
      </c>
      <c r="AY728" s="168" t="s">
        <v>2612</v>
      </c>
    </row>
    <row r="729" spans="1:65" s="13" customFormat="1">
      <c r="B729" s="167"/>
      <c r="D729" s="161" t="s">
        <v>2624</v>
      </c>
      <c r="E729" s="168" t="s">
        <v>2156</v>
      </c>
      <c r="F729" s="169" t="s">
        <v>3084</v>
      </c>
      <c r="H729" s="170">
        <v>2.16</v>
      </c>
      <c r="I729" s="346"/>
      <c r="L729" s="167"/>
      <c r="M729" s="171"/>
      <c r="N729" s="172"/>
      <c r="O729" s="172"/>
      <c r="P729" s="172"/>
      <c r="Q729" s="172"/>
      <c r="R729" s="172"/>
      <c r="S729" s="172"/>
      <c r="T729" s="173"/>
      <c r="AT729" s="168" t="s">
        <v>2624</v>
      </c>
      <c r="AU729" s="168" t="s">
        <v>2217</v>
      </c>
      <c r="AV729" s="13" t="s">
        <v>2217</v>
      </c>
      <c r="AW729" s="13" t="s">
        <v>26</v>
      </c>
      <c r="AX729" s="13" t="s">
        <v>2207</v>
      </c>
      <c r="AY729" s="168" t="s">
        <v>2612</v>
      </c>
    </row>
    <row r="730" spans="1:65" s="14" customFormat="1">
      <c r="B730" s="174"/>
      <c r="D730" s="161" t="s">
        <v>2624</v>
      </c>
      <c r="E730" s="175" t="s">
        <v>2156</v>
      </c>
      <c r="F730" s="176" t="s">
        <v>2638</v>
      </c>
      <c r="H730" s="177">
        <v>13.344000000000001</v>
      </c>
      <c r="I730" s="347"/>
      <c r="L730" s="174"/>
      <c r="M730" s="178"/>
      <c r="N730" s="179"/>
      <c r="O730" s="179"/>
      <c r="P730" s="179"/>
      <c r="Q730" s="179"/>
      <c r="R730" s="179"/>
      <c r="S730" s="179"/>
      <c r="T730" s="180"/>
      <c r="AT730" s="175" t="s">
        <v>2624</v>
      </c>
      <c r="AU730" s="175" t="s">
        <v>2217</v>
      </c>
      <c r="AV730" s="14" t="s">
        <v>2329</v>
      </c>
      <c r="AW730" s="14" t="s">
        <v>26</v>
      </c>
      <c r="AX730" s="14" t="s">
        <v>2207</v>
      </c>
      <c r="AY730" s="175" t="s">
        <v>2612</v>
      </c>
    </row>
    <row r="731" spans="1:65" s="15" customFormat="1">
      <c r="B731" s="181"/>
      <c r="D731" s="161" t="s">
        <v>2624</v>
      </c>
      <c r="E731" s="182" t="s">
        <v>2156</v>
      </c>
      <c r="F731" s="183" t="s">
        <v>2641</v>
      </c>
      <c r="H731" s="184">
        <v>49.343999999999994</v>
      </c>
      <c r="I731" s="348"/>
      <c r="L731" s="181"/>
      <c r="M731" s="185"/>
      <c r="N731" s="186"/>
      <c r="O731" s="186"/>
      <c r="P731" s="186"/>
      <c r="Q731" s="186"/>
      <c r="R731" s="186"/>
      <c r="S731" s="186"/>
      <c r="T731" s="187"/>
      <c r="AT731" s="182" t="s">
        <v>2624</v>
      </c>
      <c r="AU731" s="182" t="s">
        <v>2217</v>
      </c>
      <c r="AV731" s="15" t="s">
        <v>2389</v>
      </c>
      <c r="AW731" s="15" t="s">
        <v>26</v>
      </c>
      <c r="AX731" s="15" t="s">
        <v>2215</v>
      </c>
      <c r="AY731" s="182" t="s">
        <v>2612</v>
      </c>
    </row>
    <row r="732" spans="1:65" s="11" customFormat="1" ht="22.9" customHeight="1">
      <c r="B732" s="134"/>
      <c r="D732" s="135" t="s">
        <v>2206</v>
      </c>
      <c r="E732" s="144" t="s">
        <v>2386</v>
      </c>
      <c r="F732" s="144" t="s">
        <v>3085</v>
      </c>
      <c r="I732" s="350"/>
      <c r="J732" s="145">
        <f>BK732</f>
        <v>0</v>
      </c>
      <c r="L732" s="134"/>
      <c r="M732" s="138"/>
      <c r="N732" s="139"/>
      <c r="O732" s="139"/>
      <c r="P732" s="140">
        <f>SUM(P733:P819)</f>
        <v>377.62050799999997</v>
      </c>
      <c r="Q732" s="139"/>
      <c r="R732" s="140">
        <f>SUM(R733:R819)</f>
        <v>196.06334065999997</v>
      </c>
      <c r="S732" s="139"/>
      <c r="T732" s="141">
        <f>SUM(T733:T819)</f>
        <v>0</v>
      </c>
      <c r="AR732" s="135" t="s">
        <v>2215</v>
      </c>
      <c r="AT732" s="142" t="s">
        <v>2206</v>
      </c>
      <c r="AU732" s="142" t="s">
        <v>2215</v>
      </c>
      <c r="AY732" s="135" t="s">
        <v>2612</v>
      </c>
      <c r="BK732" s="143">
        <f>SUM(BK733:BK819)</f>
        <v>0</v>
      </c>
    </row>
    <row r="733" spans="1:65" s="1" customFormat="1" ht="16.5" customHeight="1">
      <c r="A733" s="29"/>
      <c r="B733" s="146"/>
      <c r="C733" s="147" t="s">
        <v>3086</v>
      </c>
      <c r="D733" s="147" t="s">
        <v>2618</v>
      </c>
      <c r="E733" s="148" t="s">
        <v>3087</v>
      </c>
      <c r="F733" s="149" t="s">
        <v>3088</v>
      </c>
      <c r="G733" s="150" t="s">
        <v>2297</v>
      </c>
      <c r="H733" s="151">
        <v>70.25</v>
      </c>
      <c r="I733" s="344"/>
      <c r="J733" s="152">
        <f>ROUND(I733*H733,2)</f>
        <v>0</v>
      </c>
      <c r="K733" s="153"/>
      <c r="L733" s="30"/>
      <c r="M733" s="154" t="s">
        <v>2156</v>
      </c>
      <c r="N733" s="155" t="s">
        <v>2172</v>
      </c>
      <c r="O733" s="156">
        <v>0.21</v>
      </c>
      <c r="P733" s="156">
        <f>O733*H733</f>
        <v>14.7525</v>
      </c>
      <c r="Q733" s="156">
        <v>0.23</v>
      </c>
      <c r="R733" s="156">
        <f>Q733*H733</f>
        <v>16.157500000000002</v>
      </c>
      <c r="S733" s="156">
        <v>0</v>
      </c>
      <c r="T733" s="157">
        <f>S733*H733</f>
        <v>0</v>
      </c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R733" s="158" t="s">
        <v>2389</v>
      </c>
      <c r="AT733" s="158" t="s">
        <v>2618</v>
      </c>
      <c r="AU733" s="158" t="s">
        <v>2217</v>
      </c>
      <c r="AY733" s="17" t="s">
        <v>2612</v>
      </c>
      <c r="BE733" s="159">
        <f>IF(N733="základní",J733,0)</f>
        <v>0</v>
      </c>
      <c r="BF733" s="159">
        <f>IF(N733="snížená",J733,0)</f>
        <v>0</v>
      </c>
      <c r="BG733" s="159">
        <f>IF(N733="zákl. přenesená",J733,0)</f>
        <v>0</v>
      </c>
      <c r="BH733" s="159">
        <f>IF(N733="sníž. přenesená",J733,0)</f>
        <v>0</v>
      </c>
      <c r="BI733" s="159">
        <f>IF(N733="nulová",J733,0)</f>
        <v>0</v>
      </c>
      <c r="BJ733" s="17" t="s">
        <v>2215</v>
      </c>
      <c r="BK733" s="159">
        <f>ROUND(I733*H733,2)</f>
        <v>0</v>
      </c>
      <c r="BL733" s="17" t="s">
        <v>2389</v>
      </c>
      <c r="BM733" s="158" t="s">
        <v>3089</v>
      </c>
    </row>
    <row r="734" spans="1:65" s="12" customFormat="1">
      <c r="B734" s="160"/>
      <c r="D734" s="161" t="s">
        <v>2624</v>
      </c>
      <c r="E734" s="162" t="s">
        <v>2156</v>
      </c>
      <c r="F734" s="163" t="s">
        <v>3090</v>
      </c>
      <c r="H734" s="162" t="s">
        <v>2156</v>
      </c>
      <c r="I734" s="345"/>
      <c r="L734" s="160"/>
      <c r="M734" s="164"/>
      <c r="N734" s="165"/>
      <c r="O734" s="165"/>
      <c r="P734" s="165"/>
      <c r="Q734" s="165"/>
      <c r="R734" s="165"/>
      <c r="S734" s="165"/>
      <c r="T734" s="166"/>
      <c r="AT734" s="162" t="s">
        <v>2624</v>
      </c>
      <c r="AU734" s="162" t="s">
        <v>2217</v>
      </c>
      <c r="AV734" s="12" t="s">
        <v>2215</v>
      </c>
      <c r="AW734" s="12" t="s">
        <v>26</v>
      </c>
      <c r="AX734" s="12" t="s">
        <v>2207</v>
      </c>
      <c r="AY734" s="162" t="s">
        <v>2612</v>
      </c>
    </row>
    <row r="735" spans="1:65" s="12" customFormat="1">
      <c r="B735" s="160"/>
      <c r="D735" s="161" t="s">
        <v>2624</v>
      </c>
      <c r="E735" s="162" t="s">
        <v>2156</v>
      </c>
      <c r="F735" s="163" t="s">
        <v>3091</v>
      </c>
      <c r="H735" s="162" t="s">
        <v>2156</v>
      </c>
      <c r="I735" s="345"/>
      <c r="L735" s="160"/>
      <c r="M735" s="164"/>
      <c r="N735" s="165"/>
      <c r="O735" s="165"/>
      <c r="P735" s="165"/>
      <c r="Q735" s="165"/>
      <c r="R735" s="165"/>
      <c r="S735" s="165"/>
      <c r="T735" s="166"/>
      <c r="AT735" s="162" t="s">
        <v>2624</v>
      </c>
      <c r="AU735" s="162" t="s">
        <v>2217</v>
      </c>
      <c r="AV735" s="12" t="s">
        <v>2215</v>
      </c>
      <c r="AW735" s="12" t="s">
        <v>26</v>
      </c>
      <c r="AX735" s="12" t="s">
        <v>2207</v>
      </c>
      <c r="AY735" s="162" t="s">
        <v>2612</v>
      </c>
    </row>
    <row r="736" spans="1:65" s="13" customFormat="1">
      <c r="B736" s="167"/>
      <c r="D736" s="161" t="s">
        <v>2624</v>
      </c>
      <c r="E736" s="168" t="s">
        <v>2156</v>
      </c>
      <c r="F736" s="169" t="s">
        <v>3092</v>
      </c>
      <c r="H736" s="170">
        <v>0</v>
      </c>
      <c r="I736" s="346"/>
      <c r="L736" s="167"/>
      <c r="M736" s="171"/>
      <c r="N736" s="172"/>
      <c r="O736" s="172"/>
      <c r="P736" s="172"/>
      <c r="Q736" s="172"/>
      <c r="R736" s="172"/>
      <c r="S736" s="172"/>
      <c r="T736" s="173"/>
      <c r="AT736" s="168" t="s">
        <v>2624</v>
      </c>
      <c r="AU736" s="168" t="s">
        <v>2217</v>
      </c>
      <c r="AV736" s="13" t="s">
        <v>2217</v>
      </c>
      <c r="AW736" s="13" t="s">
        <v>26</v>
      </c>
      <c r="AX736" s="13" t="s">
        <v>2207</v>
      </c>
      <c r="AY736" s="168" t="s">
        <v>2612</v>
      </c>
    </row>
    <row r="737" spans="1:65" s="12" customFormat="1">
      <c r="B737" s="160"/>
      <c r="D737" s="161" t="s">
        <v>2624</v>
      </c>
      <c r="E737" s="162" t="s">
        <v>2156</v>
      </c>
      <c r="F737" s="163" t="s">
        <v>2721</v>
      </c>
      <c r="H737" s="162" t="s">
        <v>2156</v>
      </c>
      <c r="I737" s="345"/>
      <c r="L737" s="160"/>
      <c r="M737" s="164"/>
      <c r="N737" s="165"/>
      <c r="O737" s="165"/>
      <c r="P737" s="165"/>
      <c r="Q737" s="165"/>
      <c r="R737" s="165"/>
      <c r="S737" s="165"/>
      <c r="T737" s="166"/>
      <c r="AT737" s="162" t="s">
        <v>2624</v>
      </c>
      <c r="AU737" s="162" t="s">
        <v>2217</v>
      </c>
      <c r="AV737" s="12" t="s">
        <v>2215</v>
      </c>
      <c r="AW737" s="12" t="s">
        <v>26</v>
      </c>
      <c r="AX737" s="12" t="s">
        <v>2207</v>
      </c>
      <c r="AY737" s="162" t="s">
        <v>2612</v>
      </c>
    </row>
    <row r="738" spans="1:65" s="13" customFormat="1">
      <c r="B738" s="167"/>
      <c r="D738" s="161" t="s">
        <v>2624</v>
      </c>
      <c r="E738" s="168" t="s">
        <v>2156</v>
      </c>
      <c r="F738" s="169" t="s">
        <v>3093</v>
      </c>
      <c r="H738" s="170">
        <v>70.25</v>
      </c>
      <c r="I738" s="346"/>
      <c r="L738" s="167"/>
      <c r="M738" s="171"/>
      <c r="N738" s="172"/>
      <c r="O738" s="172"/>
      <c r="P738" s="172"/>
      <c r="Q738" s="172"/>
      <c r="R738" s="172"/>
      <c r="S738" s="172"/>
      <c r="T738" s="173"/>
      <c r="AT738" s="168" t="s">
        <v>2624</v>
      </c>
      <c r="AU738" s="168" t="s">
        <v>2217</v>
      </c>
      <c r="AV738" s="13" t="s">
        <v>2217</v>
      </c>
      <c r="AW738" s="13" t="s">
        <v>26</v>
      </c>
      <c r="AX738" s="13" t="s">
        <v>2207</v>
      </c>
      <c r="AY738" s="168" t="s">
        <v>2612</v>
      </c>
    </row>
    <row r="739" spans="1:65" s="14" customFormat="1">
      <c r="B739" s="174"/>
      <c r="D739" s="161" t="s">
        <v>2624</v>
      </c>
      <c r="E739" s="175" t="s">
        <v>2440</v>
      </c>
      <c r="F739" s="176" t="s">
        <v>2638</v>
      </c>
      <c r="H739" s="177">
        <v>70.25</v>
      </c>
      <c r="I739" s="347"/>
      <c r="L739" s="174"/>
      <c r="M739" s="178"/>
      <c r="N739" s="179"/>
      <c r="O739" s="179"/>
      <c r="P739" s="179"/>
      <c r="Q739" s="179"/>
      <c r="R739" s="179"/>
      <c r="S739" s="179"/>
      <c r="T739" s="180"/>
      <c r="AT739" s="175" t="s">
        <v>2624</v>
      </c>
      <c r="AU739" s="175" t="s">
        <v>2217</v>
      </c>
      <c r="AV739" s="14" t="s">
        <v>2329</v>
      </c>
      <c r="AW739" s="14" t="s">
        <v>26</v>
      </c>
      <c r="AX739" s="14" t="s">
        <v>2207</v>
      </c>
      <c r="AY739" s="175" t="s">
        <v>2612</v>
      </c>
    </row>
    <row r="740" spans="1:65" s="15" customFormat="1">
      <c r="B740" s="181"/>
      <c r="D740" s="161" t="s">
        <v>2624</v>
      </c>
      <c r="E740" s="182" t="s">
        <v>2156</v>
      </c>
      <c r="F740" s="183" t="s">
        <v>2641</v>
      </c>
      <c r="H740" s="184">
        <v>70.25</v>
      </c>
      <c r="I740" s="348"/>
      <c r="L740" s="181"/>
      <c r="M740" s="185"/>
      <c r="N740" s="186"/>
      <c r="O740" s="186"/>
      <c r="P740" s="186"/>
      <c r="Q740" s="186"/>
      <c r="R740" s="186"/>
      <c r="S740" s="186"/>
      <c r="T740" s="187"/>
      <c r="AT740" s="182" t="s">
        <v>2624</v>
      </c>
      <c r="AU740" s="182" t="s">
        <v>2217</v>
      </c>
      <c r="AV740" s="15" t="s">
        <v>2389</v>
      </c>
      <c r="AW740" s="15" t="s">
        <v>26</v>
      </c>
      <c r="AX740" s="15" t="s">
        <v>2215</v>
      </c>
      <c r="AY740" s="182" t="s">
        <v>2612</v>
      </c>
    </row>
    <row r="741" spans="1:65" s="1" customFormat="1" ht="16.5" customHeight="1">
      <c r="A741" s="29"/>
      <c r="B741" s="146"/>
      <c r="C741" s="147" t="s">
        <v>3094</v>
      </c>
      <c r="D741" s="147" t="s">
        <v>2618</v>
      </c>
      <c r="E741" s="148" t="s">
        <v>3095</v>
      </c>
      <c r="F741" s="149" t="s">
        <v>3096</v>
      </c>
      <c r="G741" s="150" t="s">
        <v>2297</v>
      </c>
      <c r="H741" s="151">
        <v>287</v>
      </c>
      <c r="I741" s="344"/>
      <c r="J741" s="152">
        <f>ROUND(I741*H741,2)</f>
        <v>0</v>
      </c>
      <c r="K741" s="153"/>
      <c r="L741" s="30"/>
      <c r="M741" s="154" t="s">
        <v>2156</v>
      </c>
      <c r="N741" s="155" t="s">
        <v>2172</v>
      </c>
      <c r="O741" s="156">
        <v>0.31</v>
      </c>
      <c r="P741" s="156">
        <f>O741*H741</f>
        <v>88.97</v>
      </c>
      <c r="Q741" s="156">
        <v>0.34499999999999997</v>
      </c>
      <c r="R741" s="156">
        <f>Q741*H741</f>
        <v>99.014999999999986</v>
      </c>
      <c r="S741" s="156">
        <v>0</v>
      </c>
      <c r="T741" s="157">
        <f>S741*H741</f>
        <v>0</v>
      </c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R741" s="158" t="s">
        <v>2389</v>
      </c>
      <c r="AT741" s="158" t="s">
        <v>2618</v>
      </c>
      <c r="AU741" s="158" t="s">
        <v>2217</v>
      </c>
      <c r="AY741" s="17" t="s">
        <v>2612</v>
      </c>
      <c r="BE741" s="159">
        <f>IF(N741="základní",J741,0)</f>
        <v>0</v>
      </c>
      <c r="BF741" s="159">
        <f>IF(N741="snížená",J741,0)</f>
        <v>0</v>
      </c>
      <c r="BG741" s="159">
        <f>IF(N741="zákl. přenesená",J741,0)</f>
        <v>0</v>
      </c>
      <c r="BH741" s="159">
        <f>IF(N741="sníž. přenesená",J741,0)</f>
        <v>0</v>
      </c>
      <c r="BI741" s="159">
        <f>IF(N741="nulová",J741,0)</f>
        <v>0</v>
      </c>
      <c r="BJ741" s="17" t="s">
        <v>2215</v>
      </c>
      <c r="BK741" s="159">
        <f>ROUND(I741*H741,2)</f>
        <v>0</v>
      </c>
      <c r="BL741" s="17" t="s">
        <v>2389</v>
      </c>
      <c r="BM741" s="158" t="s">
        <v>3097</v>
      </c>
    </row>
    <row r="742" spans="1:65" s="12" customFormat="1">
      <c r="B742" s="160"/>
      <c r="D742" s="161" t="s">
        <v>2624</v>
      </c>
      <c r="E742" s="162" t="s">
        <v>2156</v>
      </c>
      <c r="F742" s="163" t="s">
        <v>3098</v>
      </c>
      <c r="H742" s="162" t="s">
        <v>2156</v>
      </c>
      <c r="I742" s="345"/>
      <c r="L742" s="160"/>
      <c r="M742" s="164"/>
      <c r="N742" s="165"/>
      <c r="O742" s="165"/>
      <c r="P742" s="165"/>
      <c r="Q742" s="165"/>
      <c r="R742" s="165"/>
      <c r="S742" s="165"/>
      <c r="T742" s="166"/>
      <c r="AT742" s="162" t="s">
        <v>2624</v>
      </c>
      <c r="AU742" s="162" t="s">
        <v>2217</v>
      </c>
      <c r="AV742" s="12" t="s">
        <v>2215</v>
      </c>
      <c r="AW742" s="12" t="s">
        <v>26</v>
      </c>
      <c r="AX742" s="12" t="s">
        <v>2207</v>
      </c>
      <c r="AY742" s="162" t="s">
        <v>2612</v>
      </c>
    </row>
    <row r="743" spans="1:65" s="13" customFormat="1">
      <c r="B743" s="167"/>
      <c r="D743" s="161" t="s">
        <v>2624</v>
      </c>
      <c r="E743" s="168" t="s">
        <v>2156</v>
      </c>
      <c r="F743" s="169" t="s">
        <v>3099</v>
      </c>
      <c r="H743" s="170">
        <v>287</v>
      </c>
      <c r="I743" s="346"/>
      <c r="L743" s="167"/>
      <c r="M743" s="171"/>
      <c r="N743" s="172"/>
      <c r="O743" s="172"/>
      <c r="P743" s="172"/>
      <c r="Q743" s="172"/>
      <c r="R743" s="172"/>
      <c r="S743" s="172"/>
      <c r="T743" s="173"/>
      <c r="AT743" s="168" t="s">
        <v>2624</v>
      </c>
      <c r="AU743" s="168" t="s">
        <v>2217</v>
      </c>
      <c r="AV743" s="13" t="s">
        <v>2217</v>
      </c>
      <c r="AW743" s="13" t="s">
        <v>26</v>
      </c>
      <c r="AX743" s="13" t="s">
        <v>2207</v>
      </c>
      <c r="AY743" s="168" t="s">
        <v>2612</v>
      </c>
    </row>
    <row r="744" spans="1:65" s="14" customFormat="1">
      <c r="B744" s="174"/>
      <c r="D744" s="161" t="s">
        <v>2624</v>
      </c>
      <c r="E744" s="175" t="s">
        <v>2156</v>
      </c>
      <c r="F744" s="176" t="s">
        <v>2638</v>
      </c>
      <c r="H744" s="177">
        <v>287</v>
      </c>
      <c r="I744" s="347"/>
      <c r="L744" s="174"/>
      <c r="M744" s="178"/>
      <c r="N744" s="179"/>
      <c r="O744" s="179"/>
      <c r="P744" s="179"/>
      <c r="Q744" s="179"/>
      <c r="R744" s="179"/>
      <c r="S744" s="179"/>
      <c r="T744" s="180"/>
      <c r="AT744" s="175" t="s">
        <v>2624</v>
      </c>
      <c r="AU744" s="175" t="s">
        <v>2217</v>
      </c>
      <c r="AV744" s="14" t="s">
        <v>2329</v>
      </c>
      <c r="AW744" s="14" t="s">
        <v>26</v>
      </c>
      <c r="AX744" s="14" t="s">
        <v>2207</v>
      </c>
      <c r="AY744" s="175" t="s">
        <v>2612</v>
      </c>
    </row>
    <row r="745" spans="1:65" s="15" customFormat="1">
      <c r="B745" s="181"/>
      <c r="D745" s="161" t="s">
        <v>2624</v>
      </c>
      <c r="E745" s="182" t="s">
        <v>2156</v>
      </c>
      <c r="F745" s="183" t="s">
        <v>2641</v>
      </c>
      <c r="H745" s="184">
        <v>287</v>
      </c>
      <c r="I745" s="348"/>
      <c r="L745" s="181"/>
      <c r="M745" s="185"/>
      <c r="N745" s="186"/>
      <c r="O745" s="186"/>
      <c r="P745" s="186"/>
      <c r="Q745" s="186"/>
      <c r="R745" s="186"/>
      <c r="S745" s="186"/>
      <c r="T745" s="187"/>
      <c r="AT745" s="182" t="s">
        <v>2624</v>
      </c>
      <c r="AU745" s="182" t="s">
        <v>2217</v>
      </c>
      <c r="AV745" s="15" t="s">
        <v>2389</v>
      </c>
      <c r="AW745" s="15" t="s">
        <v>26</v>
      </c>
      <c r="AX745" s="15" t="s">
        <v>2215</v>
      </c>
      <c r="AY745" s="182" t="s">
        <v>2612</v>
      </c>
    </row>
    <row r="746" spans="1:65" s="1" customFormat="1" ht="16.5" customHeight="1">
      <c r="A746" s="29"/>
      <c r="B746" s="146"/>
      <c r="C746" s="147" t="s">
        <v>3100</v>
      </c>
      <c r="D746" s="147" t="s">
        <v>2618</v>
      </c>
      <c r="E746" s="148" t="s">
        <v>3101</v>
      </c>
      <c r="F746" s="149" t="s">
        <v>3102</v>
      </c>
      <c r="G746" s="150" t="s">
        <v>2297</v>
      </c>
      <c r="H746" s="151">
        <v>74.75</v>
      </c>
      <c r="I746" s="344"/>
      <c r="J746" s="152">
        <f>ROUND(I746*H746,2)</f>
        <v>0</v>
      </c>
      <c r="K746" s="153"/>
      <c r="L746" s="30"/>
      <c r="M746" s="154" t="s">
        <v>2156</v>
      </c>
      <c r="N746" s="155" t="s">
        <v>2172</v>
      </c>
      <c r="O746" s="156">
        <v>0.4</v>
      </c>
      <c r="P746" s="156">
        <f>O746*H746</f>
        <v>29.900000000000002</v>
      </c>
      <c r="Q746" s="156">
        <v>0.46</v>
      </c>
      <c r="R746" s="156">
        <f>Q746*H746</f>
        <v>34.384999999999998</v>
      </c>
      <c r="S746" s="156">
        <v>0</v>
      </c>
      <c r="T746" s="157">
        <f>S746*H746</f>
        <v>0</v>
      </c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R746" s="158" t="s">
        <v>2389</v>
      </c>
      <c r="AT746" s="158" t="s">
        <v>2618</v>
      </c>
      <c r="AU746" s="158" t="s">
        <v>2217</v>
      </c>
      <c r="AY746" s="17" t="s">
        <v>2612</v>
      </c>
      <c r="BE746" s="159">
        <f>IF(N746="základní",J746,0)</f>
        <v>0</v>
      </c>
      <c r="BF746" s="159">
        <f>IF(N746="snížená",J746,0)</f>
        <v>0</v>
      </c>
      <c r="BG746" s="159">
        <f>IF(N746="zákl. přenesená",J746,0)</f>
        <v>0</v>
      </c>
      <c r="BH746" s="159">
        <f>IF(N746="sníž. přenesená",J746,0)</f>
        <v>0</v>
      </c>
      <c r="BI746" s="159">
        <f>IF(N746="nulová",J746,0)</f>
        <v>0</v>
      </c>
      <c r="BJ746" s="17" t="s">
        <v>2215</v>
      </c>
      <c r="BK746" s="159">
        <f>ROUND(I746*H746,2)</f>
        <v>0</v>
      </c>
      <c r="BL746" s="17" t="s">
        <v>2389</v>
      </c>
      <c r="BM746" s="158" t="s">
        <v>3103</v>
      </c>
    </row>
    <row r="747" spans="1:65" s="12" customFormat="1">
      <c r="B747" s="160"/>
      <c r="D747" s="161" t="s">
        <v>2624</v>
      </c>
      <c r="E747" s="162" t="s">
        <v>2156</v>
      </c>
      <c r="F747" s="163" t="s">
        <v>2625</v>
      </c>
      <c r="H747" s="162" t="s">
        <v>2156</v>
      </c>
      <c r="I747" s="345"/>
      <c r="L747" s="160"/>
      <c r="M747" s="164"/>
      <c r="N747" s="165"/>
      <c r="O747" s="165"/>
      <c r="P747" s="165"/>
      <c r="Q747" s="165"/>
      <c r="R747" s="165"/>
      <c r="S747" s="165"/>
      <c r="T747" s="166"/>
      <c r="AT747" s="162" t="s">
        <v>2624</v>
      </c>
      <c r="AU747" s="162" t="s">
        <v>2217</v>
      </c>
      <c r="AV747" s="12" t="s">
        <v>2215</v>
      </c>
      <c r="AW747" s="12" t="s">
        <v>26</v>
      </c>
      <c r="AX747" s="12" t="s">
        <v>2207</v>
      </c>
      <c r="AY747" s="162" t="s">
        <v>2612</v>
      </c>
    </row>
    <row r="748" spans="1:65" s="13" customFormat="1">
      <c r="B748" s="167"/>
      <c r="D748" s="161" t="s">
        <v>2624</v>
      </c>
      <c r="E748" s="168" t="s">
        <v>2156</v>
      </c>
      <c r="F748" s="169" t="s">
        <v>3022</v>
      </c>
      <c r="H748" s="170">
        <v>12.25</v>
      </c>
      <c r="I748" s="346"/>
      <c r="L748" s="167"/>
      <c r="M748" s="171"/>
      <c r="N748" s="172"/>
      <c r="O748" s="172"/>
      <c r="P748" s="172"/>
      <c r="Q748" s="172"/>
      <c r="R748" s="172"/>
      <c r="S748" s="172"/>
      <c r="T748" s="173"/>
      <c r="AT748" s="168" t="s">
        <v>2624</v>
      </c>
      <c r="AU748" s="168" t="s">
        <v>2217</v>
      </c>
      <c r="AV748" s="13" t="s">
        <v>2217</v>
      </c>
      <c r="AW748" s="13" t="s">
        <v>26</v>
      </c>
      <c r="AX748" s="13" t="s">
        <v>2207</v>
      </c>
      <c r="AY748" s="168" t="s">
        <v>2612</v>
      </c>
    </row>
    <row r="749" spans="1:65" s="12" customFormat="1">
      <c r="B749" s="160"/>
      <c r="D749" s="161" t="s">
        <v>2624</v>
      </c>
      <c r="E749" s="162" t="s">
        <v>2156</v>
      </c>
      <c r="F749" s="163" t="s">
        <v>2804</v>
      </c>
      <c r="H749" s="162" t="s">
        <v>2156</v>
      </c>
      <c r="I749" s="345"/>
      <c r="L749" s="160"/>
      <c r="M749" s="164"/>
      <c r="N749" s="165"/>
      <c r="O749" s="165"/>
      <c r="P749" s="165"/>
      <c r="Q749" s="165"/>
      <c r="R749" s="165"/>
      <c r="S749" s="165"/>
      <c r="T749" s="166"/>
      <c r="AT749" s="162" t="s">
        <v>2624</v>
      </c>
      <c r="AU749" s="162" t="s">
        <v>2217</v>
      </c>
      <c r="AV749" s="12" t="s">
        <v>2215</v>
      </c>
      <c r="AW749" s="12" t="s">
        <v>26</v>
      </c>
      <c r="AX749" s="12" t="s">
        <v>2207</v>
      </c>
      <c r="AY749" s="162" t="s">
        <v>2612</v>
      </c>
    </row>
    <row r="750" spans="1:65" s="13" customFormat="1">
      <c r="B750" s="167"/>
      <c r="D750" s="161" t="s">
        <v>2624</v>
      </c>
      <c r="E750" s="168" t="s">
        <v>2156</v>
      </c>
      <c r="F750" s="169" t="s">
        <v>3023</v>
      </c>
      <c r="H750" s="170">
        <v>62.5</v>
      </c>
      <c r="I750" s="346"/>
      <c r="L750" s="167"/>
      <c r="M750" s="171"/>
      <c r="N750" s="172"/>
      <c r="O750" s="172"/>
      <c r="P750" s="172"/>
      <c r="Q750" s="172"/>
      <c r="R750" s="172"/>
      <c r="S750" s="172"/>
      <c r="T750" s="173"/>
      <c r="AT750" s="168" t="s">
        <v>2624</v>
      </c>
      <c r="AU750" s="168" t="s">
        <v>2217</v>
      </c>
      <c r="AV750" s="13" t="s">
        <v>2217</v>
      </c>
      <c r="AW750" s="13" t="s">
        <v>26</v>
      </c>
      <c r="AX750" s="13" t="s">
        <v>2207</v>
      </c>
      <c r="AY750" s="168" t="s">
        <v>2612</v>
      </c>
    </row>
    <row r="751" spans="1:65" s="15" customFormat="1">
      <c r="B751" s="181"/>
      <c r="D751" s="161" t="s">
        <v>2624</v>
      </c>
      <c r="E751" s="182" t="s">
        <v>2156</v>
      </c>
      <c r="F751" s="183" t="s">
        <v>2641</v>
      </c>
      <c r="H751" s="184">
        <v>74.75</v>
      </c>
      <c r="I751" s="348"/>
      <c r="L751" s="181"/>
      <c r="M751" s="185"/>
      <c r="N751" s="186"/>
      <c r="O751" s="186"/>
      <c r="P751" s="186"/>
      <c r="Q751" s="186"/>
      <c r="R751" s="186"/>
      <c r="S751" s="186"/>
      <c r="T751" s="187"/>
      <c r="AT751" s="182" t="s">
        <v>2624</v>
      </c>
      <c r="AU751" s="182" t="s">
        <v>2217</v>
      </c>
      <c r="AV751" s="15" t="s">
        <v>2389</v>
      </c>
      <c r="AW751" s="15" t="s">
        <v>26</v>
      </c>
      <c r="AX751" s="15" t="s">
        <v>2215</v>
      </c>
      <c r="AY751" s="182" t="s">
        <v>2612</v>
      </c>
    </row>
    <row r="752" spans="1:65" s="1" customFormat="1" ht="16.5" customHeight="1">
      <c r="A752" s="29"/>
      <c r="B752" s="146"/>
      <c r="C752" s="147" t="s">
        <v>3104</v>
      </c>
      <c r="D752" s="147" t="s">
        <v>2618</v>
      </c>
      <c r="E752" s="148" t="s">
        <v>3105</v>
      </c>
      <c r="F752" s="149" t="s">
        <v>3106</v>
      </c>
      <c r="G752" s="150" t="s">
        <v>2297</v>
      </c>
      <c r="H752" s="151">
        <v>70.25</v>
      </c>
      <c r="I752" s="344"/>
      <c r="J752" s="152">
        <f>ROUND(I752*H752,2)</f>
        <v>0</v>
      </c>
      <c r="K752" s="153"/>
      <c r="L752" s="30"/>
      <c r="M752" s="154" t="s">
        <v>2156</v>
      </c>
      <c r="N752" s="155" t="s">
        <v>2172</v>
      </c>
      <c r="O752" s="156">
        <v>2.9000000000000001E-2</v>
      </c>
      <c r="P752" s="156">
        <f>O752*H752</f>
        <v>2.0372500000000002</v>
      </c>
      <c r="Q752" s="156">
        <v>0.51085999999999998</v>
      </c>
      <c r="R752" s="156">
        <f>Q752*H752</f>
        <v>35.887915</v>
      </c>
      <c r="S752" s="156">
        <v>0</v>
      </c>
      <c r="T752" s="157">
        <f>S752*H752</f>
        <v>0</v>
      </c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R752" s="158" t="s">
        <v>2389</v>
      </c>
      <c r="AT752" s="158" t="s">
        <v>2618</v>
      </c>
      <c r="AU752" s="158" t="s">
        <v>2217</v>
      </c>
      <c r="AY752" s="17" t="s">
        <v>2612</v>
      </c>
      <c r="BE752" s="159">
        <f>IF(N752="základní",J752,0)</f>
        <v>0</v>
      </c>
      <c r="BF752" s="159">
        <f>IF(N752="snížená",J752,0)</f>
        <v>0</v>
      </c>
      <c r="BG752" s="159">
        <f>IF(N752="zákl. přenesená",J752,0)</f>
        <v>0</v>
      </c>
      <c r="BH752" s="159">
        <f>IF(N752="sníž. přenesená",J752,0)</f>
        <v>0</v>
      </c>
      <c r="BI752" s="159">
        <f>IF(N752="nulová",J752,0)</f>
        <v>0</v>
      </c>
      <c r="BJ752" s="17" t="s">
        <v>2215</v>
      </c>
      <c r="BK752" s="159">
        <f>ROUND(I752*H752,2)</f>
        <v>0</v>
      </c>
      <c r="BL752" s="17" t="s">
        <v>2389</v>
      </c>
      <c r="BM752" s="158" t="s">
        <v>3107</v>
      </c>
    </row>
    <row r="753" spans="1:65" s="12" customFormat="1">
      <c r="B753" s="160"/>
      <c r="D753" s="161" t="s">
        <v>2624</v>
      </c>
      <c r="E753" s="162" t="s">
        <v>2156</v>
      </c>
      <c r="F753" s="163" t="s">
        <v>3091</v>
      </c>
      <c r="H753" s="162" t="s">
        <v>2156</v>
      </c>
      <c r="I753" s="345"/>
      <c r="L753" s="160"/>
      <c r="M753" s="164"/>
      <c r="N753" s="165"/>
      <c r="O753" s="165"/>
      <c r="P753" s="165"/>
      <c r="Q753" s="165"/>
      <c r="R753" s="165"/>
      <c r="S753" s="165"/>
      <c r="T753" s="166"/>
      <c r="AT753" s="162" t="s">
        <v>2624</v>
      </c>
      <c r="AU753" s="162" t="s">
        <v>2217</v>
      </c>
      <c r="AV753" s="12" t="s">
        <v>2215</v>
      </c>
      <c r="AW753" s="12" t="s">
        <v>26</v>
      </c>
      <c r="AX753" s="12" t="s">
        <v>2207</v>
      </c>
      <c r="AY753" s="162" t="s">
        <v>2612</v>
      </c>
    </row>
    <row r="754" spans="1:65" s="13" customFormat="1">
      <c r="B754" s="167"/>
      <c r="D754" s="161" t="s">
        <v>2624</v>
      </c>
      <c r="E754" s="168" t="s">
        <v>2156</v>
      </c>
      <c r="F754" s="169" t="s">
        <v>2567</v>
      </c>
      <c r="H754" s="170">
        <v>0</v>
      </c>
      <c r="I754" s="346"/>
      <c r="L754" s="167"/>
      <c r="M754" s="171"/>
      <c r="N754" s="172"/>
      <c r="O754" s="172"/>
      <c r="P754" s="172"/>
      <c r="Q754" s="172"/>
      <c r="R754" s="172"/>
      <c r="S754" s="172"/>
      <c r="T754" s="173"/>
      <c r="AT754" s="168" t="s">
        <v>2624</v>
      </c>
      <c r="AU754" s="168" t="s">
        <v>2217</v>
      </c>
      <c r="AV754" s="13" t="s">
        <v>2217</v>
      </c>
      <c r="AW754" s="13" t="s">
        <v>26</v>
      </c>
      <c r="AX754" s="13" t="s">
        <v>2207</v>
      </c>
      <c r="AY754" s="168" t="s">
        <v>2612</v>
      </c>
    </row>
    <row r="755" spans="1:65" s="12" customFormat="1">
      <c r="B755" s="160"/>
      <c r="D755" s="161" t="s">
        <v>2624</v>
      </c>
      <c r="E755" s="162" t="s">
        <v>2156</v>
      </c>
      <c r="F755" s="163" t="s">
        <v>2721</v>
      </c>
      <c r="H755" s="162" t="s">
        <v>2156</v>
      </c>
      <c r="I755" s="345"/>
      <c r="L755" s="160"/>
      <c r="M755" s="164"/>
      <c r="N755" s="165"/>
      <c r="O755" s="165"/>
      <c r="P755" s="165"/>
      <c r="Q755" s="165"/>
      <c r="R755" s="165"/>
      <c r="S755" s="165"/>
      <c r="T755" s="166"/>
      <c r="AT755" s="162" t="s">
        <v>2624</v>
      </c>
      <c r="AU755" s="162" t="s">
        <v>2217</v>
      </c>
      <c r="AV755" s="12" t="s">
        <v>2215</v>
      </c>
      <c r="AW755" s="12" t="s">
        <v>26</v>
      </c>
      <c r="AX755" s="12" t="s">
        <v>2207</v>
      </c>
      <c r="AY755" s="162" t="s">
        <v>2612</v>
      </c>
    </row>
    <row r="756" spans="1:65" s="13" customFormat="1">
      <c r="B756" s="167"/>
      <c r="D756" s="161" t="s">
        <v>2624</v>
      </c>
      <c r="E756" s="168" t="s">
        <v>2156</v>
      </c>
      <c r="F756" s="169" t="s">
        <v>2569</v>
      </c>
      <c r="H756" s="170">
        <v>70.25</v>
      </c>
      <c r="I756" s="346"/>
      <c r="L756" s="167"/>
      <c r="M756" s="171"/>
      <c r="N756" s="172"/>
      <c r="O756" s="172"/>
      <c r="P756" s="172"/>
      <c r="Q756" s="172"/>
      <c r="R756" s="172"/>
      <c r="S756" s="172"/>
      <c r="T756" s="173"/>
      <c r="AT756" s="168" t="s">
        <v>2624</v>
      </c>
      <c r="AU756" s="168" t="s">
        <v>2217</v>
      </c>
      <c r="AV756" s="13" t="s">
        <v>2217</v>
      </c>
      <c r="AW756" s="13" t="s">
        <v>26</v>
      </c>
      <c r="AX756" s="13" t="s">
        <v>2207</v>
      </c>
      <c r="AY756" s="168" t="s">
        <v>2612</v>
      </c>
    </row>
    <row r="757" spans="1:65" s="15" customFormat="1">
      <c r="B757" s="181"/>
      <c r="D757" s="161" t="s">
        <v>2624</v>
      </c>
      <c r="E757" s="182" t="s">
        <v>2156</v>
      </c>
      <c r="F757" s="183" t="s">
        <v>2641</v>
      </c>
      <c r="H757" s="184">
        <v>70.25</v>
      </c>
      <c r="I757" s="348"/>
      <c r="L757" s="181"/>
      <c r="M757" s="185"/>
      <c r="N757" s="186"/>
      <c r="O757" s="186"/>
      <c r="P757" s="186"/>
      <c r="Q757" s="186"/>
      <c r="R757" s="186"/>
      <c r="S757" s="186"/>
      <c r="T757" s="187"/>
      <c r="AT757" s="182" t="s">
        <v>2624</v>
      </c>
      <c r="AU757" s="182" t="s">
        <v>2217</v>
      </c>
      <c r="AV757" s="15" t="s">
        <v>2389</v>
      </c>
      <c r="AW757" s="15" t="s">
        <v>26</v>
      </c>
      <c r="AX757" s="15" t="s">
        <v>2215</v>
      </c>
      <c r="AY757" s="182" t="s">
        <v>2612</v>
      </c>
    </row>
    <row r="758" spans="1:65" s="1" customFormat="1" ht="16.5" customHeight="1">
      <c r="A758" s="29"/>
      <c r="B758" s="146"/>
      <c r="C758" s="147" t="s">
        <v>3108</v>
      </c>
      <c r="D758" s="147" t="s">
        <v>2618</v>
      </c>
      <c r="E758" s="148" t="s">
        <v>3109</v>
      </c>
      <c r="F758" s="149" t="s">
        <v>3110</v>
      </c>
      <c r="G758" s="150" t="s">
        <v>2297</v>
      </c>
      <c r="H758" s="151">
        <v>213.75</v>
      </c>
      <c r="I758" s="344"/>
      <c r="J758" s="152">
        <f>ROUND(I758*H758,2)</f>
        <v>0</v>
      </c>
      <c r="K758" s="153"/>
      <c r="L758" s="30"/>
      <c r="M758" s="154" t="s">
        <v>2156</v>
      </c>
      <c r="N758" s="155" t="s">
        <v>2172</v>
      </c>
      <c r="O758" s="156">
        <v>8.0000000000000002E-3</v>
      </c>
      <c r="P758" s="156">
        <f>O758*H758</f>
        <v>1.71</v>
      </c>
      <c r="Q758" s="156">
        <v>3.4000000000000002E-4</v>
      </c>
      <c r="R758" s="156">
        <f>Q758*H758</f>
        <v>7.2675000000000003E-2</v>
      </c>
      <c r="S758" s="156">
        <v>0</v>
      </c>
      <c r="T758" s="157">
        <f>S758*H758</f>
        <v>0</v>
      </c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R758" s="158" t="s">
        <v>2389</v>
      </c>
      <c r="AT758" s="158" t="s">
        <v>2618</v>
      </c>
      <c r="AU758" s="158" t="s">
        <v>2217</v>
      </c>
      <c r="AY758" s="17" t="s">
        <v>2612</v>
      </c>
      <c r="BE758" s="159">
        <f>IF(N758="základní",J758,0)</f>
        <v>0</v>
      </c>
      <c r="BF758" s="159">
        <f>IF(N758="snížená",J758,0)</f>
        <v>0</v>
      </c>
      <c r="BG758" s="159">
        <f>IF(N758="zákl. přenesená",J758,0)</f>
        <v>0</v>
      </c>
      <c r="BH758" s="159">
        <f>IF(N758="sníž. přenesená",J758,0)</f>
        <v>0</v>
      </c>
      <c r="BI758" s="159">
        <f>IF(N758="nulová",J758,0)</f>
        <v>0</v>
      </c>
      <c r="BJ758" s="17" t="s">
        <v>2215</v>
      </c>
      <c r="BK758" s="159">
        <f>ROUND(I758*H758,2)</f>
        <v>0</v>
      </c>
      <c r="BL758" s="17" t="s">
        <v>2389</v>
      </c>
      <c r="BM758" s="158" t="s">
        <v>3111</v>
      </c>
    </row>
    <row r="759" spans="1:65" s="12" customFormat="1">
      <c r="B759" s="160"/>
      <c r="D759" s="161" t="s">
        <v>2624</v>
      </c>
      <c r="E759" s="162" t="s">
        <v>2156</v>
      </c>
      <c r="F759" s="163" t="s">
        <v>3091</v>
      </c>
      <c r="H759" s="162" t="s">
        <v>2156</v>
      </c>
      <c r="I759" s="345"/>
      <c r="L759" s="160"/>
      <c r="M759" s="164"/>
      <c r="N759" s="165"/>
      <c r="O759" s="165"/>
      <c r="P759" s="165"/>
      <c r="Q759" s="165"/>
      <c r="R759" s="165"/>
      <c r="S759" s="165"/>
      <c r="T759" s="166"/>
      <c r="AT759" s="162" t="s">
        <v>2624</v>
      </c>
      <c r="AU759" s="162" t="s">
        <v>2217</v>
      </c>
      <c r="AV759" s="12" t="s">
        <v>2215</v>
      </c>
      <c r="AW759" s="12" t="s">
        <v>26</v>
      </c>
      <c r="AX759" s="12" t="s">
        <v>2207</v>
      </c>
      <c r="AY759" s="162" t="s">
        <v>2612</v>
      </c>
    </row>
    <row r="760" spans="1:65" s="13" customFormat="1">
      <c r="B760" s="167"/>
      <c r="D760" s="161" t="s">
        <v>2624</v>
      </c>
      <c r="E760" s="168" t="s">
        <v>2156</v>
      </c>
      <c r="F760" s="169" t="s">
        <v>2567</v>
      </c>
      <c r="H760" s="170">
        <v>0</v>
      </c>
      <c r="I760" s="346"/>
      <c r="L760" s="167"/>
      <c r="M760" s="171"/>
      <c r="N760" s="172"/>
      <c r="O760" s="172"/>
      <c r="P760" s="172"/>
      <c r="Q760" s="172"/>
      <c r="R760" s="172"/>
      <c r="S760" s="172"/>
      <c r="T760" s="173"/>
      <c r="AT760" s="168" t="s">
        <v>2624</v>
      </c>
      <c r="AU760" s="168" t="s">
        <v>2217</v>
      </c>
      <c r="AV760" s="13" t="s">
        <v>2217</v>
      </c>
      <c r="AW760" s="13" t="s">
        <v>26</v>
      </c>
      <c r="AX760" s="13" t="s">
        <v>2207</v>
      </c>
      <c r="AY760" s="168" t="s">
        <v>2612</v>
      </c>
    </row>
    <row r="761" spans="1:65" s="12" customFormat="1">
      <c r="B761" s="160"/>
      <c r="D761" s="161" t="s">
        <v>2624</v>
      </c>
      <c r="E761" s="162" t="s">
        <v>2156</v>
      </c>
      <c r="F761" s="163" t="s">
        <v>2721</v>
      </c>
      <c r="H761" s="162" t="s">
        <v>2156</v>
      </c>
      <c r="I761" s="345"/>
      <c r="L761" s="160"/>
      <c r="M761" s="164"/>
      <c r="N761" s="165"/>
      <c r="O761" s="165"/>
      <c r="P761" s="165"/>
      <c r="Q761" s="165"/>
      <c r="R761" s="165"/>
      <c r="S761" s="165"/>
      <c r="T761" s="166"/>
      <c r="AT761" s="162" t="s">
        <v>2624</v>
      </c>
      <c r="AU761" s="162" t="s">
        <v>2217</v>
      </c>
      <c r="AV761" s="12" t="s">
        <v>2215</v>
      </c>
      <c r="AW761" s="12" t="s">
        <v>26</v>
      </c>
      <c r="AX761" s="12" t="s">
        <v>2207</v>
      </c>
      <c r="AY761" s="162" t="s">
        <v>2612</v>
      </c>
    </row>
    <row r="762" spans="1:65" s="13" customFormat="1">
      <c r="B762" s="167"/>
      <c r="D762" s="161" t="s">
        <v>2624</v>
      </c>
      <c r="E762" s="168" t="s">
        <v>2156</v>
      </c>
      <c r="F762" s="169" t="s">
        <v>2569</v>
      </c>
      <c r="H762" s="170">
        <v>70.25</v>
      </c>
      <c r="I762" s="346"/>
      <c r="L762" s="167"/>
      <c r="M762" s="171"/>
      <c r="N762" s="172"/>
      <c r="O762" s="172"/>
      <c r="P762" s="172"/>
      <c r="Q762" s="172"/>
      <c r="R762" s="172"/>
      <c r="S762" s="172"/>
      <c r="T762" s="173"/>
      <c r="AT762" s="168" t="s">
        <v>2624</v>
      </c>
      <c r="AU762" s="168" t="s">
        <v>2217</v>
      </c>
      <c r="AV762" s="13" t="s">
        <v>2217</v>
      </c>
      <c r="AW762" s="13" t="s">
        <v>26</v>
      </c>
      <c r="AX762" s="13" t="s">
        <v>2207</v>
      </c>
      <c r="AY762" s="168" t="s">
        <v>2612</v>
      </c>
    </row>
    <row r="763" spans="1:65" s="12" customFormat="1">
      <c r="B763" s="160"/>
      <c r="D763" s="161" t="s">
        <v>2624</v>
      </c>
      <c r="E763" s="162" t="s">
        <v>2156</v>
      </c>
      <c r="F763" s="163" t="s">
        <v>2799</v>
      </c>
      <c r="H763" s="162" t="s">
        <v>2156</v>
      </c>
      <c r="I763" s="345"/>
      <c r="L763" s="160"/>
      <c r="M763" s="164"/>
      <c r="N763" s="165"/>
      <c r="O763" s="165"/>
      <c r="P763" s="165"/>
      <c r="Q763" s="165"/>
      <c r="R763" s="165"/>
      <c r="S763" s="165"/>
      <c r="T763" s="166"/>
      <c r="AT763" s="162" t="s">
        <v>2624</v>
      </c>
      <c r="AU763" s="162" t="s">
        <v>2217</v>
      </c>
      <c r="AV763" s="12" t="s">
        <v>2215</v>
      </c>
      <c r="AW763" s="12" t="s">
        <v>26</v>
      </c>
      <c r="AX763" s="12" t="s">
        <v>2207</v>
      </c>
      <c r="AY763" s="162" t="s">
        <v>2612</v>
      </c>
    </row>
    <row r="764" spans="1:65" s="13" customFormat="1">
      <c r="B764" s="167"/>
      <c r="D764" s="161" t="s">
        <v>2624</v>
      </c>
      <c r="E764" s="168" t="s">
        <v>2156</v>
      </c>
      <c r="F764" s="169" t="s">
        <v>2571</v>
      </c>
      <c r="H764" s="170">
        <v>143.5</v>
      </c>
      <c r="I764" s="346"/>
      <c r="L764" s="167"/>
      <c r="M764" s="171"/>
      <c r="N764" s="172"/>
      <c r="O764" s="172"/>
      <c r="P764" s="172"/>
      <c r="Q764" s="172"/>
      <c r="R764" s="172"/>
      <c r="S764" s="172"/>
      <c r="T764" s="173"/>
      <c r="AT764" s="168" t="s">
        <v>2624</v>
      </c>
      <c r="AU764" s="168" t="s">
        <v>2217</v>
      </c>
      <c r="AV764" s="13" t="s">
        <v>2217</v>
      </c>
      <c r="AW764" s="13" t="s">
        <v>26</v>
      </c>
      <c r="AX764" s="13" t="s">
        <v>2207</v>
      </c>
      <c r="AY764" s="168" t="s">
        <v>2612</v>
      </c>
    </row>
    <row r="765" spans="1:65" s="15" customFormat="1">
      <c r="B765" s="181"/>
      <c r="D765" s="161" t="s">
        <v>2624</v>
      </c>
      <c r="E765" s="182" t="s">
        <v>2156</v>
      </c>
      <c r="F765" s="183" t="s">
        <v>2641</v>
      </c>
      <c r="H765" s="184">
        <v>213.75</v>
      </c>
      <c r="I765" s="348"/>
      <c r="L765" s="181"/>
      <c r="M765" s="185"/>
      <c r="N765" s="186"/>
      <c r="O765" s="186"/>
      <c r="P765" s="186"/>
      <c r="Q765" s="186"/>
      <c r="R765" s="186"/>
      <c r="S765" s="186"/>
      <c r="T765" s="187"/>
      <c r="AT765" s="182" t="s">
        <v>2624</v>
      </c>
      <c r="AU765" s="182" t="s">
        <v>2217</v>
      </c>
      <c r="AV765" s="15" t="s">
        <v>2389</v>
      </c>
      <c r="AW765" s="15" t="s">
        <v>26</v>
      </c>
      <c r="AX765" s="15" t="s">
        <v>2215</v>
      </c>
      <c r="AY765" s="182" t="s">
        <v>2612</v>
      </c>
    </row>
    <row r="766" spans="1:65" s="1" customFormat="1" ht="16.5" customHeight="1">
      <c r="A766" s="29"/>
      <c r="B766" s="146"/>
      <c r="C766" s="147" t="s">
        <v>3112</v>
      </c>
      <c r="D766" s="147" t="s">
        <v>2618</v>
      </c>
      <c r="E766" s="148" t="s">
        <v>3113</v>
      </c>
      <c r="F766" s="149" t="s">
        <v>3114</v>
      </c>
      <c r="G766" s="150" t="s">
        <v>2297</v>
      </c>
      <c r="H766" s="151">
        <v>1779.346</v>
      </c>
      <c r="I766" s="344"/>
      <c r="J766" s="152">
        <f>ROUND(I766*H766,2)</f>
        <v>0</v>
      </c>
      <c r="K766" s="153"/>
      <c r="L766" s="30"/>
      <c r="M766" s="154" t="s">
        <v>2156</v>
      </c>
      <c r="N766" s="155" t="s">
        <v>2172</v>
      </c>
      <c r="O766" s="156">
        <v>2E-3</v>
      </c>
      <c r="P766" s="156">
        <f>O766*H766</f>
        <v>3.5586920000000002</v>
      </c>
      <c r="Q766" s="156">
        <v>7.1000000000000002E-4</v>
      </c>
      <c r="R766" s="156">
        <f>Q766*H766</f>
        <v>1.2633356600000001</v>
      </c>
      <c r="S766" s="156">
        <v>0</v>
      </c>
      <c r="T766" s="157">
        <f>S766*H766</f>
        <v>0</v>
      </c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R766" s="158" t="s">
        <v>2389</v>
      </c>
      <c r="AT766" s="158" t="s">
        <v>2618</v>
      </c>
      <c r="AU766" s="158" t="s">
        <v>2217</v>
      </c>
      <c r="AY766" s="17" t="s">
        <v>2612</v>
      </c>
      <c r="BE766" s="159">
        <f>IF(N766="základní",J766,0)</f>
        <v>0</v>
      </c>
      <c r="BF766" s="159">
        <f>IF(N766="snížená",J766,0)</f>
        <v>0</v>
      </c>
      <c r="BG766" s="159">
        <f>IF(N766="zákl. přenesená",J766,0)</f>
        <v>0</v>
      </c>
      <c r="BH766" s="159">
        <f>IF(N766="sníž. přenesená",J766,0)</f>
        <v>0</v>
      </c>
      <c r="BI766" s="159">
        <f>IF(N766="nulová",J766,0)</f>
        <v>0</v>
      </c>
      <c r="BJ766" s="17" t="s">
        <v>2215</v>
      </c>
      <c r="BK766" s="159">
        <f>ROUND(I766*H766,2)</f>
        <v>0</v>
      </c>
      <c r="BL766" s="17" t="s">
        <v>2389</v>
      </c>
      <c r="BM766" s="158" t="s">
        <v>3115</v>
      </c>
    </row>
    <row r="767" spans="1:65" s="12" customFormat="1">
      <c r="B767" s="160"/>
      <c r="D767" s="161" t="s">
        <v>2624</v>
      </c>
      <c r="E767" s="162" t="s">
        <v>2156</v>
      </c>
      <c r="F767" s="163" t="s">
        <v>3116</v>
      </c>
      <c r="H767" s="162" t="s">
        <v>2156</v>
      </c>
      <c r="I767" s="345"/>
      <c r="L767" s="160"/>
      <c r="M767" s="164"/>
      <c r="N767" s="165"/>
      <c r="O767" s="165"/>
      <c r="P767" s="165"/>
      <c r="Q767" s="165"/>
      <c r="R767" s="165"/>
      <c r="S767" s="165"/>
      <c r="T767" s="166"/>
      <c r="AT767" s="162" t="s">
        <v>2624</v>
      </c>
      <c r="AU767" s="162" t="s">
        <v>2217</v>
      </c>
      <c r="AV767" s="12" t="s">
        <v>2215</v>
      </c>
      <c r="AW767" s="12" t="s">
        <v>26</v>
      </c>
      <c r="AX767" s="12" t="s">
        <v>2207</v>
      </c>
      <c r="AY767" s="162" t="s">
        <v>2612</v>
      </c>
    </row>
    <row r="768" spans="1:65" s="13" customFormat="1">
      <c r="B768" s="167"/>
      <c r="D768" s="161" t="s">
        <v>2624</v>
      </c>
      <c r="E768" s="168" t="s">
        <v>2156</v>
      </c>
      <c r="F768" s="169" t="s">
        <v>3117</v>
      </c>
      <c r="H768" s="170">
        <v>137</v>
      </c>
      <c r="I768" s="346"/>
      <c r="L768" s="167"/>
      <c r="M768" s="171"/>
      <c r="N768" s="172"/>
      <c r="O768" s="172"/>
      <c r="P768" s="172"/>
      <c r="Q768" s="172"/>
      <c r="R768" s="172"/>
      <c r="S768" s="172"/>
      <c r="T768" s="173"/>
      <c r="AT768" s="168" t="s">
        <v>2624</v>
      </c>
      <c r="AU768" s="168" t="s">
        <v>2217</v>
      </c>
      <c r="AV768" s="13" t="s">
        <v>2217</v>
      </c>
      <c r="AW768" s="13" t="s">
        <v>26</v>
      </c>
      <c r="AX768" s="13" t="s">
        <v>2207</v>
      </c>
      <c r="AY768" s="168" t="s">
        <v>2612</v>
      </c>
    </row>
    <row r="769" spans="1:65" s="12" customFormat="1">
      <c r="B769" s="160"/>
      <c r="D769" s="161" t="s">
        <v>2624</v>
      </c>
      <c r="E769" s="162" t="s">
        <v>2156</v>
      </c>
      <c r="F769" s="163" t="s">
        <v>2799</v>
      </c>
      <c r="H769" s="162" t="s">
        <v>2156</v>
      </c>
      <c r="I769" s="345"/>
      <c r="L769" s="160"/>
      <c r="M769" s="164"/>
      <c r="N769" s="165"/>
      <c r="O769" s="165"/>
      <c r="P769" s="165"/>
      <c r="Q769" s="165"/>
      <c r="R769" s="165"/>
      <c r="S769" s="165"/>
      <c r="T769" s="166"/>
      <c r="AT769" s="162" t="s">
        <v>2624</v>
      </c>
      <c r="AU769" s="162" t="s">
        <v>2217</v>
      </c>
      <c r="AV769" s="12" t="s">
        <v>2215</v>
      </c>
      <c r="AW769" s="12" t="s">
        <v>26</v>
      </c>
      <c r="AX769" s="12" t="s">
        <v>2207</v>
      </c>
      <c r="AY769" s="162" t="s">
        <v>2612</v>
      </c>
    </row>
    <row r="770" spans="1:65" s="13" customFormat="1">
      <c r="B770" s="167"/>
      <c r="D770" s="161" t="s">
        <v>2624</v>
      </c>
      <c r="E770" s="168" t="s">
        <v>2156</v>
      </c>
      <c r="F770" s="169" t="s">
        <v>2321</v>
      </c>
      <c r="H770" s="170">
        <v>407</v>
      </c>
      <c r="I770" s="346"/>
      <c r="L770" s="167"/>
      <c r="M770" s="171"/>
      <c r="N770" s="172"/>
      <c r="O770" s="172"/>
      <c r="P770" s="172"/>
      <c r="Q770" s="172"/>
      <c r="R770" s="172"/>
      <c r="S770" s="172"/>
      <c r="T770" s="173"/>
      <c r="AT770" s="168" t="s">
        <v>2624</v>
      </c>
      <c r="AU770" s="168" t="s">
        <v>2217</v>
      </c>
      <c r="AV770" s="13" t="s">
        <v>2217</v>
      </c>
      <c r="AW770" s="13" t="s">
        <v>26</v>
      </c>
      <c r="AX770" s="13" t="s">
        <v>2207</v>
      </c>
      <c r="AY770" s="168" t="s">
        <v>2612</v>
      </c>
    </row>
    <row r="771" spans="1:65" s="13" customFormat="1">
      <c r="B771" s="167"/>
      <c r="D771" s="161" t="s">
        <v>2624</v>
      </c>
      <c r="E771" s="168" t="s">
        <v>2156</v>
      </c>
      <c r="F771" s="169" t="s">
        <v>2571</v>
      </c>
      <c r="H771" s="170">
        <v>143.5</v>
      </c>
      <c r="I771" s="346"/>
      <c r="L771" s="167"/>
      <c r="M771" s="171"/>
      <c r="N771" s="172"/>
      <c r="O771" s="172"/>
      <c r="P771" s="172"/>
      <c r="Q771" s="172"/>
      <c r="R771" s="172"/>
      <c r="S771" s="172"/>
      <c r="T771" s="173"/>
      <c r="AT771" s="168" t="s">
        <v>2624</v>
      </c>
      <c r="AU771" s="168" t="s">
        <v>2217</v>
      </c>
      <c r="AV771" s="13" t="s">
        <v>2217</v>
      </c>
      <c r="AW771" s="13" t="s">
        <v>26</v>
      </c>
      <c r="AX771" s="13" t="s">
        <v>2207</v>
      </c>
      <c r="AY771" s="168" t="s">
        <v>2612</v>
      </c>
    </row>
    <row r="772" spans="1:65" s="12" customFormat="1">
      <c r="B772" s="160"/>
      <c r="D772" s="161" t="s">
        <v>2624</v>
      </c>
      <c r="E772" s="162" t="s">
        <v>2156</v>
      </c>
      <c r="F772" s="163" t="s">
        <v>3118</v>
      </c>
      <c r="H772" s="162" t="s">
        <v>2156</v>
      </c>
      <c r="I772" s="345"/>
      <c r="L772" s="160"/>
      <c r="M772" s="164"/>
      <c r="N772" s="165"/>
      <c r="O772" s="165"/>
      <c r="P772" s="165"/>
      <c r="Q772" s="165"/>
      <c r="R772" s="165"/>
      <c r="S772" s="165"/>
      <c r="T772" s="166"/>
      <c r="AT772" s="162" t="s">
        <v>2624</v>
      </c>
      <c r="AU772" s="162" t="s">
        <v>2217</v>
      </c>
      <c r="AV772" s="12" t="s">
        <v>2215</v>
      </c>
      <c r="AW772" s="12" t="s">
        <v>26</v>
      </c>
      <c r="AX772" s="12" t="s">
        <v>2207</v>
      </c>
      <c r="AY772" s="162" t="s">
        <v>2612</v>
      </c>
    </row>
    <row r="773" spans="1:65" s="13" customFormat="1">
      <c r="B773" s="167"/>
      <c r="D773" s="161" t="s">
        <v>2624</v>
      </c>
      <c r="E773" s="168" t="s">
        <v>2156</v>
      </c>
      <c r="F773" s="169" t="s">
        <v>2397</v>
      </c>
      <c r="H773" s="170">
        <v>1091.846</v>
      </c>
      <c r="I773" s="346"/>
      <c r="L773" s="167"/>
      <c r="M773" s="171"/>
      <c r="N773" s="172"/>
      <c r="O773" s="172"/>
      <c r="P773" s="172"/>
      <c r="Q773" s="172"/>
      <c r="R773" s="172"/>
      <c r="S773" s="172"/>
      <c r="T773" s="173"/>
      <c r="AT773" s="168" t="s">
        <v>2624</v>
      </c>
      <c r="AU773" s="168" t="s">
        <v>2217</v>
      </c>
      <c r="AV773" s="13" t="s">
        <v>2217</v>
      </c>
      <c r="AW773" s="13" t="s">
        <v>26</v>
      </c>
      <c r="AX773" s="13" t="s">
        <v>2207</v>
      </c>
      <c r="AY773" s="168" t="s">
        <v>2612</v>
      </c>
    </row>
    <row r="774" spans="1:65" s="15" customFormat="1">
      <c r="B774" s="181"/>
      <c r="D774" s="161" t="s">
        <v>2624</v>
      </c>
      <c r="E774" s="182" t="s">
        <v>2156</v>
      </c>
      <c r="F774" s="183" t="s">
        <v>2641</v>
      </c>
      <c r="H774" s="184">
        <v>1779.346</v>
      </c>
      <c r="I774" s="348"/>
      <c r="L774" s="181"/>
      <c r="M774" s="185"/>
      <c r="N774" s="186"/>
      <c r="O774" s="186"/>
      <c r="P774" s="186"/>
      <c r="Q774" s="186"/>
      <c r="R774" s="186"/>
      <c r="S774" s="186"/>
      <c r="T774" s="187"/>
      <c r="AT774" s="182" t="s">
        <v>2624</v>
      </c>
      <c r="AU774" s="182" t="s">
        <v>2217</v>
      </c>
      <c r="AV774" s="15" t="s">
        <v>2389</v>
      </c>
      <c r="AW774" s="15" t="s">
        <v>26</v>
      </c>
      <c r="AX774" s="15" t="s">
        <v>2215</v>
      </c>
      <c r="AY774" s="182" t="s">
        <v>2612</v>
      </c>
    </row>
    <row r="775" spans="1:65" s="1" customFormat="1" ht="16.5" customHeight="1">
      <c r="A775" s="29"/>
      <c r="B775" s="146"/>
      <c r="C775" s="147" t="s">
        <v>3119</v>
      </c>
      <c r="D775" s="147" t="s">
        <v>2618</v>
      </c>
      <c r="E775" s="148" t="s">
        <v>3120</v>
      </c>
      <c r="F775" s="149" t="s">
        <v>3121</v>
      </c>
      <c r="G775" s="150" t="s">
        <v>2297</v>
      </c>
      <c r="H775" s="151">
        <v>143.5</v>
      </c>
      <c r="I775" s="344"/>
      <c r="J775" s="152">
        <f>ROUND(I775*H775,2)</f>
        <v>0</v>
      </c>
      <c r="K775" s="153"/>
      <c r="L775" s="30"/>
      <c r="M775" s="154" t="s">
        <v>2156</v>
      </c>
      <c r="N775" s="155" t="s">
        <v>2172</v>
      </c>
      <c r="O775" s="156">
        <v>0.36699999999999999</v>
      </c>
      <c r="P775" s="156">
        <f>O775*H775</f>
        <v>52.664499999999997</v>
      </c>
      <c r="Q775" s="156">
        <v>0</v>
      </c>
      <c r="R775" s="156">
        <f>Q775*H775</f>
        <v>0</v>
      </c>
      <c r="S775" s="156">
        <v>0</v>
      </c>
      <c r="T775" s="157">
        <f>S775*H775</f>
        <v>0</v>
      </c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R775" s="158" t="s">
        <v>2389</v>
      </c>
      <c r="AT775" s="158" t="s">
        <v>2618</v>
      </c>
      <c r="AU775" s="158" t="s">
        <v>2217</v>
      </c>
      <c r="AY775" s="17" t="s">
        <v>2612</v>
      </c>
      <c r="BE775" s="159">
        <f>IF(N775="základní",J775,0)</f>
        <v>0</v>
      </c>
      <c r="BF775" s="159">
        <f>IF(N775="snížená",J775,0)</f>
        <v>0</v>
      </c>
      <c r="BG775" s="159">
        <f>IF(N775="zákl. přenesená",J775,0)</f>
        <v>0</v>
      </c>
      <c r="BH775" s="159">
        <f>IF(N775="sníž. přenesená",J775,0)</f>
        <v>0</v>
      </c>
      <c r="BI775" s="159">
        <f>IF(N775="nulová",J775,0)</f>
        <v>0</v>
      </c>
      <c r="BJ775" s="17" t="s">
        <v>2215</v>
      </c>
      <c r="BK775" s="159">
        <f>ROUND(I775*H775,2)</f>
        <v>0</v>
      </c>
      <c r="BL775" s="17" t="s">
        <v>2389</v>
      </c>
      <c r="BM775" s="158" t="s">
        <v>3122</v>
      </c>
    </row>
    <row r="776" spans="1:65" s="12" customFormat="1">
      <c r="B776" s="160"/>
      <c r="D776" s="161" t="s">
        <v>2624</v>
      </c>
      <c r="E776" s="162" t="s">
        <v>2156</v>
      </c>
      <c r="F776" s="163" t="s">
        <v>2799</v>
      </c>
      <c r="H776" s="162" t="s">
        <v>2156</v>
      </c>
      <c r="I776" s="345"/>
      <c r="L776" s="160"/>
      <c r="M776" s="164"/>
      <c r="N776" s="165"/>
      <c r="O776" s="165"/>
      <c r="P776" s="165"/>
      <c r="Q776" s="165"/>
      <c r="R776" s="165"/>
      <c r="S776" s="165"/>
      <c r="T776" s="166"/>
      <c r="AT776" s="162" t="s">
        <v>2624</v>
      </c>
      <c r="AU776" s="162" t="s">
        <v>2217</v>
      </c>
      <c r="AV776" s="12" t="s">
        <v>2215</v>
      </c>
      <c r="AW776" s="12" t="s">
        <v>26</v>
      </c>
      <c r="AX776" s="12" t="s">
        <v>2207</v>
      </c>
      <c r="AY776" s="162" t="s">
        <v>2612</v>
      </c>
    </row>
    <row r="777" spans="1:65" s="13" customFormat="1">
      <c r="B777" s="167"/>
      <c r="D777" s="161" t="s">
        <v>2624</v>
      </c>
      <c r="E777" s="168" t="s">
        <v>2156</v>
      </c>
      <c r="F777" s="169" t="s">
        <v>3123</v>
      </c>
      <c r="H777" s="170">
        <v>143.5</v>
      </c>
      <c r="I777" s="346"/>
      <c r="L777" s="167"/>
      <c r="M777" s="171"/>
      <c r="N777" s="172"/>
      <c r="O777" s="172"/>
      <c r="P777" s="172"/>
      <c r="Q777" s="172"/>
      <c r="R777" s="172"/>
      <c r="S777" s="172"/>
      <c r="T777" s="173"/>
      <c r="AT777" s="168" t="s">
        <v>2624</v>
      </c>
      <c r="AU777" s="168" t="s">
        <v>2217</v>
      </c>
      <c r="AV777" s="13" t="s">
        <v>2217</v>
      </c>
      <c r="AW777" s="13" t="s">
        <v>26</v>
      </c>
      <c r="AX777" s="13" t="s">
        <v>2207</v>
      </c>
      <c r="AY777" s="168" t="s">
        <v>2612</v>
      </c>
    </row>
    <row r="778" spans="1:65" s="15" customFormat="1">
      <c r="B778" s="181"/>
      <c r="D778" s="161" t="s">
        <v>2624</v>
      </c>
      <c r="E778" s="182" t="s">
        <v>2156</v>
      </c>
      <c r="F778" s="183" t="s">
        <v>2641</v>
      </c>
      <c r="H778" s="184">
        <v>143.5</v>
      </c>
      <c r="I778" s="348"/>
      <c r="L778" s="181"/>
      <c r="M778" s="185"/>
      <c r="N778" s="186"/>
      <c r="O778" s="186"/>
      <c r="P778" s="186"/>
      <c r="Q778" s="186"/>
      <c r="R778" s="186"/>
      <c r="S778" s="186"/>
      <c r="T778" s="187"/>
      <c r="AT778" s="182" t="s">
        <v>2624</v>
      </c>
      <c r="AU778" s="182" t="s">
        <v>2217</v>
      </c>
      <c r="AV778" s="15" t="s">
        <v>2389</v>
      </c>
      <c r="AW778" s="15" t="s">
        <v>26</v>
      </c>
      <c r="AX778" s="15" t="s">
        <v>2215</v>
      </c>
      <c r="AY778" s="182" t="s">
        <v>2612</v>
      </c>
    </row>
    <row r="779" spans="1:65" s="1" customFormat="1" ht="16.5" customHeight="1">
      <c r="A779" s="29"/>
      <c r="B779" s="146"/>
      <c r="C779" s="147" t="s">
        <v>3124</v>
      </c>
      <c r="D779" s="147" t="s">
        <v>2618</v>
      </c>
      <c r="E779" s="148" t="s">
        <v>3125</v>
      </c>
      <c r="F779" s="149" t="s">
        <v>3126</v>
      </c>
      <c r="G779" s="150" t="s">
        <v>2297</v>
      </c>
      <c r="H779" s="151">
        <v>70.25</v>
      </c>
      <c r="I779" s="344"/>
      <c r="J779" s="152">
        <f>ROUND(I779*H779,2)</f>
        <v>0</v>
      </c>
      <c r="K779" s="153"/>
      <c r="L779" s="30"/>
      <c r="M779" s="154" t="s">
        <v>2156</v>
      </c>
      <c r="N779" s="155" t="s">
        <v>2172</v>
      </c>
      <c r="O779" s="156">
        <v>6.8000000000000005E-2</v>
      </c>
      <c r="P779" s="156">
        <f>O779*H779</f>
        <v>4.7770000000000001</v>
      </c>
      <c r="Q779" s="156">
        <v>0</v>
      </c>
      <c r="R779" s="156">
        <f>Q779*H779</f>
        <v>0</v>
      </c>
      <c r="S779" s="156">
        <v>0</v>
      </c>
      <c r="T779" s="157">
        <f>S779*H779</f>
        <v>0</v>
      </c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R779" s="158" t="s">
        <v>2389</v>
      </c>
      <c r="AT779" s="158" t="s">
        <v>2618</v>
      </c>
      <c r="AU779" s="158" t="s">
        <v>2217</v>
      </c>
      <c r="AY779" s="17" t="s">
        <v>2612</v>
      </c>
      <c r="BE779" s="159">
        <f>IF(N779="základní",J779,0)</f>
        <v>0</v>
      </c>
      <c r="BF779" s="159">
        <f>IF(N779="snížená",J779,0)</f>
        <v>0</v>
      </c>
      <c r="BG779" s="159">
        <f>IF(N779="zákl. přenesená",J779,0)</f>
        <v>0</v>
      </c>
      <c r="BH779" s="159">
        <f>IF(N779="sníž. přenesená",J779,0)</f>
        <v>0</v>
      </c>
      <c r="BI779" s="159">
        <f>IF(N779="nulová",J779,0)</f>
        <v>0</v>
      </c>
      <c r="BJ779" s="17" t="s">
        <v>2215</v>
      </c>
      <c r="BK779" s="159">
        <f>ROUND(I779*H779,2)</f>
        <v>0</v>
      </c>
      <c r="BL779" s="17" t="s">
        <v>2389</v>
      </c>
      <c r="BM779" s="158" t="s">
        <v>3127</v>
      </c>
    </row>
    <row r="780" spans="1:65" s="12" customFormat="1">
      <c r="B780" s="160"/>
      <c r="D780" s="161" t="s">
        <v>2624</v>
      </c>
      <c r="E780" s="162" t="s">
        <v>2156</v>
      </c>
      <c r="F780" s="163" t="s">
        <v>3091</v>
      </c>
      <c r="H780" s="162" t="s">
        <v>2156</v>
      </c>
      <c r="I780" s="345"/>
      <c r="L780" s="160"/>
      <c r="M780" s="164"/>
      <c r="N780" s="165"/>
      <c r="O780" s="165"/>
      <c r="P780" s="165"/>
      <c r="Q780" s="165"/>
      <c r="R780" s="165"/>
      <c r="S780" s="165"/>
      <c r="T780" s="166"/>
      <c r="AT780" s="162" t="s">
        <v>2624</v>
      </c>
      <c r="AU780" s="162" t="s">
        <v>2217</v>
      </c>
      <c r="AV780" s="12" t="s">
        <v>2215</v>
      </c>
      <c r="AW780" s="12" t="s">
        <v>26</v>
      </c>
      <c r="AX780" s="12" t="s">
        <v>2207</v>
      </c>
      <c r="AY780" s="162" t="s">
        <v>2612</v>
      </c>
    </row>
    <row r="781" spans="1:65" s="13" customFormat="1">
      <c r="B781" s="167"/>
      <c r="D781" s="161" t="s">
        <v>2624</v>
      </c>
      <c r="E781" s="168" t="s">
        <v>2156</v>
      </c>
      <c r="F781" s="169" t="s">
        <v>3092</v>
      </c>
      <c r="H781" s="170">
        <v>0</v>
      </c>
      <c r="I781" s="346"/>
      <c r="L781" s="167"/>
      <c r="M781" s="171"/>
      <c r="N781" s="172"/>
      <c r="O781" s="172"/>
      <c r="P781" s="172"/>
      <c r="Q781" s="172"/>
      <c r="R781" s="172"/>
      <c r="S781" s="172"/>
      <c r="T781" s="173"/>
      <c r="AT781" s="168" t="s">
        <v>2624</v>
      </c>
      <c r="AU781" s="168" t="s">
        <v>2217</v>
      </c>
      <c r="AV781" s="13" t="s">
        <v>2217</v>
      </c>
      <c r="AW781" s="13" t="s">
        <v>26</v>
      </c>
      <c r="AX781" s="13" t="s">
        <v>2207</v>
      </c>
      <c r="AY781" s="168" t="s">
        <v>2612</v>
      </c>
    </row>
    <row r="782" spans="1:65" s="12" customFormat="1">
      <c r="B782" s="160"/>
      <c r="D782" s="161" t="s">
        <v>2624</v>
      </c>
      <c r="E782" s="162" t="s">
        <v>2156</v>
      </c>
      <c r="F782" s="163" t="s">
        <v>2721</v>
      </c>
      <c r="H782" s="162" t="s">
        <v>2156</v>
      </c>
      <c r="I782" s="345"/>
      <c r="L782" s="160"/>
      <c r="M782" s="164"/>
      <c r="N782" s="165"/>
      <c r="O782" s="165"/>
      <c r="P782" s="165"/>
      <c r="Q782" s="165"/>
      <c r="R782" s="165"/>
      <c r="S782" s="165"/>
      <c r="T782" s="166"/>
      <c r="AT782" s="162" t="s">
        <v>2624</v>
      </c>
      <c r="AU782" s="162" t="s">
        <v>2217</v>
      </c>
      <c r="AV782" s="12" t="s">
        <v>2215</v>
      </c>
      <c r="AW782" s="12" t="s">
        <v>26</v>
      </c>
      <c r="AX782" s="12" t="s">
        <v>2207</v>
      </c>
      <c r="AY782" s="162" t="s">
        <v>2612</v>
      </c>
    </row>
    <row r="783" spans="1:65" s="13" customFormat="1">
      <c r="B783" s="167"/>
      <c r="D783" s="161" t="s">
        <v>2624</v>
      </c>
      <c r="E783" s="168" t="s">
        <v>2156</v>
      </c>
      <c r="F783" s="169" t="s">
        <v>3093</v>
      </c>
      <c r="H783" s="170">
        <v>70.25</v>
      </c>
      <c r="I783" s="346"/>
      <c r="L783" s="167"/>
      <c r="M783" s="171"/>
      <c r="N783" s="172"/>
      <c r="O783" s="172"/>
      <c r="P783" s="172"/>
      <c r="Q783" s="172"/>
      <c r="R783" s="172"/>
      <c r="S783" s="172"/>
      <c r="T783" s="173"/>
      <c r="AT783" s="168" t="s">
        <v>2624</v>
      </c>
      <c r="AU783" s="168" t="s">
        <v>2217</v>
      </c>
      <c r="AV783" s="13" t="s">
        <v>2217</v>
      </c>
      <c r="AW783" s="13" t="s">
        <v>26</v>
      </c>
      <c r="AX783" s="13" t="s">
        <v>2207</v>
      </c>
      <c r="AY783" s="168" t="s">
        <v>2612</v>
      </c>
    </row>
    <row r="784" spans="1:65" s="15" customFormat="1">
      <c r="B784" s="181"/>
      <c r="D784" s="161" t="s">
        <v>2624</v>
      </c>
      <c r="E784" s="182" t="s">
        <v>2156</v>
      </c>
      <c r="F784" s="183" t="s">
        <v>2641</v>
      </c>
      <c r="H784" s="184">
        <v>70.25</v>
      </c>
      <c r="I784" s="348"/>
      <c r="L784" s="181"/>
      <c r="M784" s="185"/>
      <c r="N784" s="186"/>
      <c r="O784" s="186"/>
      <c r="P784" s="186"/>
      <c r="Q784" s="186"/>
      <c r="R784" s="186"/>
      <c r="S784" s="186"/>
      <c r="T784" s="187"/>
      <c r="AT784" s="182" t="s">
        <v>2624</v>
      </c>
      <c r="AU784" s="182" t="s">
        <v>2217</v>
      </c>
      <c r="AV784" s="15" t="s">
        <v>2389</v>
      </c>
      <c r="AW784" s="15" t="s">
        <v>26</v>
      </c>
      <c r="AX784" s="15" t="s">
        <v>2215</v>
      </c>
      <c r="AY784" s="182" t="s">
        <v>2612</v>
      </c>
    </row>
    <row r="785" spans="1:65" s="1" customFormat="1" ht="16.5" customHeight="1">
      <c r="A785" s="29"/>
      <c r="B785" s="146"/>
      <c r="C785" s="147" t="s">
        <v>3128</v>
      </c>
      <c r="D785" s="147" t="s">
        <v>2618</v>
      </c>
      <c r="E785" s="148" t="s">
        <v>3129</v>
      </c>
      <c r="F785" s="149" t="s">
        <v>3130</v>
      </c>
      <c r="G785" s="150" t="s">
        <v>2297</v>
      </c>
      <c r="H785" s="151">
        <v>143.5</v>
      </c>
      <c r="I785" s="344"/>
      <c r="J785" s="152">
        <f>ROUND(I785*H785,2)</f>
        <v>0</v>
      </c>
      <c r="K785" s="153"/>
      <c r="L785" s="30"/>
      <c r="M785" s="154" t="s">
        <v>2156</v>
      </c>
      <c r="N785" s="155" t="s">
        <v>2172</v>
      </c>
      <c r="O785" s="156">
        <v>0.09</v>
      </c>
      <c r="P785" s="156">
        <f>O785*H785</f>
        <v>12.914999999999999</v>
      </c>
      <c r="Q785" s="156">
        <v>0</v>
      </c>
      <c r="R785" s="156">
        <f>Q785*H785</f>
        <v>0</v>
      </c>
      <c r="S785" s="156">
        <v>0</v>
      </c>
      <c r="T785" s="157">
        <f>S785*H785</f>
        <v>0</v>
      </c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R785" s="158" t="s">
        <v>2389</v>
      </c>
      <c r="AT785" s="158" t="s">
        <v>2618</v>
      </c>
      <c r="AU785" s="158" t="s">
        <v>2217</v>
      </c>
      <c r="AY785" s="17" t="s">
        <v>2612</v>
      </c>
      <c r="BE785" s="159">
        <f>IF(N785="základní",J785,0)</f>
        <v>0</v>
      </c>
      <c r="BF785" s="159">
        <f>IF(N785="snížená",J785,0)</f>
        <v>0</v>
      </c>
      <c r="BG785" s="159">
        <f>IF(N785="zákl. přenesená",J785,0)</f>
        <v>0</v>
      </c>
      <c r="BH785" s="159">
        <f>IF(N785="sníž. přenesená",J785,0)</f>
        <v>0</v>
      </c>
      <c r="BI785" s="159">
        <f>IF(N785="nulová",J785,0)</f>
        <v>0</v>
      </c>
      <c r="BJ785" s="17" t="s">
        <v>2215</v>
      </c>
      <c r="BK785" s="159">
        <f>ROUND(I785*H785,2)</f>
        <v>0</v>
      </c>
      <c r="BL785" s="17" t="s">
        <v>2389</v>
      </c>
      <c r="BM785" s="158" t="s">
        <v>3131</v>
      </c>
    </row>
    <row r="786" spans="1:65" s="12" customFormat="1">
      <c r="B786" s="160"/>
      <c r="D786" s="161" t="s">
        <v>2624</v>
      </c>
      <c r="E786" s="162" t="s">
        <v>2156</v>
      </c>
      <c r="F786" s="163" t="s">
        <v>2799</v>
      </c>
      <c r="H786" s="162" t="s">
        <v>2156</v>
      </c>
      <c r="I786" s="345"/>
      <c r="L786" s="160"/>
      <c r="M786" s="164"/>
      <c r="N786" s="165"/>
      <c r="O786" s="165"/>
      <c r="P786" s="165"/>
      <c r="Q786" s="165"/>
      <c r="R786" s="165"/>
      <c r="S786" s="165"/>
      <c r="T786" s="166"/>
      <c r="AT786" s="162" t="s">
        <v>2624</v>
      </c>
      <c r="AU786" s="162" t="s">
        <v>2217</v>
      </c>
      <c r="AV786" s="12" t="s">
        <v>2215</v>
      </c>
      <c r="AW786" s="12" t="s">
        <v>26</v>
      </c>
      <c r="AX786" s="12" t="s">
        <v>2207</v>
      </c>
      <c r="AY786" s="162" t="s">
        <v>2612</v>
      </c>
    </row>
    <row r="787" spans="1:65" s="13" customFormat="1">
      <c r="B787" s="167"/>
      <c r="D787" s="161" t="s">
        <v>2624</v>
      </c>
      <c r="E787" s="168" t="s">
        <v>2156</v>
      </c>
      <c r="F787" s="169" t="s">
        <v>3123</v>
      </c>
      <c r="H787" s="170">
        <v>143.5</v>
      </c>
      <c r="I787" s="346"/>
      <c r="L787" s="167"/>
      <c r="M787" s="171"/>
      <c r="N787" s="172"/>
      <c r="O787" s="172"/>
      <c r="P787" s="172"/>
      <c r="Q787" s="172"/>
      <c r="R787" s="172"/>
      <c r="S787" s="172"/>
      <c r="T787" s="173"/>
      <c r="AT787" s="168" t="s">
        <v>2624</v>
      </c>
      <c r="AU787" s="168" t="s">
        <v>2217</v>
      </c>
      <c r="AV787" s="13" t="s">
        <v>2217</v>
      </c>
      <c r="AW787" s="13" t="s">
        <v>26</v>
      </c>
      <c r="AX787" s="13" t="s">
        <v>2207</v>
      </c>
      <c r="AY787" s="168" t="s">
        <v>2612</v>
      </c>
    </row>
    <row r="788" spans="1:65" s="15" customFormat="1">
      <c r="B788" s="181"/>
      <c r="D788" s="161" t="s">
        <v>2624</v>
      </c>
      <c r="E788" s="182" t="s">
        <v>2156</v>
      </c>
      <c r="F788" s="183" t="s">
        <v>2641</v>
      </c>
      <c r="H788" s="184">
        <v>143.5</v>
      </c>
      <c r="I788" s="348"/>
      <c r="L788" s="181"/>
      <c r="M788" s="185"/>
      <c r="N788" s="186"/>
      <c r="O788" s="186"/>
      <c r="P788" s="186"/>
      <c r="Q788" s="186"/>
      <c r="R788" s="186"/>
      <c r="S788" s="186"/>
      <c r="T788" s="187"/>
      <c r="AT788" s="182" t="s">
        <v>2624</v>
      </c>
      <c r="AU788" s="182" t="s">
        <v>2217</v>
      </c>
      <c r="AV788" s="15" t="s">
        <v>2389</v>
      </c>
      <c r="AW788" s="15" t="s">
        <v>26</v>
      </c>
      <c r="AX788" s="15" t="s">
        <v>2215</v>
      </c>
      <c r="AY788" s="182" t="s">
        <v>2612</v>
      </c>
    </row>
    <row r="789" spans="1:65" s="1" customFormat="1" ht="21.75" customHeight="1">
      <c r="A789" s="29"/>
      <c r="B789" s="146"/>
      <c r="C789" s="147" t="s">
        <v>3132</v>
      </c>
      <c r="D789" s="147" t="s">
        <v>2618</v>
      </c>
      <c r="E789" s="148" t="s">
        <v>3133</v>
      </c>
      <c r="F789" s="149" t="s">
        <v>3134</v>
      </c>
      <c r="G789" s="150" t="s">
        <v>2297</v>
      </c>
      <c r="H789" s="151">
        <v>407</v>
      </c>
      <c r="I789" s="344"/>
      <c r="J789" s="152">
        <f>ROUND(I789*H789,2)</f>
        <v>0</v>
      </c>
      <c r="K789" s="153"/>
      <c r="L789" s="30"/>
      <c r="M789" s="154" t="s">
        <v>2156</v>
      </c>
      <c r="N789" s="155" t="s">
        <v>2172</v>
      </c>
      <c r="O789" s="156">
        <v>6.6000000000000003E-2</v>
      </c>
      <c r="P789" s="156">
        <f>O789*H789</f>
        <v>26.862000000000002</v>
      </c>
      <c r="Q789" s="156">
        <v>0</v>
      </c>
      <c r="R789" s="156">
        <f>Q789*H789</f>
        <v>0</v>
      </c>
      <c r="S789" s="156">
        <v>0</v>
      </c>
      <c r="T789" s="157">
        <f>S789*H789</f>
        <v>0</v>
      </c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R789" s="158" t="s">
        <v>2389</v>
      </c>
      <c r="AT789" s="158" t="s">
        <v>2618</v>
      </c>
      <c r="AU789" s="158" t="s">
        <v>2217</v>
      </c>
      <c r="AY789" s="17" t="s">
        <v>2612</v>
      </c>
      <c r="BE789" s="159">
        <f>IF(N789="základní",J789,0)</f>
        <v>0</v>
      </c>
      <c r="BF789" s="159">
        <f>IF(N789="snížená",J789,0)</f>
        <v>0</v>
      </c>
      <c r="BG789" s="159">
        <f>IF(N789="zákl. přenesená",J789,0)</f>
        <v>0</v>
      </c>
      <c r="BH789" s="159">
        <f>IF(N789="sníž. přenesená",J789,0)</f>
        <v>0</v>
      </c>
      <c r="BI789" s="159">
        <f>IF(N789="nulová",J789,0)</f>
        <v>0</v>
      </c>
      <c r="BJ789" s="17" t="s">
        <v>2215</v>
      </c>
      <c r="BK789" s="159">
        <f>ROUND(I789*H789,2)</f>
        <v>0</v>
      </c>
      <c r="BL789" s="17" t="s">
        <v>2389</v>
      </c>
      <c r="BM789" s="158" t="s">
        <v>3135</v>
      </c>
    </row>
    <row r="790" spans="1:65" s="12" customFormat="1">
      <c r="B790" s="160"/>
      <c r="D790" s="161" t="s">
        <v>2624</v>
      </c>
      <c r="E790" s="162" t="s">
        <v>2156</v>
      </c>
      <c r="F790" s="163" t="s">
        <v>2799</v>
      </c>
      <c r="H790" s="162" t="s">
        <v>2156</v>
      </c>
      <c r="I790" s="345"/>
      <c r="L790" s="160"/>
      <c r="M790" s="164"/>
      <c r="N790" s="165"/>
      <c r="O790" s="165"/>
      <c r="P790" s="165"/>
      <c r="Q790" s="165"/>
      <c r="R790" s="165"/>
      <c r="S790" s="165"/>
      <c r="T790" s="166"/>
      <c r="AT790" s="162" t="s">
        <v>2624</v>
      </c>
      <c r="AU790" s="162" t="s">
        <v>2217</v>
      </c>
      <c r="AV790" s="12" t="s">
        <v>2215</v>
      </c>
      <c r="AW790" s="12" t="s">
        <v>26</v>
      </c>
      <c r="AX790" s="12" t="s">
        <v>2207</v>
      </c>
      <c r="AY790" s="162" t="s">
        <v>2612</v>
      </c>
    </row>
    <row r="791" spans="1:65" s="13" customFormat="1">
      <c r="B791" s="167"/>
      <c r="D791" s="161" t="s">
        <v>2624</v>
      </c>
      <c r="E791" s="168" t="s">
        <v>2156</v>
      </c>
      <c r="F791" s="169" t="s">
        <v>3123</v>
      </c>
      <c r="H791" s="170">
        <v>143.5</v>
      </c>
      <c r="I791" s="346"/>
      <c r="L791" s="167"/>
      <c r="M791" s="171"/>
      <c r="N791" s="172"/>
      <c r="O791" s="172"/>
      <c r="P791" s="172"/>
      <c r="Q791" s="172"/>
      <c r="R791" s="172"/>
      <c r="S791" s="172"/>
      <c r="T791" s="173"/>
      <c r="AT791" s="168" t="s">
        <v>2624</v>
      </c>
      <c r="AU791" s="168" t="s">
        <v>2217</v>
      </c>
      <c r="AV791" s="13" t="s">
        <v>2217</v>
      </c>
      <c r="AW791" s="13" t="s">
        <v>26</v>
      </c>
      <c r="AX791" s="13" t="s">
        <v>2207</v>
      </c>
      <c r="AY791" s="168" t="s">
        <v>2612</v>
      </c>
    </row>
    <row r="792" spans="1:65" s="13" customFormat="1">
      <c r="B792" s="167"/>
      <c r="D792" s="161" t="s">
        <v>2624</v>
      </c>
      <c r="E792" s="168" t="s">
        <v>2156</v>
      </c>
      <c r="F792" s="169" t="s">
        <v>3136</v>
      </c>
      <c r="H792" s="170">
        <v>263.5</v>
      </c>
      <c r="I792" s="346"/>
      <c r="L792" s="167"/>
      <c r="M792" s="171"/>
      <c r="N792" s="172"/>
      <c r="O792" s="172"/>
      <c r="P792" s="172"/>
      <c r="Q792" s="172"/>
      <c r="R792" s="172"/>
      <c r="S792" s="172"/>
      <c r="T792" s="173"/>
      <c r="AT792" s="168" t="s">
        <v>2624</v>
      </c>
      <c r="AU792" s="168" t="s">
        <v>2217</v>
      </c>
      <c r="AV792" s="13" t="s">
        <v>2217</v>
      </c>
      <c r="AW792" s="13" t="s">
        <v>26</v>
      </c>
      <c r="AX792" s="13" t="s">
        <v>2207</v>
      </c>
      <c r="AY792" s="168" t="s">
        <v>2612</v>
      </c>
    </row>
    <row r="793" spans="1:65" s="14" customFormat="1">
      <c r="B793" s="174"/>
      <c r="D793" s="161" t="s">
        <v>2624</v>
      </c>
      <c r="E793" s="175" t="s">
        <v>2321</v>
      </c>
      <c r="F793" s="176" t="s">
        <v>2638</v>
      </c>
      <c r="H793" s="177">
        <v>407</v>
      </c>
      <c r="I793" s="347"/>
      <c r="L793" s="174"/>
      <c r="M793" s="178"/>
      <c r="N793" s="179"/>
      <c r="O793" s="179"/>
      <c r="P793" s="179"/>
      <c r="Q793" s="179"/>
      <c r="R793" s="179"/>
      <c r="S793" s="179"/>
      <c r="T793" s="180"/>
      <c r="AT793" s="175" t="s">
        <v>2624</v>
      </c>
      <c r="AU793" s="175" t="s">
        <v>2217</v>
      </c>
      <c r="AV793" s="14" t="s">
        <v>2329</v>
      </c>
      <c r="AW793" s="14" t="s">
        <v>26</v>
      </c>
      <c r="AX793" s="14" t="s">
        <v>2207</v>
      </c>
      <c r="AY793" s="175" t="s">
        <v>2612</v>
      </c>
    </row>
    <row r="794" spans="1:65" s="15" customFormat="1">
      <c r="B794" s="181"/>
      <c r="D794" s="161" t="s">
        <v>2624</v>
      </c>
      <c r="E794" s="182" t="s">
        <v>2156</v>
      </c>
      <c r="F794" s="183" t="s">
        <v>2641</v>
      </c>
      <c r="H794" s="184">
        <v>407</v>
      </c>
      <c r="I794" s="348"/>
      <c r="L794" s="181"/>
      <c r="M794" s="185"/>
      <c r="N794" s="186"/>
      <c r="O794" s="186"/>
      <c r="P794" s="186"/>
      <c r="Q794" s="186"/>
      <c r="R794" s="186"/>
      <c r="S794" s="186"/>
      <c r="T794" s="187"/>
      <c r="AT794" s="182" t="s">
        <v>2624</v>
      </c>
      <c r="AU794" s="182" t="s">
        <v>2217</v>
      </c>
      <c r="AV794" s="15" t="s">
        <v>2389</v>
      </c>
      <c r="AW794" s="15" t="s">
        <v>26</v>
      </c>
      <c r="AX794" s="15" t="s">
        <v>2215</v>
      </c>
      <c r="AY794" s="182" t="s">
        <v>2612</v>
      </c>
    </row>
    <row r="795" spans="1:65" s="1" customFormat="1" ht="21.75" customHeight="1">
      <c r="A795" s="29"/>
      <c r="B795" s="146"/>
      <c r="C795" s="147" t="s">
        <v>3137</v>
      </c>
      <c r="D795" s="147" t="s">
        <v>2618</v>
      </c>
      <c r="E795" s="148" t="s">
        <v>3138</v>
      </c>
      <c r="F795" s="149" t="s">
        <v>3139</v>
      </c>
      <c r="G795" s="150" t="s">
        <v>2297</v>
      </c>
      <c r="H795" s="151">
        <v>1228.846</v>
      </c>
      <c r="I795" s="344"/>
      <c r="J795" s="152">
        <f>ROUND(I795*H795,2)</f>
        <v>0</v>
      </c>
      <c r="K795" s="153"/>
      <c r="L795" s="30"/>
      <c r="M795" s="154" t="s">
        <v>2156</v>
      </c>
      <c r="N795" s="155" t="s">
        <v>2172</v>
      </c>
      <c r="O795" s="156">
        <v>7.0999999999999994E-2</v>
      </c>
      <c r="P795" s="156">
        <f>O795*H795</f>
        <v>87.248065999999994</v>
      </c>
      <c r="Q795" s="156">
        <v>0</v>
      </c>
      <c r="R795" s="156">
        <f>Q795*H795</f>
        <v>0</v>
      </c>
      <c r="S795" s="156">
        <v>0</v>
      </c>
      <c r="T795" s="157">
        <f>S795*H795</f>
        <v>0</v>
      </c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R795" s="158" t="s">
        <v>2389</v>
      </c>
      <c r="AT795" s="158" t="s">
        <v>2618</v>
      </c>
      <c r="AU795" s="158" t="s">
        <v>2217</v>
      </c>
      <c r="AY795" s="17" t="s">
        <v>2612</v>
      </c>
      <c r="BE795" s="159">
        <f>IF(N795="základní",J795,0)</f>
        <v>0</v>
      </c>
      <c r="BF795" s="159">
        <f>IF(N795="snížená",J795,0)</f>
        <v>0</v>
      </c>
      <c r="BG795" s="159">
        <f>IF(N795="zákl. přenesená",J795,0)</f>
        <v>0</v>
      </c>
      <c r="BH795" s="159">
        <f>IF(N795="sníž. přenesená",J795,0)</f>
        <v>0</v>
      </c>
      <c r="BI795" s="159">
        <f>IF(N795="nulová",J795,0)</f>
        <v>0</v>
      </c>
      <c r="BJ795" s="17" t="s">
        <v>2215</v>
      </c>
      <c r="BK795" s="159">
        <f>ROUND(I795*H795,2)</f>
        <v>0</v>
      </c>
      <c r="BL795" s="17" t="s">
        <v>2389</v>
      </c>
      <c r="BM795" s="158" t="s">
        <v>3140</v>
      </c>
    </row>
    <row r="796" spans="1:65" s="12" customFormat="1">
      <c r="B796" s="160"/>
      <c r="D796" s="161" t="s">
        <v>2624</v>
      </c>
      <c r="E796" s="162" t="s">
        <v>2156</v>
      </c>
      <c r="F796" s="163" t="s">
        <v>3091</v>
      </c>
      <c r="H796" s="162" t="s">
        <v>2156</v>
      </c>
      <c r="I796" s="345"/>
      <c r="L796" s="160"/>
      <c r="M796" s="164"/>
      <c r="N796" s="165"/>
      <c r="O796" s="165"/>
      <c r="P796" s="165"/>
      <c r="Q796" s="165"/>
      <c r="R796" s="165"/>
      <c r="S796" s="165"/>
      <c r="T796" s="166"/>
      <c r="AT796" s="162" t="s">
        <v>2624</v>
      </c>
      <c r="AU796" s="162" t="s">
        <v>2217</v>
      </c>
      <c r="AV796" s="12" t="s">
        <v>2215</v>
      </c>
      <c r="AW796" s="12" t="s">
        <v>26</v>
      </c>
      <c r="AX796" s="12" t="s">
        <v>2207</v>
      </c>
      <c r="AY796" s="162" t="s">
        <v>2612</v>
      </c>
    </row>
    <row r="797" spans="1:65" s="13" customFormat="1">
      <c r="B797" s="167"/>
      <c r="D797" s="161" t="s">
        <v>2624</v>
      </c>
      <c r="E797" s="168" t="s">
        <v>2156</v>
      </c>
      <c r="F797" s="169" t="s">
        <v>3092</v>
      </c>
      <c r="H797" s="170">
        <v>0</v>
      </c>
      <c r="I797" s="346"/>
      <c r="L797" s="167"/>
      <c r="M797" s="171"/>
      <c r="N797" s="172"/>
      <c r="O797" s="172"/>
      <c r="P797" s="172"/>
      <c r="Q797" s="172"/>
      <c r="R797" s="172"/>
      <c r="S797" s="172"/>
      <c r="T797" s="173"/>
      <c r="AT797" s="168" t="s">
        <v>2624</v>
      </c>
      <c r="AU797" s="168" t="s">
        <v>2217</v>
      </c>
      <c r="AV797" s="13" t="s">
        <v>2217</v>
      </c>
      <c r="AW797" s="13" t="s">
        <v>26</v>
      </c>
      <c r="AX797" s="13" t="s">
        <v>2207</v>
      </c>
      <c r="AY797" s="168" t="s">
        <v>2612</v>
      </c>
    </row>
    <row r="798" spans="1:65" s="13" customFormat="1">
      <c r="B798" s="167"/>
      <c r="D798" s="161" t="s">
        <v>2624</v>
      </c>
      <c r="E798" s="168" t="s">
        <v>2156</v>
      </c>
      <c r="F798" s="169" t="s">
        <v>3141</v>
      </c>
      <c r="H798" s="170">
        <v>0</v>
      </c>
      <c r="I798" s="346"/>
      <c r="L798" s="167"/>
      <c r="M798" s="171"/>
      <c r="N798" s="172"/>
      <c r="O798" s="172"/>
      <c r="P798" s="172"/>
      <c r="Q798" s="172"/>
      <c r="R798" s="172"/>
      <c r="S798" s="172"/>
      <c r="T798" s="173"/>
      <c r="AT798" s="168" t="s">
        <v>2624</v>
      </c>
      <c r="AU798" s="168" t="s">
        <v>2217</v>
      </c>
      <c r="AV798" s="13" t="s">
        <v>2217</v>
      </c>
      <c r="AW798" s="13" t="s">
        <v>26</v>
      </c>
      <c r="AX798" s="13" t="s">
        <v>2207</v>
      </c>
      <c r="AY798" s="168" t="s">
        <v>2612</v>
      </c>
    </row>
    <row r="799" spans="1:65" s="14" customFormat="1">
      <c r="B799" s="174"/>
      <c r="D799" s="161" t="s">
        <v>2624</v>
      </c>
      <c r="E799" s="175" t="s">
        <v>2295</v>
      </c>
      <c r="F799" s="176" t="s">
        <v>2638</v>
      </c>
      <c r="H799" s="177">
        <v>0</v>
      </c>
      <c r="I799" s="347"/>
      <c r="L799" s="174"/>
      <c r="M799" s="178"/>
      <c r="N799" s="179"/>
      <c r="O799" s="179"/>
      <c r="P799" s="179"/>
      <c r="Q799" s="179"/>
      <c r="R799" s="179"/>
      <c r="S799" s="179"/>
      <c r="T799" s="180"/>
      <c r="AT799" s="175" t="s">
        <v>2624</v>
      </c>
      <c r="AU799" s="175" t="s">
        <v>2217</v>
      </c>
      <c r="AV799" s="14" t="s">
        <v>2329</v>
      </c>
      <c r="AW799" s="14" t="s">
        <v>26</v>
      </c>
      <c r="AX799" s="14" t="s">
        <v>2207</v>
      </c>
      <c r="AY799" s="175" t="s">
        <v>2612</v>
      </c>
    </row>
    <row r="800" spans="1:65" s="12" customFormat="1">
      <c r="B800" s="160"/>
      <c r="D800" s="161" t="s">
        <v>2624</v>
      </c>
      <c r="E800" s="162" t="s">
        <v>2156</v>
      </c>
      <c r="F800" s="163" t="s">
        <v>2721</v>
      </c>
      <c r="H800" s="162" t="s">
        <v>2156</v>
      </c>
      <c r="I800" s="345"/>
      <c r="L800" s="160"/>
      <c r="M800" s="164"/>
      <c r="N800" s="165"/>
      <c r="O800" s="165"/>
      <c r="P800" s="165"/>
      <c r="Q800" s="165"/>
      <c r="R800" s="165"/>
      <c r="S800" s="165"/>
      <c r="T800" s="166"/>
      <c r="AT800" s="162" t="s">
        <v>2624</v>
      </c>
      <c r="AU800" s="162" t="s">
        <v>2217</v>
      </c>
      <c r="AV800" s="12" t="s">
        <v>2215</v>
      </c>
      <c r="AW800" s="12" t="s">
        <v>26</v>
      </c>
      <c r="AX800" s="12" t="s">
        <v>2207</v>
      </c>
      <c r="AY800" s="162" t="s">
        <v>2612</v>
      </c>
    </row>
    <row r="801" spans="1:65" s="13" customFormat="1">
      <c r="B801" s="167"/>
      <c r="D801" s="161" t="s">
        <v>2624</v>
      </c>
      <c r="E801" s="168" t="s">
        <v>2156</v>
      </c>
      <c r="F801" s="169" t="s">
        <v>3093</v>
      </c>
      <c r="H801" s="170">
        <v>70.25</v>
      </c>
      <c r="I801" s="346"/>
      <c r="L801" s="167"/>
      <c r="M801" s="171"/>
      <c r="N801" s="172"/>
      <c r="O801" s="172"/>
      <c r="P801" s="172"/>
      <c r="Q801" s="172"/>
      <c r="R801" s="172"/>
      <c r="S801" s="172"/>
      <c r="T801" s="173"/>
      <c r="AT801" s="168" t="s">
        <v>2624</v>
      </c>
      <c r="AU801" s="168" t="s">
        <v>2217</v>
      </c>
      <c r="AV801" s="13" t="s">
        <v>2217</v>
      </c>
      <c r="AW801" s="13" t="s">
        <v>26</v>
      </c>
      <c r="AX801" s="13" t="s">
        <v>2207</v>
      </c>
      <c r="AY801" s="168" t="s">
        <v>2612</v>
      </c>
    </row>
    <row r="802" spans="1:65" s="13" customFormat="1">
      <c r="B802" s="167"/>
      <c r="D802" s="161" t="s">
        <v>2624</v>
      </c>
      <c r="E802" s="168" t="s">
        <v>2156</v>
      </c>
      <c r="F802" s="169" t="s">
        <v>3142</v>
      </c>
      <c r="H802" s="170">
        <v>66.75</v>
      </c>
      <c r="I802" s="346"/>
      <c r="L802" s="167"/>
      <c r="M802" s="171"/>
      <c r="N802" s="172"/>
      <c r="O802" s="172"/>
      <c r="P802" s="172"/>
      <c r="Q802" s="172"/>
      <c r="R802" s="172"/>
      <c r="S802" s="172"/>
      <c r="T802" s="173"/>
      <c r="AT802" s="168" t="s">
        <v>2624</v>
      </c>
      <c r="AU802" s="168" t="s">
        <v>2217</v>
      </c>
      <c r="AV802" s="13" t="s">
        <v>2217</v>
      </c>
      <c r="AW802" s="13" t="s">
        <v>26</v>
      </c>
      <c r="AX802" s="13" t="s">
        <v>2207</v>
      </c>
      <c r="AY802" s="168" t="s">
        <v>2612</v>
      </c>
    </row>
    <row r="803" spans="1:65" s="14" customFormat="1">
      <c r="B803" s="174"/>
      <c r="D803" s="161" t="s">
        <v>2624</v>
      </c>
      <c r="E803" s="175" t="s">
        <v>2306</v>
      </c>
      <c r="F803" s="176" t="s">
        <v>2638</v>
      </c>
      <c r="H803" s="177">
        <v>137</v>
      </c>
      <c r="I803" s="347"/>
      <c r="L803" s="174"/>
      <c r="M803" s="178"/>
      <c r="N803" s="179"/>
      <c r="O803" s="179"/>
      <c r="P803" s="179"/>
      <c r="Q803" s="179"/>
      <c r="R803" s="179"/>
      <c r="S803" s="179"/>
      <c r="T803" s="180"/>
      <c r="AT803" s="175" t="s">
        <v>2624</v>
      </c>
      <c r="AU803" s="175" t="s">
        <v>2217</v>
      </c>
      <c r="AV803" s="14" t="s">
        <v>2329</v>
      </c>
      <c r="AW803" s="14" t="s">
        <v>26</v>
      </c>
      <c r="AX803" s="14" t="s">
        <v>2207</v>
      </c>
      <c r="AY803" s="175" t="s">
        <v>2612</v>
      </c>
    </row>
    <row r="804" spans="1:65" s="12" customFormat="1">
      <c r="B804" s="160"/>
      <c r="D804" s="161" t="s">
        <v>2624</v>
      </c>
      <c r="E804" s="162" t="s">
        <v>2156</v>
      </c>
      <c r="F804" s="163" t="s">
        <v>3118</v>
      </c>
      <c r="H804" s="162" t="s">
        <v>2156</v>
      </c>
      <c r="I804" s="345"/>
      <c r="L804" s="160"/>
      <c r="M804" s="164"/>
      <c r="N804" s="165"/>
      <c r="O804" s="165"/>
      <c r="P804" s="165"/>
      <c r="Q804" s="165"/>
      <c r="R804" s="165"/>
      <c r="S804" s="165"/>
      <c r="T804" s="166"/>
      <c r="AT804" s="162" t="s">
        <v>2624</v>
      </c>
      <c r="AU804" s="162" t="s">
        <v>2217</v>
      </c>
      <c r="AV804" s="12" t="s">
        <v>2215</v>
      </c>
      <c r="AW804" s="12" t="s">
        <v>26</v>
      </c>
      <c r="AX804" s="12" t="s">
        <v>2207</v>
      </c>
      <c r="AY804" s="162" t="s">
        <v>2612</v>
      </c>
    </row>
    <row r="805" spans="1:65" s="13" customFormat="1">
      <c r="B805" s="167"/>
      <c r="D805" s="161" t="s">
        <v>2624</v>
      </c>
      <c r="E805" s="168" t="s">
        <v>2156</v>
      </c>
      <c r="F805" s="169" t="s">
        <v>2397</v>
      </c>
      <c r="H805" s="170">
        <v>1091.846</v>
      </c>
      <c r="I805" s="346"/>
      <c r="L805" s="167"/>
      <c r="M805" s="171"/>
      <c r="N805" s="172"/>
      <c r="O805" s="172"/>
      <c r="P805" s="172"/>
      <c r="Q805" s="172"/>
      <c r="R805" s="172"/>
      <c r="S805" s="172"/>
      <c r="T805" s="173"/>
      <c r="AT805" s="168" t="s">
        <v>2624</v>
      </c>
      <c r="AU805" s="168" t="s">
        <v>2217</v>
      </c>
      <c r="AV805" s="13" t="s">
        <v>2217</v>
      </c>
      <c r="AW805" s="13" t="s">
        <v>26</v>
      </c>
      <c r="AX805" s="13" t="s">
        <v>2207</v>
      </c>
      <c r="AY805" s="168" t="s">
        <v>2612</v>
      </c>
    </row>
    <row r="806" spans="1:65" s="14" customFormat="1">
      <c r="B806" s="174"/>
      <c r="D806" s="161" t="s">
        <v>2624</v>
      </c>
      <c r="E806" s="175" t="s">
        <v>2156</v>
      </c>
      <c r="F806" s="176" t="s">
        <v>2638</v>
      </c>
      <c r="H806" s="177">
        <v>1091.846</v>
      </c>
      <c r="I806" s="347"/>
      <c r="L806" s="174"/>
      <c r="M806" s="178"/>
      <c r="N806" s="179"/>
      <c r="O806" s="179"/>
      <c r="P806" s="179"/>
      <c r="Q806" s="179"/>
      <c r="R806" s="179"/>
      <c r="S806" s="179"/>
      <c r="T806" s="180"/>
      <c r="AT806" s="175" t="s">
        <v>2624</v>
      </c>
      <c r="AU806" s="175" t="s">
        <v>2217</v>
      </c>
      <c r="AV806" s="14" t="s">
        <v>2329</v>
      </c>
      <c r="AW806" s="14" t="s">
        <v>26</v>
      </c>
      <c r="AX806" s="14" t="s">
        <v>2207</v>
      </c>
      <c r="AY806" s="175" t="s">
        <v>2612</v>
      </c>
    </row>
    <row r="807" spans="1:65" s="15" customFormat="1">
      <c r="B807" s="181"/>
      <c r="D807" s="161" t="s">
        <v>2624</v>
      </c>
      <c r="E807" s="182" t="s">
        <v>2156</v>
      </c>
      <c r="F807" s="183" t="s">
        <v>2641</v>
      </c>
      <c r="H807" s="184">
        <v>1228.846</v>
      </c>
      <c r="I807" s="348"/>
      <c r="L807" s="181"/>
      <c r="M807" s="185"/>
      <c r="N807" s="186"/>
      <c r="O807" s="186"/>
      <c r="P807" s="186"/>
      <c r="Q807" s="186"/>
      <c r="R807" s="186"/>
      <c r="S807" s="186"/>
      <c r="T807" s="187"/>
      <c r="AT807" s="182" t="s">
        <v>2624</v>
      </c>
      <c r="AU807" s="182" t="s">
        <v>2217</v>
      </c>
      <c r="AV807" s="15" t="s">
        <v>2389</v>
      </c>
      <c r="AW807" s="15" t="s">
        <v>26</v>
      </c>
      <c r="AX807" s="15" t="s">
        <v>2215</v>
      </c>
      <c r="AY807" s="182" t="s">
        <v>2612</v>
      </c>
    </row>
    <row r="808" spans="1:65" s="1" customFormat="1" ht="16.5" customHeight="1">
      <c r="A808" s="29"/>
      <c r="B808" s="146"/>
      <c r="C808" s="147" t="s">
        <v>3143</v>
      </c>
      <c r="D808" s="147" t="s">
        <v>2618</v>
      </c>
      <c r="E808" s="148" t="s">
        <v>3144</v>
      </c>
      <c r="F808" s="149" t="s">
        <v>3145</v>
      </c>
      <c r="G808" s="150" t="s">
        <v>2297</v>
      </c>
      <c r="H808" s="151">
        <v>18</v>
      </c>
      <c r="I808" s="344"/>
      <c r="J808" s="152">
        <f>ROUND(I808*H808,2)</f>
        <v>0</v>
      </c>
      <c r="K808" s="153"/>
      <c r="L808" s="30"/>
      <c r="M808" s="154" t="s">
        <v>2156</v>
      </c>
      <c r="N808" s="155" t="s">
        <v>2172</v>
      </c>
      <c r="O808" s="156">
        <v>0.45900000000000002</v>
      </c>
      <c r="P808" s="156">
        <f>O808*H808</f>
        <v>8.2620000000000005</v>
      </c>
      <c r="Q808" s="156">
        <v>8.3500000000000005E-2</v>
      </c>
      <c r="R808" s="156">
        <f>Q808*H808</f>
        <v>1.5030000000000001</v>
      </c>
      <c r="S808" s="156">
        <v>0</v>
      </c>
      <c r="T808" s="157">
        <f>S808*H808</f>
        <v>0</v>
      </c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R808" s="158" t="s">
        <v>2389</v>
      </c>
      <c r="AT808" s="158" t="s">
        <v>2618</v>
      </c>
      <c r="AU808" s="158" t="s">
        <v>2217</v>
      </c>
      <c r="AY808" s="17" t="s">
        <v>2612</v>
      </c>
      <c r="BE808" s="159">
        <f>IF(N808="základní",J808,0)</f>
        <v>0</v>
      </c>
      <c r="BF808" s="159">
        <f>IF(N808="snížená",J808,0)</f>
        <v>0</v>
      </c>
      <c r="BG808" s="159">
        <f>IF(N808="zákl. přenesená",J808,0)</f>
        <v>0</v>
      </c>
      <c r="BH808" s="159">
        <f>IF(N808="sníž. přenesená",J808,0)</f>
        <v>0</v>
      </c>
      <c r="BI808" s="159">
        <f>IF(N808="nulová",J808,0)</f>
        <v>0</v>
      </c>
      <c r="BJ808" s="17" t="s">
        <v>2215</v>
      </c>
      <c r="BK808" s="159">
        <f>ROUND(I808*H808,2)</f>
        <v>0</v>
      </c>
      <c r="BL808" s="17" t="s">
        <v>2389</v>
      </c>
      <c r="BM808" s="158" t="s">
        <v>3146</v>
      </c>
    </row>
    <row r="809" spans="1:65" s="12" customFormat="1">
      <c r="B809" s="160"/>
      <c r="D809" s="161" t="s">
        <v>2624</v>
      </c>
      <c r="E809" s="162" t="s">
        <v>2156</v>
      </c>
      <c r="F809" s="163" t="s">
        <v>3147</v>
      </c>
      <c r="H809" s="162" t="s">
        <v>2156</v>
      </c>
      <c r="I809" s="345"/>
      <c r="L809" s="160"/>
      <c r="M809" s="164"/>
      <c r="N809" s="165"/>
      <c r="O809" s="165"/>
      <c r="P809" s="165"/>
      <c r="Q809" s="165"/>
      <c r="R809" s="165"/>
      <c r="S809" s="165"/>
      <c r="T809" s="166"/>
      <c r="AT809" s="162" t="s">
        <v>2624</v>
      </c>
      <c r="AU809" s="162" t="s">
        <v>2217</v>
      </c>
      <c r="AV809" s="12" t="s">
        <v>2215</v>
      </c>
      <c r="AW809" s="12" t="s">
        <v>26</v>
      </c>
      <c r="AX809" s="12" t="s">
        <v>2207</v>
      </c>
      <c r="AY809" s="162" t="s">
        <v>2612</v>
      </c>
    </row>
    <row r="810" spans="1:65" s="13" customFormat="1">
      <c r="B810" s="167"/>
      <c r="D810" s="161" t="s">
        <v>2624</v>
      </c>
      <c r="E810" s="168" t="s">
        <v>2156</v>
      </c>
      <c r="F810" s="169" t="s">
        <v>3148</v>
      </c>
      <c r="H810" s="170">
        <v>18</v>
      </c>
      <c r="I810" s="346"/>
      <c r="L810" s="167"/>
      <c r="M810" s="171"/>
      <c r="N810" s="172"/>
      <c r="O810" s="172"/>
      <c r="P810" s="172"/>
      <c r="Q810" s="172"/>
      <c r="R810" s="172"/>
      <c r="S810" s="172"/>
      <c r="T810" s="173"/>
      <c r="AT810" s="168" t="s">
        <v>2624</v>
      </c>
      <c r="AU810" s="168" t="s">
        <v>2217</v>
      </c>
      <c r="AV810" s="13" t="s">
        <v>2217</v>
      </c>
      <c r="AW810" s="13" t="s">
        <v>26</v>
      </c>
      <c r="AX810" s="13" t="s">
        <v>2207</v>
      </c>
      <c r="AY810" s="168" t="s">
        <v>2612</v>
      </c>
    </row>
    <row r="811" spans="1:65" s="15" customFormat="1">
      <c r="B811" s="181"/>
      <c r="D811" s="161" t="s">
        <v>2624</v>
      </c>
      <c r="E811" s="182" t="s">
        <v>2420</v>
      </c>
      <c r="F811" s="183" t="s">
        <v>2641</v>
      </c>
      <c r="H811" s="184">
        <v>18</v>
      </c>
      <c r="I811" s="348"/>
      <c r="L811" s="181"/>
      <c r="M811" s="185"/>
      <c r="N811" s="186"/>
      <c r="O811" s="186"/>
      <c r="P811" s="186"/>
      <c r="Q811" s="186"/>
      <c r="R811" s="186"/>
      <c r="S811" s="186"/>
      <c r="T811" s="187"/>
      <c r="AT811" s="182" t="s">
        <v>2624</v>
      </c>
      <c r="AU811" s="182" t="s">
        <v>2217</v>
      </c>
      <c r="AV811" s="15" t="s">
        <v>2389</v>
      </c>
      <c r="AW811" s="15" t="s">
        <v>26</v>
      </c>
      <c r="AX811" s="15" t="s">
        <v>2215</v>
      </c>
      <c r="AY811" s="182" t="s">
        <v>2612</v>
      </c>
    </row>
    <row r="812" spans="1:65" s="1" customFormat="1" ht="16.5" customHeight="1">
      <c r="A812" s="29"/>
      <c r="B812" s="146"/>
      <c r="C812" s="188" t="s">
        <v>3149</v>
      </c>
      <c r="D812" s="188" t="s">
        <v>2855</v>
      </c>
      <c r="E812" s="189" t="s">
        <v>3150</v>
      </c>
      <c r="F812" s="190" t="s">
        <v>3151</v>
      </c>
      <c r="G812" s="191" t="s">
        <v>3034</v>
      </c>
      <c r="H812" s="192">
        <v>0.36399999999999999</v>
      </c>
      <c r="I812" s="349"/>
      <c r="J812" s="193">
        <f>ROUND(I812*H812,2)</f>
        <v>0</v>
      </c>
      <c r="K812" s="194"/>
      <c r="L812" s="195"/>
      <c r="M812" s="196" t="s">
        <v>2156</v>
      </c>
      <c r="N812" s="197" t="s">
        <v>2172</v>
      </c>
      <c r="O812" s="156">
        <v>0</v>
      </c>
      <c r="P812" s="156">
        <f>O812*H812</f>
        <v>0</v>
      </c>
      <c r="Q812" s="156">
        <v>1.31</v>
      </c>
      <c r="R812" s="156">
        <f>Q812*H812</f>
        <v>0.47683999999999999</v>
      </c>
      <c r="S812" s="156">
        <v>0</v>
      </c>
      <c r="T812" s="157">
        <f>S812*H812</f>
        <v>0</v>
      </c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R812" s="158" t="s">
        <v>2342</v>
      </c>
      <c r="AT812" s="158" t="s">
        <v>2855</v>
      </c>
      <c r="AU812" s="158" t="s">
        <v>2217</v>
      </c>
      <c r="AY812" s="17" t="s">
        <v>2612</v>
      </c>
      <c r="BE812" s="159">
        <f>IF(N812="základní",J812,0)</f>
        <v>0</v>
      </c>
      <c r="BF812" s="159">
        <f>IF(N812="snížená",J812,0)</f>
        <v>0</v>
      </c>
      <c r="BG812" s="159">
        <f>IF(N812="zákl. přenesená",J812,0)</f>
        <v>0</v>
      </c>
      <c r="BH812" s="159">
        <f>IF(N812="sníž. přenesená",J812,0)</f>
        <v>0</v>
      </c>
      <c r="BI812" s="159">
        <f>IF(N812="nulová",J812,0)</f>
        <v>0</v>
      </c>
      <c r="BJ812" s="17" t="s">
        <v>2215</v>
      </c>
      <c r="BK812" s="159">
        <f>ROUND(I812*H812,2)</f>
        <v>0</v>
      </c>
      <c r="BL812" s="17" t="s">
        <v>2389</v>
      </c>
      <c r="BM812" s="158" t="s">
        <v>3152</v>
      </c>
    </row>
    <row r="813" spans="1:65" s="12" customFormat="1">
      <c r="B813" s="160"/>
      <c r="D813" s="161" t="s">
        <v>2624</v>
      </c>
      <c r="E813" s="162" t="s">
        <v>2156</v>
      </c>
      <c r="F813" s="163" t="s">
        <v>3153</v>
      </c>
      <c r="H813" s="162" t="s">
        <v>2156</v>
      </c>
      <c r="I813" s="345"/>
      <c r="L813" s="160"/>
      <c r="M813" s="164"/>
      <c r="N813" s="165"/>
      <c r="O813" s="165"/>
      <c r="P813" s="165"/>
      <c r="Q813" s="165"/>
      <c r="R813" s="165"/>
      <c r="S813" s="165"/>
      <c r="T813" s="166"/>
      <c r="AT813" s="162" t="s">
        <v>2624</v>
      </c>
      <c r="AU813" s="162" t="s">
        <v>2217</v>
      </c>
      <c r="AV813" s="12" t="s">
        <v>2215</v>
      </c>
      <c r="AW813" s="12" t="s">
        <v>26</v>
      </c>
      <c r="AX813" s="12" t="s">
        <v>2207</v>
      </c>
      <c r="AY813" s="162" t="s">
        <v>2612</v>
      </c>
    </row>
    <row r="814" spans="1:65" s="13" customFormat="1">
      <c r="B814" s="167"/>
      <c r="D814" s="161" t="s">
        <v>2624</v>
      </c>
      <c r="E814" s="168" t="s">
        <v>2156</v>
      </c>
      <c r="F814" s="169" t="s">
        <v>3154</v>
      </c>
      <c r="H814" s="170">
        <v>0.36399999999999999</v>
      </c>
      <c r="I814" s="346"/>
      <c r="L814" s="167"/>
      <c r="M814" s="171"/>
      <c r="N814" s="172"/>
      <c r="O814" s="172"/>
      <c r="P814" s="172"/>
      <c r="Q814" s="172"/>
      <c r="R814" s="172"/>
      <c r="S814" s="172"/>
      <c r="T814" s="173"/>
      <c r="AT814" s="168" t="s">
        <v>2624</v>
      </c>
      <c r="AU814" s="168" t="s">
        <v>2217</v>
      </c>
      <c r="AV814" s="13" t="s">
        <v>2217</v>
      </c>
      <c r="AW814" s="13" t="s">
        <v>26</v>
      </c>
      <c r="AX814" s="13" t="s">
        <v>2207</v>
      </c>
      <c r="AY814" s="168" t="s">
        <v>2612</v>
      </c>
    </row>
    <row r="815" spans="1:65" s="15" customFormat="1">
      <c r="B815" s="181"/>
      <c r="D815" s="161" t="s">
        <v>2624</v>
      </c>
      <c r="E815" s="182" t="s">
        <v>2156</v>
      </c>
      <c r="F815" s="183" t="s">
        <v>2641</v>
      </c>
      <c r="H815" s="184">
        <v>0.36399999999999999</v>
      </c>
      <c r="I815" s="348"/>
      <c r="L815" s="181"/>
      <c r="M815" s="185"/>
      <c r="N815" s="186"/>
      <c r="O815" s="186"/>
      <c r="P815" s="186"/>
      <c r="Q815" s="186"/>
      <c r="R815" s="186"/>
      <c r="S815" s="186"/>
      <c r="T815" s="187"/>
      <c r="AT815" s="182" t="s">
        <v>2624</v>
      </c>
      <c r="AU815" s="182" t="s">
        <v>2217</v>
      </c>
      <c r="AV815" s="15" t="s">
        <v>2389</v>
      </c>
      <c r="AW815" s="15" t="s">
        <v>26</v>
      </c>
      <c r="AX815" s="15" t="s">
        <v>2215</v>
      </c>
      <c r="AY815" s="182" t="s">
        <v>2612</v>
      </c>
    </row>
    <row r="816" spans="1:65" s="1" customFormat="1" ht="16.5" customHeight="1">
      <c r="A816" s="29"/>
      <c r="B816" s="146"/>
      <c r="C816" s="147" t="s">
        <v>3155</v>
      </c>
      <c r="D816" s="147" t="s">
        <v>2618</v>
      </c>
      <c r="E816" s="148" t="s">
        <v>3156</v>
      </c>
      <c r="F816" s="149" t="s">
        <v>3157</v>
      </c>
      <c r="G816" s="150" t="s">
        <v>2297</v>
      </c>
      <c r="H816" s="151">
        <v>39.75</v>
      </c>
      <c r="I816" s="344"/>
      <c r="J816" s="152">
        <f>ROUND(I816*H816,2)</f>
        <v>0</v>
      </c>
      <c r="K816" s="153"/>
      <c r="L816" s="30"/>
      <c r="M816" s="154" t="s">
        <v>2156</v>
      </c>
      <c r="N816" s="155" t="s">
        <v>2172</v>
      </c>
      <c r="O816" s="156">
        <v>1.1060000000000001</v>
      </c>
      <c r="P816" s="156">
        <f>O816*H816</f>
        <v>43.963500000000003</v>
      </c>
      <c r="Q816" s="156">
        <v>0.1837</v>
      </c>
      <c r="R816" s="156">
        <f>Q816*H816</f>
        <v>7.3020750000000003</v>
      </c>
      <c r="S816" s="156">
        <v>0</v>
      </c>
      <c r="T816" s="157">
        <f>S816*H816</f>
        <v>0</v>
      </c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R816" s="158" t="s">
        <v>2389</v>
      </c>
      <c r="AT816" s="158" t="s">
        <v>2618</v>
      </c>
      <c r="AU816" s="158" t="s">
        <v>2217</v>
      </c>
      <c r="AY816" s="17" t="s">
        <v>2612</v>
      </c>
      <c r="BE816" s="159">
        <f>IF(N816="základní",J816,0)</f>
        <v>0</v>
      </c>
      <c r="BF816" s="159">
        <f>IF(N816="snížená",J816,0)</f>
        <v>0</v>
      </c>
      <c r="BG816" s="159">
        <f>IF(N816="zákl. přenesená",J816,0)</f>
        <v>0</v>
      </c>
      <c r="BH816" s="159">
        <f>IF(N816="sníž. přenesená",J816,0)</f>
        <v>0</v>
      </c>
      <c r="BI816" s="159">
        <f>IF(N816="nulová",J816,0)</f>
        <v>0</v>
      </c>
      <c r="BJ816" s="17" t="s">
        <v>2215</v>
      </c>
      <c r="BK816" s="159">
        <f>ROUND(I816*H816,2)</f>
        <v>0</v>
      </c>
      <c r="BL816" s="17" t="s">
        <v>2389</v>
      </c>
      <c r="BM816" s="158" t="s">
        <v>3158</v>
      </c>
    </row>
    <row r="817" spans="1:65" s="12" customFormat="1">
      <c r="B817" s="160"/>
      <c r="D817" s="161" t="s">
        <v>2624</v>
      </c>
      <c r="E817" s="162" t="s">
        <v>2156</v>
      </c>
      <c r="F817" s="163" t="s">
        <v>2625</v>
      </c>
      <c r="H817" s="162" t="s">
        <v>2156</v>
      </c>
      <c r="I817" s="345"/>
      <c r="L817" s="160"/>
      <c r="M817" s="164"/>
      <c r="N817" s="165"/>
      <c r="O817" s="165"/>
      <c r="P817" s="165"/>
      <c r="Q817" s="165"/>
      <c r="R817" s="165"/>
      <c r="S817" s="165"/>
      <c r="T817" s="166"/>
      <c r="AT817" s="162" t="s">
        <v>2624</v>
      </c>
      <c r="AU817" s="162" t="s">
        <v>2217</v>
      </c>
      <c r="AV817" s="12" t="s">
        <v>2215</v>
      </c>
      <c r="AW817" s="12" t="s">
        <v>26</v>
      </c>
      <c r="AX817" s="12" t="s">
        <v>2207</v>
      </c>
      <c r="AY817" s="162" t="s">
        <v>2612</v>
      </c>
    </row>
    <row r="818" spans="1:65" s="13" customFormat="1">
      <c r="B818" s="167"/>
      <c r="D818" s="161" t="s">
        <v>2624</v>
      </c>
      <c r="E818" s="168" t="s">
        <v>2156</v>
      </c>
      <c r="F818" s="169" t="s">
        <v>3159</v>
      </c>
      <c r="H818" s="170">
        <v>39.75</v>
      </c>
      <c r="I818" s="346"/>
      <c r="L818" s="167"/>
      <c r="M818" s="171"/>
      <c r="N818" s="172"/>
      <c r="O818" s="172"/>
      <c r="P818" s="172"/>
      <c r="Q818" s="172"/>
      <c r="R818" s="172"/>
      <c r="S818" s="172"/>
      <c r="T818" s="173"/>
      <c r="AT818" s="168" t="s">
        <v>2624</v>
      </c>
      <c r="AU818" s="168" t="s">
        <v>2217</v>
      </c>
      <c r="AV818" s="13" t="s">
        <v>2217</v>
      </c>
      <c r="AW818" s="13" t="s">
        <v>26</v>
      </c>
      <c r="AX818" s="13" t="s">
        <v>2207</v>
      </c>
      <c r="AY818" s="168" t="s">
        <v>2612</v>
      </c>
    </row>
    <row r="819" spans="1:65" s="15" customFormat="1">
      <c r="B819" s="181"/>
      <c r="D819" s="161" t="s">
        <v>2624</v>
      </c>
      <c r="E819" s="182" t="s">
        <v>2156</v>
      </c>
      <c r="F819" s="183" t="s">
        <v>2641</v>
      </c>
      <c r="H819" s="184">
        <v>39.75</v>
      </c>
      <c r="I819" s="348"/>
      <c r="L819" s="181"/>
      <c r="M819" s="185"/>
      <c r="N819" s="186"/>
      <c r="O819" s="186"/>
      <c r="P819" s="186"/>
      <c r="Q819" s="186"/>
      <c r="R819" s="186"/>
      <c r="S819" s="186"/>
      <c r="T819" s="187"/>
      <c r="AT819" s="182" t="s">
        <v>2624</v>
      </c>
      <c r="AU819" s="182" t="s">
        <v>2217</v>
      </c>
      <c r="AV819" s="15" t="s">
        <v>2389</v>
      </c>
      <c r="AW819" s="15" t="s">
        <v>26</v>
      </c>
      <c r="AX819" s="15" t="s">
        <v>2215</v>
      </c>
      <c r="AY819" s="182" t="s">
        <v>2612</v>
      </c>
    </row>
    <row r="820" spans="1:65" s="11" customFormat="1" ht="22.9" customHeight="1">
      <c r="B820" s="134"/>
      <c r="D820" s="135" t="s">
        <v>2206</v>
      </c>
      <c r="E820" s="144" t="s">
        <v>2342</v>
      </c>
      <c r="F820" s="144" t="s">
        <v>3160</v>
      </c>
      <c r="I820" s="350"/>
      <c r="J820" s="145">
        <f>BK820</f>
        <v>0</v>
      </c>
      <c r="L820" s="134"/>
      <c r="M820" s="138"/>
      <c r="N820" s="139"/>
      <c r="O820" s="139"/>
      <c r="P820" s="140">
        <f>SUM(P821:P1070)</f>
        <v>1774.8559999999998</v>
      </c>
      <c r="Q820" s="139"/>
      <c r="R820" s="140">
        <f>SUM(R821:R1070)</f>
        <v>21.315545800000006</v>
      </c>
      <c r="S820" s="139"/>
      <c r="T820" s="141">
        <f>SUM(T821:T1070)</f>
        <v>0</v>
      </c>
      <c r="AR820" s="135" t="s">
        <v>2215</v>
      </c>
      <c r="AT820" s="142" t="s">
        <v>2206</v>
      </c>
      <c r="AU820" s="142" t="s">
        <v>2215</v>
      </c>
      <c r="AY820" s="135" t="s">
        <v>2612</v>
      </c>
      <c r="BK820" s="143">
        <f>SUM(BK821:BK1070)</f>
        <v>0</v>
      </c>
    </row>
    <row r="821" spans="1:65" s="1" customFormat="1" ht="16.5" customHeight="1">
      <c r="A821" s="29"/>
      <c r="B821" s="146"/>
      <c r="C821" s="147" t="s">
        <v>3161</v>
      </c>
      <c r="D821" s="147" t="s">
        <v>2618</v>
      </c>
      <c r="E821" s="148" t="s">
        <v>3162</v>
      </c>
      <c r="F821" s="149" t="s">
        <v>3163</v>
      </c>
      <c r="G821" s="150" t="s">
        <v>3034</v>
      </c>
      <c r="H821" s="151">
        <v>1</v>
      </c>
      <c r="I821" s="344"/>
      <c r="J821" s="152">
        <f>ROUND(I821*H821,2)</f>
        <v>0</v>
      </c>
      <c r="K821" s="153"/>
      <c r="L821" s="30"/>
      <c r="M821" s="154" t="s">
        <v>2156</v>
      </c>
      <c r="N821" s="155" t="s">
        <v>2172</v>
      </c>
      <c r="O821" s="156">
        <v>9.2829999999999995</v>
      </c>
      <c r="P821" s="156">
        <f>O821*H821</f>
        <v>9.2829999999999995</v>
      </c>
      <c r="Q821" s="156">
        <v>0</v>
      </c>
      <c r="R821" s="156">
        <f>Q821*H821</f>
        <v>0</v>
      </c>
      <c r="S821" s="156">
        <v>0</v>
      </c>
      <c r="T821" s="157">
        <f>S821*H821</f>
        <v>0</v>
      </c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R821" s="158" t="s">
        <v>2389</v>
      </c>
      <c r="AT821" s="158" t="s">
        <v>2618</v>
      </c>
      <c r="AU821" s="158" t="s">
        <v>2217</v>
      </c>
      <c r="AY821" s="17" t="s">
        <v>2612</v>
      </c>
      <c r="BE821" s="159">
        <f>IF(N821="základní",J821,0)</f>
        <v>0</v>
      </c>
      <c r="BF821" s="159">
        <f>IF(N821="snížená",J821,0)</f>
        <v>0</v>
      </c>
      <c r="BG821" s="159">
        <f>IF(N821="zákl. přenesená",J821,0)</f>
        <v>0</v>
      </c>
      <c r="BH821" s="159">
        <f>IF(N821="sníž. přenesená",J821,0)</f>
        <v>0</v>
      </c>
      <c r="BI821" s="159">
        <f>IF(N821="nulová",J821,0)</f>
        <v>0</v>
      </c>
      <c r="BJ821" s="17" t="s">
        <v>2215</v>
      </c>
      <c r="BK821" s="159">
        <f>ROUND(I821*H821,2)</f>
        <v>0</v>
      </c>
      <c r="BL821" s="17" t="s">
        <v>2389</v>
      </c>
      <c r="BM821" s="158" t="s">
        <v>3164</v>
      </c>
    </row>
    <row r="822" spans="1:65" s="12" customFormat="1">
      <c r="B822" s="160"/>
      <c r="D822" s="161" t="s">
        <v>2624</v>
      </c>
      <c r="E822" s="162" t="s">
        <v>2156</v>
      </c>
      <c r="F822" s="163" t="s">
        <v>2458</v>
      </c>
      <c r="H822" s="162" t="s">
        <v>2156</v>
      </c>
      <c r="I822" s="345"/>
      <c r="L822" s="160"/>
      <c r="M822" s="164"/>
      <c r="N822" s="165"/>
      <c r="O822" s="165"/>
      <c r="P822" s="165"/>
      <c r="Q822" s="165"/>
      <c r="R822" s="165"/>
      <c r="S822" s="165"/>
      <c r="T822" s="166"/>
      <c r="AT822" s="162" t="s">
        <v>2624</v>
      </c>
      <c r="AU822" s="162" t="s">
        <v>2217</v>
      </c>
      <c r="AV822" s="12" t="s">
        <v>2215</v>
      </c>
      <c r="AW822" s="12" t="s">
        <v>26</v>
      </c>
      <c r="AX822" s="12" t="s">
        <v>2207</v>
      </c>
      <c r="AY822" s="162" t="s">
        <v>2612</v>
      </c>
    </row>
    <row r="823" spans="1:65" s="13" customFormat="1">
      <c r="B823" s="167"/>
      <c r="D823" s="161" t="s">
        <v>2624</v>
      </c>
      <c r="E823" s="168" t="s">
        <v>2156</v>
      </c>
      <c r="F823" s="169" t="s">
        <v>2215</v>
      </c>
      <c r="H823" s="170">
        <v>1</v>
      </c>
      <c r="I823" s="346"/>
      <c r="L823" s="167"/>
      <c r="M823" s="171"/>
      <c r="N823" s="172"/>
      <c r="O823" s="172"/>
      <c r="P823" s="172"/>
      <c r="Q823" s="172"/>
      <c r="R823" s="172"/>
      <c r="S823" s="172"/>
      <c r="T823" s="173"/>
      <c r="AT823" s="168" t="s">
        <v>2624</v>
      </c>
      <c r="AU823" s="168" t="s">
        <v>2217</v>
      </c>
      <c r="AV823" s="13" t="s">
        <v>2217</v>
      </c>
      <c r="AW823" s="13" t="s">
        <v>26</v>
      </c>
      <c r="AX823" s="13" t="s">
        <v>2207</v>
      </c>
      <c r="AY823" s="168" t="s">
        <v>2612</v>
      </c>
    </row>
    <row r="824" spans="1:65" s="15" customFormat="1">
      <c r="B824" s="181"/>
      <c r="D824" s="161" t="s">
        <v>2624</v>
      </c>
      <c r="E824" s="182" t="s">
        <v>2457</v>
      </c>
      <c r="F824" s="183" t="s">
        <v>2641</v>
      </c>
      <c r="H824" s="184">
        <v>1</v>
      </c>
      <c r="I824" s="348"/>
      <c r="L824" s="181"/>
      <c r="M824" s="185"/>
      <c r="N824" s="186"/>
      <c r="O824" s="186"/>
      <c r="P824" s="186"/>
      <c r="Q824" s="186"/>
      <c r="R824" s="186"/>
      <c r="S824" s="186"/>
      <c r="T824" s="187"/>
      <c r="AT824" s="182" t="s">
        <v>2624</v>
      </c>
      <c r="AU824" s="182" t="s">
        <v>2217</v>
      </c>
      <c r="AV824" s="15" t="s">
        <v>2389</v>
      </c>
      <c r="AW824" s="15" t="s">
        <v>26</v>
      </c>
      <c r="AX824" s="15" t="s">
        <v>2215</v>
      </c>
      <c r="AY824" s="182" t="s">
        <v>2612</v>
      </c>
    </row>
    <row r="825" spans="1:65" s="1" customFormat="1" ht="16.5" customHeight="1">
      <c r="A825" s="29"/>
      <c r="B825" s="146"/>
      <c r="C825" s="147" t="s">
        <v>3165</v>
      </c>
      <c r="D825" s="147" t="s">
        <v>2618</v>
      </c>
      <c r="E825" s="148" t="s">
        <v>3166</v>
      </c>
      <c r="F825" s="149" t="s">
        <v>3167</v>
      </c>
      <c r="G825" s="150" t="s">
        <v>3034</v>
      </c>
      <c r="H825" s="151">
        <v>29</v>
      </c>
      <c r="I825" s="344"/>
      <c r="J825" s="152">
        <f>ROUND(I825*H825,2)</f>
        <v>0</v>
      </c>
      <c r="K825" s="153"/>
      <c r="L825" s="30"/>
      <c r="M825" s="154" t="s">
        <v>2156</v>
      </c>
      <c r="N825" s="155" t="s">
        <v>2172</v>
      </c>
      <c r="O825" s="156">
        <v>0.75900000000000001</v>
      </c>
      <c r="P825" s="156">
        <f>O825*H825</f>
        <v>22.010999999999999</v>
      </c>
      <c r="Q825" s="156">
        <v>1.67E-3</v>
      </c>
      <c r="R825" s="156">
        <f>Q825*H825</f>
        <v>4.8430000000000001E-2</v>
      </c>
      <c r="S825" s="156">
        <v>0</v>
      </c>
      <c r="T825" s="157">
        <f>S825*H825</f>
        <v>0</v>
      </c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R825" s="158" t="s">
        <v>2389</v>
      </c>
      <c r="AT825" s="158" t="s">
        <v>2618</v>
      </c>
      <c r="AU825" s="158" t="s">
        <v>2217</v>
      </c>
      <c r="AY825" s="17" t="s">
        <v>2612</v>
      </c>
      <c r="BE825" s="159">
        <f>IF(N825="základní",J825,0)</f>
        <v>0</v>
      </c>
      <c r="BF825" s="159">
        <f>IF(N825="snížená",J825,0)</f>
        <v>0</v>
      </c>
      <c r="BG825" s="159">
        <f>IF(N825="zákl. přenesená",J825,0)</f>
        <v>0</v>
      </c>
      <c r="BH825" s="159">
        <f>IF(N825="sníž. přenesená",J825,0)</f>
        <v>0</v>
      </c>
      <c r="BI825" s="159">
        <f>IF(N825="nulová",J825,0)</f>
        <v>0</v>
      </c>
      <c r="BJ825" s="17" t="s">
        <v>2215</v>
      </c>
      <c r="BK825" s="159">
        <f>ROUND(I825*H825,2)</f>
        <v>0</v>
      </c>
      <c r="BL825" s="17" t="s">
        <v>2389</v>
      </c>
      <c r="BM825" s="158" t="s">
        <v>3168</v>
      </c>
    </row>
    <row r="826" spans="1:65" s="12" customFormat="1">
      <c r="B826" s="160"/>
      <c r="D826" s="161" t="s">
        <v>2624</v>
      </c>
      <c r="E826" s="162" t="s">
        <v>2156</v>
      </c>
      <c r="F826" s="163" t="s">
        <v>3169</v>
      </c>
      <c r="H826" s="162" t="s">
        <v>2156</v>
      </c>
      <c r="I826" s="345"/>
      <c r="L826" s="160"/>
      <c r="M826" s="164"/>
      <c r="N826" s="165"/>
      <c r="O826" s="165"/>
      <c r="P826" s="165"/>
      <c r="Q826" s="165"/>
      <c r="R826" s="165"/>
      <c r="S826" s="165"/>
      <c r="T826" s="166"/>
      <c r="AT826" s="162" t="s">
        <v>2624</v>
      </c>
      <c r="AU826" s="162" t="s">
        <v>2217</v>
      </c>
      <c r="AV826" s="12" t="s">
        <v>2215</v>
      </c>
      <c r="AW826" s="12" t="s">
        <v>26</v>
      </c>
      <c r="AX826" s="12" t="s">
        <v>2207</v>
      </c>
      <c r="AY826" s="162" t="s">
        <v>2612</v>
      </c>
    </row>
    <row r="827" spans="1:65" s="13" customFormat="1">
      <c r="B827" s="167"/>
      <c r="D827" s="161" t="s">
        <v>2624</v>
      </c>
      <c r="E827" s="168" t="s">
        <v>2608</v>
      </c>
      <c r="F827" s="169" t="s">
        <v>3170</v>
      </c>
      <c r="H827" s="170">
        <v>5</v>
      </c>
      <c r="I827" s="346"/>
      <c r="L827" s="167"/>
      <c r="M827" s="171"/>
      <c r="N827" s="172"/>
      <c r="O827" s="172"/>
      <c r="P827" s="172"/>
      <c r="Q827" s="172"/>
      <c r="R827" s="172"/>
      <c r="S827" s="172"/>
      <c r="T827" s="173"/>
      <c r="AT827" s="168" t="s">
        <v>2624</v>
      </c>
      <c r="AU827" s="168" t="s">
        <v>2217</v>
      </c>
      <c r="AV827" s="13" t="s">
        <v>2217</v>
      </c>
      <c r="AW827" s="13" t="s">
        <v>26</v>
      </c>
      <c r="AX827" s="13" t="s">
        <v>2207</v>
      </c>
      <c r="AY827" s="168" t="s">
        <v>2612</v>
      </c>
    </row>
    <row r="828" spans="1:65" s="12" customFormat="1">
      <c r="B828" s="160"/>
      <c r="D828" s="161" t="s">
        <v>2624</v>
      </c>
      <c r="E828" s="162" t="s">
        <v>3171</v>
      </c>
      <c r="F828" s="163" t="s">
        <v>3172</v>
      </c>
      <c r="H828" s="162" t="s">
        <v>2156</v>
      </c>
      <c r="I828" s="345"/>
      <c r="L828" s="160"/>
      <c r="M828" s="164"/>
      <c r="N828" s="165"/>
      <c r="O828" s="165"/>
      <c r="P828" s="165"/>
      <c r="Q828" s="165"/>
      <c r="R828" s="165"/>
      <c r="S828" s="165"/>
      <c r="T828" s="166"/>
      <c r="AT828" s="162" t="s">
        <v>2624</v>
      </c>
      <c r="AU828" s="162" t="s">
        <v>2217</v>
      </c>
      <c r="AV828" s="12" t="s">
        <v>2215</v>
      </c>
      <c r="AW828" s="12" t="s">
        <v>26</v>
      </c>
      <c r="AX828" s="12" t="s">
        <v>2207</v>
      </c>
      <c r="AY828" s="162" t="s">
        <v>2612</v>
      </c>
    </row>
    <row r="829" spans="1:65" s="13" customFormat="1">
      <c r="B829" s="167"/>
      <c r="D829" s="161" t="s">
        <v>2624</v>
      </c>
      <c r="E829" s="168" t="s">
        <v>2613</v>
      </c>
      <c r="F829" s="169" t="s">
        <v>3173</v>
      </c>
      <c r="H829" s="170">
        <v>1</v>
      </c>
      <c r="I829" s="346"/>
      <c r="L829" s="167"/>
      <c r="M829" s="171"/>
      <c r="N829" s="172"/>
      <c r="O829" s="172"/>
      <c r="P829" s="172"/>
      <c r="Q829" s="172"/>
      <c r="R829" s="172"/>
      <c r="S829" s="172"/>
      <c r="T829" s="173"/>
      <c r="AT829" s="168" t="s">
        <v>2624</v>
      </c>
      <c r="AU829" s="168" t="s">
        <v>2217</v>
      </c>
      <c r="AV829" s="13" t="s">
        <v>2217</v>
      </c>
      <c r="AW829" s="13" t="s">
        <v>26</v>
      </c>
      <c r="AX829" s="13" t="s">
        <v>2207</v>
      </c>
      <c r="AY829" s="168" t="s">
        <v>2612</v>
      </c>
    </row>
    <row r="830" spans="1:65" s="13" customFormat="1">
      <c r="B830" s="167"/>
      <c r="D830" s="161" t="s">
        <v>2624</v>
      </c>
      <c r="E830" s="168" t="s">
        <v>2616</v>
      </c>
      <c r="F830" s="169" t="s">
        <v>3174</v>
      </c>
      <c r="H830" s="170">
        <v>5</v>
      </c>
      <c r="I830" s="346"/>
      <c r="L830" s="167"/>
      <c r="M830" s="171"/>
      <c r="N830" s="172"/>
      <c r="O830" s="172"/>
      <c r="P830" s="172"/>
      <c r="Q830" s="172"/>
      <c r="R830" s="172"/>
      <c r="S830" s="172"/>
      <c r="T830" s="173"/>
      <c r="AT830" s="168" t="s">
        <v>2624</v>
      </c>
      <c r="AU830" s="168" t="s">
        <v>2217</v>
      </c>
      <c r="AV830" s="13" t="s">
        <v>2217</v>
      </c>
      <c r="AW830" s="13" t="s">
        <v>26</v>
      </c>
      <c r="AX830" s="13" t="s">
        <v>2207</v>
      </c>
      <c r="AY830" s="168" t="s">
        <v>2612</v>
      </c>
    </row>
    <row r="831" spans="1:65" s="13" customFormat="1">
      <c r="B831" s="167"/>
      <c r="D831" s="161" t="s">
        <v>2624</v>
      </c>
      <c r="E831" s="168" t="s">
        <v>2621</v>
      </c>
      <c r="F831" s="169" t="s">
        <v>3037</v>
      </c>
      <c r="H831" s="170">
        <v>3</v>
      </c>
      <c r="I831" s="346"/>
      <c r="L831" s="167"/>
      <c r="M831" s="171"/>
      <c r="N831" s="172"/>
      <c r="O831" s="172"/>
      <c r="P831" s="172"/>
      <c r="Q831" s="172"/>
      <c r="R831" s="172"/>
      <c r="S831" s="172"/>
      <c r="T831" s="173"/>
      <c r="AT831" s="168" t="s">
        <v>2624</v>
      </c>
      <c r="AU831" s="168" t="s">
        <v>2217</v>
      </c>
      <c r="AV831" s="13" t="s">
        <v>2217</v>
      </c>
      <c r="AW831" s="13" t="s">
        <v>26</v>
      </c>
      <c r="AX831" s="13" t="s">
        <v>2207</v>
      </c>
      <c r="AY831" s="168" t="s">
        <v>2612</v>
      </c>
    </row>
    <row r="832" spans="1:65" s="13" customFormat="1">
      <c r="B832" s="167"/>
      <c r="D832" s="161" t="s">
        <v>2624</v>
      </c>
      <c r="E832" s="168" t="s">
        <v>2626</v>
      </c>
      <c r="F832" s="169" t="s">
        <v>3038</v>
      </c>
      <c r="H832" s="170">
        <v>2</v>
      </c>
      <c r="I832" s="346"/>
      <c r="L832" s="167"/>
      <c r="M832" s="171"/>
      <c r="N832" s="172"/>
      <c r="O832" s="172"/>
      <c r="P832" s="172"/>
      <c r="Q832" s="172"/>
      <c r="R832" s="172"/>
      <c r="S832" s="172"/>
      <c r="T832" s="173"/>
      <c r="AT832" s="168" t="s">
        <v>2624</v>
      </c>
      <c r="AU832" s="168" t="s">
        <v>2217</v>
      </c>
      <c r="AV832" s="13" t="s">
        <v>2217</v>
      </c>
      <c r="AW832" s="13" t="s">
        <v>26</v>
      </c>
      <c r="AX832" s="13" t="s">
        <v>2207</v>
      </c>
      <c r="AY832" s="168" t="s">
        <v>2612</v>
      </c>
    </row>
    <row r="833" spans="2:51" s="13" customFormat="1">
      <c r="B833" s="167"/>
      <c r="D833" s="161" t="s">
        <v>2624</v>
      </c>
      <c r="E833" s="168" t="s">
        <v>2629</v>
      </c>
      <c r="F833" s="169" t="s">
        <v>3175</v>
      </c>
      <c r="H833" s="170">
        <v>2</v>
      </c>
      <c r="I833" s="346"/>
      <c r="L833" s="167"/>
      <c r="M833" s="171"/>
      <c r="N833" s="172"/>
      <c r="O833" s="172"/>
      <c r="P833" s="172"/>
      <c r="Q833" s="172"/>
      <c r="R833" s="172"/>
      <c r="S833" s="172"/>
      <c r="T833" s="173"/>
      <c r="AT833" s="168" t="s">
        <v>2624</v>
      </c>
      <c r="AU833" s="168" t="s">
        <v>2217</v>
      </c>
      <c r="AV833" s="13" t="s">
        <v>2217</v>
      </c>
      <c r="AW833" s="13" t="s">
        <v>26</v>
      </c>
      <c r="AX833" s="13" t="s">
        <v>2207</v>
      </c>
      <c r="AY833" s="168" t="s">
        <v>2612</v>
      </c>
    </row>
    <row r="834" spans="2:51" s="13" customFormat="1">
      <c r="B834" s="167"/>
      <c r="D834" s="161" t="s">
        <v>2624</v>
      </c>
      <c r="E834" s="168" t="s">
        <v>2632</v>
      </c>
      <c r="F834" s="169" t="s">
        <v>3176</v>
      </c>
      <c r="H834" s="170">
        <v>6</v>
      </c>
      <c r="I834" s="346"/>
      <c r="L834" s="167"/>
      <c r="M834" s="171"/>
      <c r="N834" s="172"/>
      <c r="O834" s="172"/>
      <c r="P834" s="172"/>
      <c r="Q834" s="172"/>
      <c r="R834" s="172"/>
      <c r="S834" s="172"/>
      <c r="T834" s="173"/>
      <c r="AT834" s="168" t="s">
        <v>2624</v>
      </c>
      <c r="AU834" s="168" t="s">
        <v>2217</v>
      </c>
      <c r="AV834" s="13" t="s">
        <v>2217</v>
      </c>
      <c r="AW834" s="13" t="s">
        <v>26</v>
      </c>
      <c r="AX834" s="13" t="s">
        <v>2207</v>
      </c>
      <c r="AY834" s="168" t="s">
        <v>2612</v>
      </c>
    </row>
    <row r="835" spans="2:51" s="13" customFormat="1">
      <c r="B835" s="167"/>
      <c r="D835" s="161" t="s">
        <v>2624</v>
      </c>
      <c r="E835" s="168" t="s">
        <v>2635</v>
      </c>
      <c r="F835" s="169" t="s">
        <v>3177</v>
      </c>
      <c r="H835" s="170">
        <v>40</v>
      </c>
      <c r="I835" s="346"/>
      <c r="L835" s="167"/>
      <c r="M835" s="171"/>
      <c r="N835" s="172"/>
      <c r="O835" s="172"/>
      <c r="P835" s="172"/>
      <c r="Q835" s="172"/>
      <c r="R835" s="172"/>
      <c r="S835" s="172"/>
      <c r="T835" s="173"/>
      <c r="AT835" s="168" t="s">
        <v>2624</v>
      </c>
      <c r="AU835" s="168" t="s">
        <v>2217</v>
      </c>
      <c r="AV835" s="13" t="s">
        <v>2217</v>
      </c>
      <c r="AW835" s="13" t="s">
        <v>26</v>
      </c>
      <c r="AX835" s="13" t="s">
        <v>2207</v>
      </c>
      <c r="AY835" s="168" t="s">
        <v>2612</v>
      </c>
    </row>
    <row r="836" spans="2:51" s="15" customFormat="1">
      <c r="B836" s="181"/>
      <c r="D836" s="161" t="s">
        <v>2624</v>
      </c>
      <c r="E836" s="182" t="s">
        <v>2156</v>
      </c>
      <c r="F836" s="183" t="s">
        <v>2641</v>
      </c>
      <c r="H836" s="184">
        <v>64</v>
      </c>
      <c r="I836" s="348"/>
      <c r="L836" s="181"/>
      <c r="M836" s="185"/>
      <c r="N836" s="186"/>
      <c r="O836" s="186"/>
      <c r="P836" s="186"/>
      <c r="Q836" s="186"/>
      <c r="R836" s="186"/>
      <c r="S836" s="186"/>
      <c r="T836" s="187"/>
      <c r="AT836" s="182" t="s">
        <v>2624</v>
      </c>
      <c r="AU836" s="182" t="s">
        <v>2217</v>
      </c>
      <c r="AV836" s="15" t="s">
        <v>2389</v>
      </c>
      <c r="AW836" s="15" t="s">
        <v>26</v>
      </c>
      <c r="AX836" s="15" t="s">
        <v>2207</v>
      </c>
      <c r="AY836" s="182" t="s">
        <v>2612</v>
      </c>
    </row>
    <row r="837" spans="2:51" s="12" customFormat="1">
      <c r="B837" s="160"/>
      <c r="D837" s="161" t="s">
        <v>2624</v>
      </c>
      <c r="E837" s="162" t="s">
        <v>2156</v>
      </c>
      <c r="F837" s="163" t="s">
        <v>3178</v>
      </c>
      <c r="H837" s="162" t="s">
        <v>2156</v>
      </c>
      <c r="I837" s="345"/>
      <c r="L837" s="160"/>
      <c r="M837" s="164"/>
      <c r="N837" s="165"/>
      <c r="O837" s="165"/>
      <c r="P837" s="165"/>
      <c r="Q837" s="165"/>
      <c r="R837" s="165"/>
      <c r="S837" s="165"/>
      <c r="T837" s="166"/>
      <c r="AT837" s="162" t="s">
        <v>2624</v>
      </c>
      <c r="AU837" s="162" t="s">
        <v>2217</v>
      </c>
      <c r="AV837" s="12" t="s">
        <v>2215</v>
      </c>
      <c r="AW837" s="12" t="s">
        <v>26</v>
      </c>
      <c r="AX837" s="12" t="s">
        <v>2207</v>
      </c>
      <c r="AY837" s="162" t="s">
        <v>2612</v>
      </c>
    </row>
    <row r="838" spans="2:51" s="13" customFormat="1">
      <c r="B838" s="167"/>
      <c r="D838" s="161" t="s">
        <v>2624</v>
      </c>
      <c r="E838" s="168" t="s">
        <v>2156</v>
      </c>
      <c r="F838" s="169" t="s">
        <v>3179</v>
      </c>
      <c r="H838" s="170">
        <v>5</v>
      </c>
      <c r="I838" s="346"/>
      <c r="L838" s="167"/>
      <c r="M838" s="171"/>
      <c r="N838" s="172"/>
      <c r="O838" s="172"/>
      <c r="P838" s="172"/>
      <c r="Q838" s="172"/>
      <c r="R838" s="172"/>
      <c r="S838" s="172"/>
      <c r="T838" s="173"/>
      <c r="AT838" s="168" t="s">
        <v>2624</v>
      </c>
      <c r="AU838" s="168" t="s">
        <v>2217</v>
      </c>
      <c r="AV838" s="13" t="s">
        <v>2217</v>
      </c>
      <c r="AW838" s="13" t="s">
        <v>26</v>
      </c>
      <c r="AX838" s="13" t="s">
        <v>2207</v>
      </c>
      <c r="AY838" s="168" t="s">
        <v>2612</v>
      </c>
    </row>
    <row r="839" spans="2:51" s="13" customFormat="1">
      <c r="B839" s="167"/>
      <c r="D839" s="161" t="s">
        <v>2624</v>
      </c>
      <c r="E839" s="168" t="s">
        <v>2156</v>
      </c>
      <c r="F839" s="169" t="s">
        <v>3180</v>
      </c>
      <c r="H839" s="170">
        <v>3</v>
      </c>
      <c r="I839" s="346"/>
      <c r="L839" s="167"/>
      <c r="M839" s="171"/>
      <c r="N839" s="172"/>
      <c r="O839" s="172"/>
      <c r="P839" s="172"/>
      <c r="Q839" s="172"/>
      <c r="R839" s="172"/>
      <c r="S839" s="172"/>
      <c r="T839" s="173"/>
      <c r="AT839" s="168" t="s">
        <v>2624</v>
      </c>
      <c r="AU839" s="168" t="s">
        <v>2217</v>
      </c>
      <c r="AV839" s="13" t="s">
        <v>2217</v>
      </c>
      <c r="AW839" s="13" t="s">
        <v>26</v>
      </c>
      <c r="AX839" s="13" t="s">
        <v>2207</v>
      </c>
      <c r="AY839" s="168" t="s">
        <v>2612</v>
      </c>
    </row>
    <row r="840" spans="2:51" s="13" customFormat="1">
      <c r="B840" s="167"/>
      <c r="D840" s="161" t="s">
        <v>2624</v>
      </c>
      <c r="E840" s="168" t="s">
        <v>2156</v>
      </c>
      <c r="F840" s="169" t="s">
        <v>3181</v>
      </c>
      <c r="H840" s="170">
        <v>2</v>
      </c>
      <c r="I840" s="346"/>
      <c r="L840" s="167"/>
      <c r="M840" s="171"/>
      <c r="N840" s="172"/>
      <c r="O840" s="172"/>
      <c r="P840" s="172"/>
      <c r="Q840" s="172"/>
      <c r="R840" s="172"/>
      <c r="S840" s="172"/>
      <c r="T840" s="173"/>
      <c r="AT840" s="168" t="s">
        <v>2624</v>
      </c>
      <c r="AU840" s="168" t="s">
        <v>2217</v>
      </c>
      <c r="AV840" s="13" t="s">
        <v>2217</v>
      </c>
      <c r="AW840" s="13" t="s">
        <v>26</v>
      </c>
      <c r="AX840" s="13" t="s">
        <v>2207</v>
      </c>
      <c r="AY840" s="168" t="s">
        <v>2612</v>
      </c>
    </row>
    <row r="841" spans="2:51" s="13" customFormat="1">
      <c r="B841" s="167"/>
      <c r="D841" s="161" t="s">
        <v>2624</v>
      </c>
      <c r="E841" s="168" t="s">
        <v>2156</v>
      </c>
      <c r="F841" s="169" t="s">
        <v>3182</v>
      </c>
      <c r="H841" s="170">
        <v>2</v>
      </c>
      <c r="I841" s="346"/>
      <c r="L841" s="167"/>
      <c r="M841" s="171"/>
      <c r="N841" s="172"/>
      <c r="O841" s="172"/>
      <c r="P841" s="172"/>
      <c r="Q841" s="172"/>
      <c r="R841" s="172"/>
      <c r="S841" s="172"/>
      <c r="T841" s="173"/>
      <c r="AT841" s="168" t="s">
        <v>2624</v>
      </c>
      <c r="AU841" s="168" t="s">
        <v>2217</v>
      </c>
      <c r="AV841" s="13" t="s">
        <v>2217</v>
      </c>
      <c r="AW841" s="13" t="s">
        <v>26</v>
      </c>
      <c r="AX841" s="13" t="s">
        <v>2207</v>
      </c>
      <c r="AY841" s="168" t="s">
        <v>2612</v>
      </c>
    </row>
    <row r="842" spans="2:51" s="14" customFormat="1">
      <c r="B842" s="174"/>
      <c r="D842" s="161" t="s">
        <v>2624</v>
      </c>
      <c r="E842" s="175" t="s">
        <v>2403</v>
      </c>
      <c r="F842" s="176" t="s">
        <v>2638</v>
      </c>
      <c r="H842" s="177">
        <v>12</v>
      </c>
      <c r="I842" s="347"/>
      <c r="L842" s="174"/>
      <c r="M842" s="178"/>
      <c r="N842" s="179"/>
      <c r="O842" s="179"/>
      <c r="P842" s="179"/>
      <c r="Q842" s="179"/>
      <c r="R842" s="179"/>
      <c r="S842" s="179"/>
      <c r="T842" s="180"/>
      <c r="AT842" s="175" t="s">
        <v>2624</v>
      </c>
      <c r="AU842" s="175" t="s">
        <v>2217</v>
      </c>
      <c r="AV842" s="14" t="s">
        <v>2329</v>
      </c>
      <c r="AW842" s="14" t="s">
        <v>26</v>
      </c>
      <c r="AX842" s="14" t="s">
        <v>2207</v>
      </c>
      <c r="AY842" s="175" t="s">
        <v>2612</v>
      </c>
    </row>
    <row r="843" spans="2:51" s="12" customFormat="1">
      <c r="B843" s="160"/>
      <c r="D843" s="161" t="s">
        <v>2624</v>
      </c>
      <c r="E843" s="162" t="s">
        <v>2156</v>
      </c>
      <c r="F843" s="163" t="s">
        <v>3183</v>
      </c>
      <c r="H843" s="162" t="s">
        <v>2156</v>
      </c>
      <c r="I843" s="345"/>
      <c r="L843" s="160"/>
      <c r="M843" s="164"/>
      <c r="N843" s="165"/>
      <c r="O843" s="165"/>
      <c r="P843" s="165"/>
      <c r="Q843" s="165"/>
      <c r="R843" s="165"/>
      <c r="S843" s="165"/>
      <c r="T843" s="166"/>
      <c r="AT843" s="162" t="s">
        <v>2624</v>
      </c>
      <c r="AU843" s="162" t="s">
        <v>2217</v>
      </c>
      <c r="AV843" s="12" t="s">
        <v>2215</v>
      </c>
      <c r="AW843" s="12" t="s">
        <v>26</v>
      </c>
      <c r="AX843" s="12" t="s">
        <v>2207</v>
      </c>
      <c r="AY843" s="162" t="s">
        <v>2612</v>
      </c>
    </row>
    <row r="844" spans="2:51" s="13" customFormat="1">
      <c r="B844" s="167"/>
      <c r="D844" s="161" t="s">
        <v>2624</v>
      </c>
      <c r="E844" s="168" t="s">
        <v>2156</v>
      </c>
      <c r="F844" s="169" t="s">
        <v>3181</v>
      </c>
      <c r="H844" s="170">
        <v>2</v>
      </c>
      <c r="I844" s="346"/>
      <c r="L844" s="167"/>
      <c r="M844" s="171"/>
      <c r="N844" s="172"/>
      <c r="O844" s="172"/>
      <c r="P844" s="172"/>
      <c r="Q844" s="172"/>
      <c r="R844" s="172"/>
      <c r="S844" s="172"/>
      <c r="T844" s="173"/>
      <c r="AT844" s="168" t="s">
        <v>2624</v>
      </c>
      <c r="AU844" s="168" t="s">
        <v>2217</v>
      </c>
      <c r="AV844" s="13" t="s">
        <v>2217</v>
      </c>
      <c r="AW844" s="13" t="s">
        <v>26</v>
      </c>
      <c r="AX844" s="13" t="s">
        <v>2207</v>
      </c>
      <c r="AY844" s="168" t="s">
        <v>2612</v>
      </c>
    </row>
    <row r="845" spans="2:51" s="14" customFormat="1">
      <c r="B845" s="174"/>
      <c r="D845" s="161" t="s">
        <v>2624</v>
      </c>
      <c r="E845" s="175" t="s">
        <v>2405</v>
      </c>
      <c r="F845" s="176" t="s">
        <v>2638</v>
      </c>
      <c r="H845" s="177">
        <v>2</v>
      </c>
      <c r="I845" s="347"/>
      <c r="L845" s="174"/>
      <c r="M845" s="178"/>
      <c r="N845" s="179"/>
      <c r="O845" s="179"/>
      <c r="P845" s="179"/>
      <c r="Q845" s="179"/>
      <c r="R845" s="179"/>
      <c r="S845" s="179"/>
      <c r="T845" s="180"/>
      <c r="AT845" s="175" t="s">
        <v>2624</v>
      </c>
      <c r="AU845" s="175" t="s">
        <v>2217</v>
      </c>
      <c r="AV845" s="14" t="s">
        <v>2329</v>
      </c>
      <c r="AW845" s="14" t="s">
        <v>26</v>
      </c>
      <c r="AX845" s="14" t="s">
        <v>2207</v>
      </c>
      <c r="AY845" s="175" t="s">
        <v>2612</v>
      </c>
    </row>
    <row r="846" spans="2:51" s="12" customFormat="1">
      <c r="B846" s="160"/>
      <c r="D846" s="161" t="s">
        <v>2624</v>
      </c>
      <c r="E846" s="162" t="s">
        <v>2156</v>
      </c>
      <c r="F846" s="163" t="s">
        <v>3184</v>
      </c>
      <c r="H846" s="162" t="s">
        <v>2156</v>
      </c>
      <c r="I846" s="345"/>
      <c r="L846" s="160"/>
      <c r="M846" s="164"/>
      <c r="N846" s="165"/>
      <c r="O846" s="165"/>
      <c r="P846" s="165"/>
      <c r="Q846" s="165"/>
      <c r="R846" s="165"/>
      <c r="S846" s="165"/>
      <c r="T846" s="166"/>
      <c r="AT846" s="162" t="s">
        <v>2624</v>
      </c>
      <c r="AU846" s="162" t="s">
        <v>2217</v>
      </c>
      <c r="AV846" s="12" t="s">
        <v>2215</v>
      </c>
      <c r="AW846" s="12" t="s">
        <v>26</v>
      </c>
      <c r="AX846" s="12" t="s">
        <v>2207</v>
      </c>
      <c r="AY846" s="162" t="s">
        <v>2612</v>
      </c>
    </row>
    <row r="847" spans="2:51" s="13" customFormat="1">
      <c r="B847" s="167"/>
      <c r="D847" s="161" t="s">
        <v>2624</v>
      </c>
      <c r="E847" s="168" t="s">
        <v>2156</v>
      </c>
      <c r="F847" s="169" t="s">
        <v>3180</v>
      </c>
      <c r="H847" s="170">
        <v>3</v>
      </c>
      <c r="I847" s="346"/>
      <c r="L847" s="167"/>
      <c r="M847" s="171"/>
      <c r="N847" s="172"/>
      <c r="O847" s="172"/>
      <c r="P847" s="172"/>
      <c r="Q847" s="172"/>
      <c r="R847" s="172"/>
      <c r="S847" s="172"/>
      <c r="T847" s="173"/>
      <c r="AT847" s="168" t="s">
        <v>2624</v>
      </c>
      <c r="AU847" s="168" t="s">
        <v>2217</v>
      </c>
      <c r="AV847" s="13" t="s">
        <v>2217</v>
      </c>
      <c r="AW847" s="13" t="s">
        <v>26</v>
      </c>
      <c r="AX847" s="13" t="s">
        <v>2207</v>
      </c>
      <c r="AY847" s="168" t="s">
        <v>2612</v>
      </c>
    </row>
    <row r="848" spans="2:51" s="14" customFormat="1">
      <c r="B848" s="174"/>
      <c r="D848" s="161" t="s">
        <v>2624</v>
      </c>
      <c r="E848" s="175" t="s">
        <v>2407</v>
      </c>
      <c r="F848" s="176" t="s">
        <v>2638</v>
      </c>
      <c r="H848" s="177">
        <v>3</v>
      </c>
      <c r="I848" s="347"/>
      <c r="L848" s="174"/>
      <c r="M848" s="178"/>
      <c r="N848" s="179"/>
      <c r="O848" s="179"/>
      <c r="P848" s="179"/>
      <c r="Q848" s="179"/>
      <c r="R848" s="179"/>
      <c r="S848" s="179"/>
      <c r="T848" s="180"/>
      <c r="AT848" s="175" t="s">
        <v>2624</v>
      </c>
      <c r="AU848" s="175" t="s">
        <v>2217</v>
      </c>
      <c r="AV848" s="14" t="s">
        <v>2329</v>
      </c>
      <c r="AW848" s="14" t="s">
        <v>26</v>
      </c>
      <c r="AX848" s="14" t="s">
        <v>2207</v>
      </c>
      <c r="AY848" s="175" t="s">
        <v>2612</v>
      </c>
    </row>
    <row r="849" spans="1:65" s="12" customFormat="1">
      <c r="B849" s="160"/>
      <c r="D849" s="161" t="s">
        <v>2624</v>
      </c>
      <c r="E849" s="162" t="s">
        <v>2156</v>
      </c>
      <c r="F849" s="163" t="s">
        <v>3185</v>
      </c>
      <c r="H849" s="162" t="s">
        <v>2156</v>
      </c>
      <c r="I849" s="345"/>
      <c r="L849" s="160"/>
      <c r="M849" s="164"/>
      <c r="N849" s="165"/>
      <c r="O849" s="165"/>
      <c r="P849" s="165"/>
      <c r="Q849" s="165"/>
      <c r="R849" s="165"/>
      <c r="S849" s="165"/>
      <c r="T849" s="166"/>
      <c r="AT849" s="162" t="s">
        <v>2624</v>
      </c>
      <c r="AU849" s="162" t="s">
        <v>2217</v>
      </c>
      <c r="AV849" s="12" t="s">
        <v>2215</v>
      </c>
      <c r="AW849" s="12" t="s">
        <v>26</v>
      </c>
      <c r="AX849" s="12" t="s">
        <v>2207</v>
      </c>
      <c r="AY849" s="162" t="s">
        <v>2612</v>
      </c>
    </row>
    <row r="850" spans="1:65" s="13" customFormat="1">
      <c r="B850" s="167"/>
      <c r="D850" s="161" t="s">
        <v>2624</v>
      </c>
      <c r="E850" s="168" t="s">
        <v>2156</v>
      </c>
      <c r="F850" s="169" t="s">
        <v>3179</v>
      </c>
      <c r="H850" s="170">
        <v>5</v>
      </c>
      <c r="I850" s="346"/>
      <c r="L850" s="167"/>
      <c r="M850" s="171"/>
      <c r="N850" s="172"/>
      <c r="O850" s="172"/>
      <c r="P850" s="172"/>
      <c r="Q850" s="172"/>
      <c r="R850" s="172"/>
      <c r="S850" s="172"/>
      <c r="T850" s="173"/>
      <c r="AT850" s="168" t="s">
        <v>2624</v>
      </c>
      <c r="AU850" s="168" t="s">
        <v>2217</v>
      </c>
      <c r="AV850" s="13" t="s">
        <v>2217</v>
      </c>
      <c r="AW850" s="13" t="s">
        <v>26</v>
      </c>
      <c r="AX850" s="13" t="s">
        <v>2207</v>
      </c>
      <c r="AY850" s="168" t="s">
        <v>2612</v>
      </c>
    </row>
    <row r="851" spans="1:65" s="13" customFormat="1">
      <c r="B851" s="167"/>
      <c r="D851" s="161" t="s">
        <v>2624</v>
      </c>
      <c r="E851" s="168" t="s">
        <v>2156</v>
      </c>
      <c r="F851" s="169" t="s">
        <v>3180</v>
      </c>
      <c r="H851" s="170">
        <v>3</v>
      </c>
      <c r="I851" s="346"/>
      <c r="L851" s="167"/>
      <c r="M851" s="171"/>
      <c r="N851" s="172"/>
      <c r="O851" s="172"/>
      <c r="P851" s="172"/>
      <c r="Q851" s="172"/>
      <c r="R851" s="172"/>
      <c r="S851" s="172"/>
      <c r="T851" s="173"/>
      <c r="AT851" s="168" t="s">
        <v>2624</v>
      </c>
      <c r="AU851" s="168" t="s">
        <v>2217</v>
      </c>
      <c r="AV851" s="13" t="s">
        <v>2217</v>
      </c>
      <c r="AW851" s="13" t="s">
        <v>26</v>
      </c>
      <c r="AX851" s="13" t="s">
        <v>2207</v>
      </c>
      <c r="AY851" s="168" t="s">
        <v>2612</v>
      </c>
    </row>
    <row r="852" spans="1:65" s="13" customFormat="1">
      <c r="B852" s="167"/>
      <c r="D852" s="161" t="s">
        <v>2624</v>
      </c>
      <c r="E852" s="168" t="s">
        <v>2156</v>
      </c>
      <c r="F852" s="169" t="s">
        <v>3181</v>
      </c>
      <c r="H852" s="170">
        <v>2</v>
      </c>
      <c r="I852" s="346"/>
      <c r="L852" s="167"/>
      <c r="M852" s="171"/>
      <c r="N852" s="172"/>
      <c r="O852" s="172"/>
      <c r="P852" s="172"/>
      <c r="Q852" s="172"/>
      <c r="R852" s="172"/>
      <c r="S852" s="172"/>
      <c r="T852" s="173"/>
      <c r="AT852" s="168" t="s">
        <v>2624</v>
      </c>
      <c r="AU852" s="168" t="s">
        <v>2217</v>
      </c>
      <c r="AV852" s="13" t="s">
        <v>2217</v>
      </c>
      <c r="AW852" s="13" t="s">
        <v>26</v>
      </c>
      <c r="AX852" s="13" t="s">
        <v>2207</v>
      </c>
      <c r="AY852" s="168" t="s">
        <v>2612</v>
      </c>
    </row>
    <row r="853" spans="1:65" s="13" customFormat="1">
      <c r="B853" s="167"/>
      <c r="D853" s="161" t="s">
        <v>2624</v>
      </c>
      <c r="E853" s="168" t="s">
        <v>2156</v>
      </c>
      <c r="F853" s="169" t="s">
        <v>3182</v>
      </c>
      <c r="H853" s="170">
        <v>2</v>
      </c>
      <c r="I853" s="346"/>
      <c r="L853" s="167"/>
      <c r="M853" s="171"/>
      <c r="N853" s="172"/>
      <c r="O853" s="172"/>
      <c r="P853" s="172"/>
      <c r="Q853" s="172"/>
      <c r="R853" s="172"/>
      <c r="S853" s="172"/>
      <c r="T853" s="173"/>
      <c r="AT853" s="168" t="s">
        <v>2624</v>
      </c>
      <c r="AU853" s="168" t="s">
        <v>2217</v>
      </c>
      <c r="AV853" s="13" t="s">
        <v>2217</v>
      </c>
      <c r="AW853" s="13" t="s">
        <v>26</v>
      </c>
      <c r="AX853" s="13" t="s">
        <v>2207</v>
      </c>
      <c r="AY853" s="168" t="s">
        <v>2612</v>
      </c>
    </row>
    <row r="854" spans="1:65" s="14" customFormat="1">
      <c r="B854" s="174"/>
      <c r="D854" s="161" t="s">
        <v>2624</v>
      </c>
      <c r="E854" s="175" t="s">
        <v>2409</v>
      </c>
      <c r="F854" s="176" t="s">
        <v>2638</v>
      </c>
      <c r="H854" s="177">
        <v>12</v>
      </c>
      <c r="I854" s="347"/>
      <c r="L854" s="174"/>
      <c r="M854" s="178"/>
      <c r="N854" s="179"/>
      <c r="O854" s="179"/>
      <c r="P854" s="179"/>
      <c r="Q854" s="179"/>
      <c r="R854" s="179"/>
      <c r="S854" s="179"/>
      <c r="T854" s="180"/>
      <c r="AT854" s="175" t="s">
        <v>2624</v>
      </c>
      <c r="AU854" s="175" t="s">
        <v>2217</v>
      </c>
      <c r="AV854" s="14" t="s">
        <v>2329</v>
      </c>
      <c r="AW854" s="14" t="s">
        <v>26</v>
      </c>
      <c r="AX854" s="14" t="s">
        <v>2207</v>
      </c>
      <c r="AY854" s="175" t="s">
        <v>2612</v>
      </c>
    </row>
    <row r="855" spans="1:65" s="15" customFormat="1">
      <c r="B855" s="181"/>
      <c r="D855" s="161" t="s">
        <v>2624</v>
      </c>
      <c r="E855" s="182" t="s">
        <v>2156</v>
      </c>
      <c r="F855" s="183" t="s">
        <v>2641</v>
      </c>
      <c r="H855" s="184">
        <v>29</v>
      </c>
      <c r="I855" s="348"/>
      <c r="L855" s="181"/>
      <c r="M855" s="185"/>
      <c r="N855" s="186"/>
      <c r="O855" s="186"/>
      <c r="P855" s="186"/>
      <c r="Q855" s="186"/>
      <c r="R855" s="186"/>
      <c r="S855" s="186"/>
      <c r="T855" s="187"/>
      <c r="AT855" s="182" t="s">
        <v>2624</v>
      </c>
      <c r="AU855" s="182" t="s">
        <v>2217</v>
      </c>
      <c r="AV855" s="15" t="s">
        <v>2389</v>
      </c>
      <c r="AW855" s="15" t="s">
        <v>26</v>
      </c>
      <c r="AX855" s="15" t="s">
        <v>2215</v>
      </c>
      <c r="AY855" s="182" t="s">
        <v>2612</v>
      </c>
    </row>
    <row r="856" spans="1:65" s="1" customFormat="1" ht="16.5" customHeight="1">
      <c r="A856" s="29"/>
      <c r="B856" s="146"/>
      <c r="C856" s="188" t="s">
        <v>3186</v>
      </c>
      <c r="D856" s="188" t="s">
        <v>2855</v>
      </c>
      <c r="E856" s="189" t="s">
        <v>3187</v>
      </c>
      <c r="F856" s="190" t="s">
        <v>3188</v>
      </c>
      <c r="G856" s="191" t="s">
        <v>3034</v>
      </c>
      <c r="H856" s="192">
        <v>12</v>
      </c>
      <c r="I856" s="349"/>
      <c r="J856" s="193">
        <f>ROUND(I856*H856,2)</f>
        <v>0</v>
      </c>
      <c r="K856" s="194"/>
      <c r="L856" s="195"/>
      <c r="M856" s="196" t="s">
        <v>2156</v>
      </c>
      <c r="N856" s="197" t="s">
        <v>2172</v>
      </c>
      <c r="O856" s="156">
        <v>0</v>
      </c>
      <c r="P856" s="156">
        <f>O856*H856</f>
        <v>0</v>
      </c>
      <c r="Q856" s="156">
        <v>9.5999999999999992E-3</v>
      </c>
      <c r="R856" s="156">
        <f>Q856*H856</f>
        <v>0.1152</v>
      </c>
      <c r="S856" s="156">
        <v>0</v>
      </c>
      <c r="T856" s="157">
        <f>S856*H856</f>
        <v>0</v>
      </c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R856" s="158" t="s">
        <v>2342</v>
      </c>
      <c r="AT856" s="158" t="s">
        <v>2855</v>
      </c>
      <c r="AU856" s="158" t="s">
        <v>2217</v>
      </c>
      <c r="AY856" s="17" t="s">
        <v>2612</v>
      </c>
      <c r="BE856" s="159">
        <f>IF(N856="základní",J856,0)</f>
        <v>0</v>
      </c>
      <c r="BF856" s="159">
        <f>IF(N856="snížená",J856,0)</f>
        <v>0</v>
      </c>
      <c r="BG856" s="159">
        <f>IF(N856="zákl. přenesená",J856,0)</f>
        <v>0</v>
      </c>
      <c r="BH856" s="159">
        <f>IF(N856="sníž. přenesená",J856,0)</f>
        <v>0</v>
      </c>
      <c r="BI856" s="159">
        <f>IF(N856="nulová",J856,0)</f>
        <v>0</v>
      </c>
      <c r="BJ856" s="17" t="s">
        <v>2215</v>
      </c>
      <c r="BK856" s="159">
        <f>ROUND(I856*H856,2)</f>
        <v>0</v>
      </c>
      <c r="BL856" s="17" t="s">
        <v>2389</v>
      </c>
      <c r="BM856" s="158" t="s">
        <v>3189</v>
      </c>
    </row>
    <row r="857" spans="1:65" s="13" customFormat="1">
      <c r="B857" s="167"/>
      <c r="D857" s="161" t="s">
        <v>2624</v>
      </c>
      <c r="E857" s="168" t="s">
        <v>2156</v>
      </c>
      <c r="F857" s="169" t="s">
        <v>2403</v>
      </c>
      <c r="H857" s="170">
        <v>12</v>
      </c>
      <c r="I857" s="346"/>
      <c r="L857" s="167"/>
      <c r="M857" s="171"/>
      <c r="N857" s="172"/>
      <c r="O857" s="172"/>
      <c r="P857" s="172"/>
      <c r="Q857" s="172"/>
      <c r="R857" s="172"/>
      <c r="S857" s="172"/>
      <c r="T857" s="173"/>
      <c r="AT857" s="168" t="s">
        <v>2624</v>
      </c>
      <c r="AU857" s="168" t="s">
        <v>2217</v>
      </c>
      <c r="AV857" s="13" t="s">
        <v>2217</v>
      </c>
      <c r="AW857" s="13" t="s">
        <v>26</v>
      </c>
      <c r="AX857" s="13" t="s">
        <v>2207</v>
      </c>
      <c r="AY857" s="168" t="s">
        <v>2612</v>
      </c>
    </row>
    <row r="858" spans="1:65" s="15" customFormat="1">
      <c r="B858" s="181"/>
      <c r="D858" s="161" t="s">
        <v>2624</v>
      </c>
      <c r="E858" s="182" t="s">
        <v>2156</v>
      </c>
      <c r="F858" s="183" t="s">
        <v>2641</v>
      </c>
      <c r="H858" s="184">
        <v>12</v>
      </c>
      <c r="I858" s="348"/>
      <c r="L858" s="181"/>
      <c r="M858" s="185"/>
      <c r="N858" s="186"/>
      <c r="O858" s="186"/>
      <c r="P858" s="186"/>
      <c r="Q858" s="186"/>
      <c r="R858" s="186"/>
      <c r="S858" s="186"/>
      <c r="T858" s="187"/>
      <c r="AT858" s="182" t="s">
        <v>2624</v>
      </c>
      <c r="AU858" s="182" t="s">
        <v>2217</v>
      </c>
      <c r="AV858" s="15" t="s">
        <v>2389</v>
      </c>
      <c r="AW858" s="15" t="s">
        <v>26</v>
      </c>
      <c r="AX858" s="15" t="s">
        <v>2215</v>
      </c>
      <c r="AY858" s="182" t="s">
        <v>2612</v>
      </c>
    </row>
    <row r="859" spans="1:65" s="1" customFormat="1" ht="16.5" customHeight="1">
      <c r="A859" s="29"/>
      <c r="B859" s="146"/>
      <c r="C859" s="188" t="s">
        <v>3190</v>
      </c>
      <c r="D859" s="188" t="s">
        <v>2855</v>
      </c>
      <c r="E859" s="189" t="s">
        <v>3191</v>
      </c>
      <c r="F859" s="190" t="s">
        <v>3192</v>
      </c>
      <c r="G859" s="191" t="s">
        <v>3034</v>
      </c>
      <c r="H859" s="192">
        <v>2</v>
      </c>
      <c r="I859" s="349"/>
      <c r="J859" s="193">
        <f>ROUND(I859*H859,2)</f>
        <v>0</v>
      </c>
      <c r="K859" s="194"/>
      <c r="L859" s="195"/>
      <c r="M859" s="196" t="s">
        <v>2156</v>
      </c>
      <c r="N859" s="197" t="s">
        <v>2172</v>
      </c>
      <c r="O859" s="156">
        <v>0</v>
      </c>
      <c r="P859" s="156">
        <f>O859*H859</f>
        <v>0</v>
      </c>
      <c r="Q859" s="156">
        <v>1.11E-2</v>
      </c>
      <c r="R859" s="156">
        <f>Q859*H859</f>
        <v>2.2200000000000001E-2</v>
      </c>
      <c r="S859" s="156">
        <v>0</v>
      </c>
      <c r="T859" s="157">
        <f>S859*H859</f>
        <v>0</v>
      </c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R859" s="158" t="s">
        <v>2342</v>
      </c>
      <c r="AT859" s="158" t="s">
        <v>2855</v>
      </c>
      <c r="AU859" s="158" t="s">
        <v>2217</v>
      </c>
      <c r="AY859" s="17" t="s">
        <v>2612</v>
      </c>
      <c r="BE859" s="159">
        <f>IF(N859="základní",J859,0)</f>
        <v>0</v>
      </c>
      <c r="BF859" s="159">
        <f>IF(N859="snížená",J859,0)</f>
        <v>0</v>
      </c>
      <c r="BG859" s="159">
        <f>IF(N859="zákl. přenesená",J859,0)</f>
        <v>0</v>
      </c>
      <c r="BH859" s="159">
        <f>IF(N859="sníž. přenesená",J859,0)</f>
        <v>0</v>
      </c>
      <c r="BI859" s="159">
        <f>IF(N859="nulová",J859,0)</f>
        <v>0</v>
      </c>
      <c r="BJ859" s="17" t="s">
        <v>2215</v>
      </c>
      <c r="BK859" s="159">
        <f>ROUND(I859*H859,2)</f>
        <v>0</v>
      </c>
      <c r="BL859" s="17" t="s">
        <v>2389</v>
      </c>
      <c r="BM859" s="158" t="s">
        <v>3193</v>
      </c>
    </row>
    <row r="860" spans="1:65" s="13" customFormat="1">
      <c r="B860" s="167"/>
      <c r="D860" s="161" t="s">
        <v>2624</v>
      </c>
      <c r="E860" s="168" t="s">
        <v>2156</v>
      </c>
      <c r="F860" s="169" t="s">
        <v>2405</v>
      </c>
      <c r="H860" s="170">
        <v>2</v>
      </c>
      <c r="I860" s="346"/>
      <c r="L860" s="167"/>
      <c r="M860" s="171"/>
      <c r="N860" s="172"/>
      <c r="O860" s="172"/>
      <c r="P860" s="172"/>
      <c r="Q860" s="172"/>
      <c r="R860" s="172"/>
      <c r="S860" s="172"/>
      <c r="T860" s="173"/>
      <c r="AT860" s="168" t="s">
        <v>2624</v>
      </c>
      <c r="AU860" s="168" t="s">
        <v>2217</v>
      </c>
      <c r="AV860" s="13" t="s">
        <v>2217</v>
      </c>
      <c r="AW860" s="13" t="s">
        <v>26</v>
      </c>
      <c r="AX860" s="13" t="s">
        <v>2207</v>
      </c>
      <c r="AY860" s="168" t="s">
        <v>2612</v>
      </c>
    </row>
    <row r="861" spans="1:65" s="15" customFormat="1">
      <c r="B861" s="181"/>
      <c r="D861" s="161" t="s">
        <v>2624</v>
      </c>
      <c r="E861" s="182" t="s">
        <v>2156</v>
      </c>
      <c r="F861" s="183" t="s">
        <v>2641</v>
      </c>
      <c r="H861" s="184">
        <v>2</v>
      </c>
      <c r="I861" s="348"/>
      <c r="L861" s="181"/>
      <c r="M861" s="185"/>
      <c r="N861" s="186"/>
      <c r="O861" s="186"/>
      <c r="P861" s="186"/>
      <c r="Q861" s="186"/>
      <c r="R861" s="186"/>
      <c r="S861" s="186"/>
      <c r="T861" s="187"/>
      <c r="AT861" s="182" t="s">
        <v>2624</v>
      </c>
      <c r="AU861" s="182" t="s">
        <v>2217</v>
      </c>
      <c r="AV861" s="15" t="s">
        <v>2389</v>
      </c>
      <c r="AW861" s="15" t="s">
        <v>26</v>
      </c>
      <c r="AX861" s="15" t="s">
        <v>2215</v>
      </c>
      <c r="AY861" s="182" t="s">
        <v>2612</v>
      </c>
    </row>
    <row r="862" spans="1:65" s="1" customFormat="1" ht="16.5" customHeight="1">
      <c r="A862" s="29"/>
      <c r="B862" s="146"/>
      <c r="C862" s="188" t="s">
        <v>3194</v>
      </c>
      <c r="D862" s="188" t="s">
        <v>2855</v>
      </c>
      <c r="E862" s="189" t="s">
        <v>3195</v>
      </c>
      <c r="F862" s="190" t="s">
        <v>3196</v>
      </c>
      <c r="G862" s="191" t="s">
        <v>3034</v>
      </c>
      <c r="H862" s="192">
        <v>3</v>
      </c>
      <c r="I862" s="349"/>
      <c r="J862" s="193">
        <f>ROUND(I862*H862,2)</f>
        <v>0</v>
      </c>
      <c r="K862" s="194"/>
      <c r="L862" s="195"/>
      <c r="M862" s="196" t="s">
        <v>2156</v>
      </c>
      <c r="N862" s="197" t="s">
        <v>2172</v>
      </c>
      <c r="O862" s="156">
        <v>0</v>
      </c>
      <c r="P862" s="156">
        <f>O862*H862</f>
        <v>0</v>
      </c>
      <c r="Q862" s="156">
        <v>8.9999999999999993E-3</v>
      </c>
      <c r="R862" s="156">
        <f>Q862*H862</f>
        <v>2.6999999999999996E-2</v>
      </c>
      <c r="S862" s="156">
        <v>0</v>
      </c>
      <c r="T862" s="157">
        <f>S862*H862</f>
        <v>0</v>
      </c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R862" s="158" t="s">
        <v>2342</v>
      </c>
      <c r="AT862" s="158" t="s">
        <v>2855</v>
      </c>
      <c r="AU862" s="158" t="s">
        <v>2217</v>
      </c>
      <c r="AY862" s="17" t="s">
        <v>2612</v>
      </c>
      <c r="BE862" s="159">
        <f>IF(N862="základní",J862,0)</f>
        <v>0</v>
      </c>
      <c r="BF862" s="159">
        <f>IF(N862="snížená",J862,0)</f>
        <v>0</v>
      </c>
      <c r="BG862" s="159">
        <f>IF(N862="zákl. přenesená",J862,0)</f>
        <v>0</v>
      </c>
      <c r="BH862" s="159">
        <f>IF(N862="sníž. přenesená",J862,0)</f>
        <v>0</v>
      </c>
      <c r="BI862" s="159">
        <f>IF(N862="nulová",J862,0)</f>
        <v>0</v>
      </c>
      <c r="BJ862" s="17" t="s">
        <v>2215</v>
      </c>
      <c r="BK862" s="159">
        <f>ROUND(I862*H862,2)</f>
        <v>0</v>
      </c>
      <c r="BL862" s="17" t="s">
        <v>2389</v>
      </c>
      <c r="BM862" s="158" t="s">
        <v>3197</v>
      </c>
    </row>
    <row r="863" spans="1:65" s="13" customFormat="1">
      <c r="B863" s="167"/>
      <c r="D863" s="161" t="s">
        <v>2624</v>
      </c>
      <c r="E863" s="168" t="s">
        <v>2156</v>
      </c>
      <c r="F863" s="169" t="s">
        <v>2407</v>
      </c>
      <c r="H863" s="170">
        <v>3</v>
      </c>
      <c r="I863" s="346"/>
      <c r="L863" s="167"/>
      <c r="M863" s="171"/>
      <c r="N863" s="172"/>
      <c r="O863" s="172"/>
      <c r="P863" s="172"/>
      <c r="Q863" s="172"/>
      <c r="R863" s="172"/>
      <c r="S863" s="172"/>
      <c r="T863" s="173"/>
      <c r="AT863" s="168" t="s">
        <v>2624</v>
      </c>
      <c r="AU863" s="168" t="s">
        <v>2217</v>
      </c>
      <c r="AV863" s="13" t="s">
        <v>2217</v>
      </c>
      <c r="AW863" s="13" t="s">
        <v>26</v>
      </c>
      <c r="AX863" s="13" t="s">
        <v>2207</v>
      </c>
      <c r="AY863" s="168" t="s">
        <v>2612</v>
      </c>
    </row>
    <row r="864" spans="1:65" s="15" customFormat="1">
      <c r="B864" s="181"/>
      <c r="D864" s="161" t="s">
        <v>2624</v>
      </c>
      <c r="E864" s="182" t="s">
        <v>2156</v>
      </c>
      <c r="F864" s="183" t="s">
        <v>2641</v>
      </c>
      <c r="H864" s="184">
        <v>3</v>
      </c>
      <c r="I864" s="348"/>
      <c r="L864" s="181"/>
      <c r="M864" s="185"/>
      <c r="N864" s="186"/>
      <c r="O864" s="186"/>
      <c r="P864" s="186"/>
      <c r="Q864" s="186"/>
      <c r="R864" s="186"/>
      <c r="S864" s="186"/>
      <c r="T864" s="187"/>
      <c r="AT864" s="182" t="s">
        <v>2624</v>
      </c>
      <c r="AU864" s="182" t="s">
        <v>2217</v>
      </c>
      <c r="AV864" s="15" t="s">
        <v>2389</v>
      </c>
      <c r="AW864" s="15" t="s">
        <v>26</v>
      </c>
      <c r="AX864" s="15" t="s">
        <v>2215</v>
      </c>
      <c r="AY864" s="182" t="s">
        <v>2612</v>
      </c>
    </row>
    <row r="865" spans="1:65" s="1" customFormat="1" ht="16.5" customHeight="1">
      <c r="A865" s="29"/>
      <c r="B865" s="146"/>
      <c r="C865" s="188" t="s">
        <v>3198</v>
      </c>
      <c r="D865" s="188" t="s">
        <v>2855</v>
      </c>
      <c r="E865" s="189" t="s">
        <v>3199</v>
      </c>
      <c r="F865" s="190" t="s">
        <v>3200</v>
      </c>
      <c r="G865" s="191" t="s">
        <v>3034</v>
      </c>
      <c r="H865" s="192">
        <v>12</v>
      </c>
      <c r="I865" s="349"/>
      <c r="J865" s="193">
        <f>ROUND(I865*H865,2)</f>
        <v>0</v>
      </c>
      <c r="K865" s="194"/>
      <c r="L865" s="195"/>
      <c r="M865" s="196" t="s">
        <v>2156</v>
      </c>
      <c r="N865" s="197" t="s">
        <v>2172</v>
      </c>
      <c r="O865" s="156">
        <v>0</v>
      </c>
      <c r="P865" s="156">
        <f>O865*H865</f>
        <v>0</v>
      </c>
      <c r="Q865" s="156">
        <v>1.41E-2</v>
      </c>
      <c r="R865" s="156">
        <f>Q865*H865</f>
        <v>0.16919999999999999</v>
      </c>
      <c r="S865" s="156">
        <v>0</v>
      </c>
      <c r="T865" s="157">
        <f>S865*H865</f>
        <v>0</v>
      </c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R865" s="158" t="s">
        <v>2342</v>
      </c>
      <c r="AT865" s="158" t="s">
        <v>2855</v>
      </c>
      <c r="AU865" s="158" t="s">
        <v>2217</v>
      </c>
      <c r="AY865" s="17" t="s">
        <v>2612</v>
      </c>
      <c r="BE865" s="159">
        <f>IF(N865="základní",J865,0)</f>
        <v>0</v>
      </c>
      <c r="BF865" s="159">
        <f>IF(N865="snížená",J865,0)</f>
        <v>0</v>
      </c>
      <c r="BG865" s="159">
        <f>IF(N865="zákl. přenesená",J865,0)</f>
        <v>0</v>
      </c>
      <c r="BH865" s="159">
        <f>IF(N865="sníž. přenesená",J865,0)</f>
        <v>0</v>
      </c>
      <c r="BI865" s="159">
        <f>IF(N865="nulová",J865,0)</f>
        <v>0</v>
      </c>
      <c r="BJ865" s="17" t="s">
        <v>2215</v>
      </c>
      <c r="BK865" s="159">
        <f>ROUND(I865*H865,2)</f>
        <v>0</v>
      </c>
      <c r="BL865" s="17" t="s">
        <v>2389</v>
      </c>
      <c r="BM865" s="158" t="s">
        <v>3201</v>
      </c>
    </row>
    <row r="866" spans="1:65" s="13" customFormat="1">
      <c r="B866" s="167"/>
      <c r="D866" s="161" t="s">
        <v>2624</v>
      </c>
      <c r="E866" s="168" t="s">
        <v>2156</v>
      </c>
      <c r="F866" s="169" t="s">
        <v>2409</v>
      </c>
      <c r="H866" s="170">
        <v>12</v>
      </c>
      <c r="I866" s="346"/>
      <c r="L866" s="167"/>
      <c r="M866" s="171"/>
      <c r="N866" s="172"/>
      <c r="O866" s="172"/>
      <c r="P866" s="172"/>
      <c r="Q866" s="172"/>
      <c r="R866" s="172"/>
      <c r="S866" s="172"/>
      <c r="T866" s="173"/>
      <c r="AT866" s="168" t="s">
        <v>2624</v>
      </c>
      <c r="AU866" s="168" t="s">
        <v>2217</v>
      </c>
      <c r="AV866" s="13" t="s">
        <v>2217</v>
      </c>
      <c r="AW866" s="13" t="s">
        <v>26</v>
      </c>
      <c r="AX866" s="13" t="s">
        <v>2207</v>
      </c>
      <c r="AY866" s="168" t="s">
        <v>2612</v>
      </c>
    </row>
    <row r="867" spans="1:65" s="15" customFormat="1">
      <c r="B867" s="181"/>
      <c r="D867" s="161" t="s">
        <v>2624</v>
      </c>
      <c r="E867" s="182" t="s">
        <v>2156</v>
      </c>
      <c r="F867" s="183" t="s">
        <v>2641</v>
      </c>
      <c r="H867" s="184">
        <v>12</v>
      </c>
      <c r="I867" s="348"/>
      <c r="L867" s="181"/>
      <c r="M867" s="185"/>
      <c r="N867" s="186"/>
      <c r="O867" s="186"/>
      <c r="P867" s="186"/>
      <c r="Q867" s="186"/>
      <c r="R867" s="186"/>
      <c r="S867" s="186"/>
      <c r="T867" s="187"/>
      <c r="AT867" s="182" t="s">
        <v>2624</v>
      </c>
      <c r="AU867" s="182" t="s">
        <v>2217</v>
      </c>
      <c r="AV867" s="15" t="s">
        <v>2389</v>
      </c>
      <c r="AW867" s="15" t="s">
        <v>26</v>
      </c>
      <c r="AX867" s="15" t="s">
        <v>2215</v>
      </c>
      <c r="AY867" s="182" t="s">
        <v>2612</v>
      </c>
    </row>
    <row r="868" spans="1:65" s="1" customFormat="1" ht="16.5" customHeight="1">
      <c r="A868" s="29"/>
      <c r="B868" s="146"/>
      <c r="C868" s="147" t="s">
        <v>3202</v>
      </c>
      <c r="D868" s="147" t="s">
        <v>2618</v>
      </c>
      <c r="E868" s="148" t="s">
        <v>3203</v>
      </c>
      <c r="F868" s="149" t="s">
        <v>3204</v>
      </c>
      <c r="G868" s="150" t="s">
        <v>3034</v>
      </c>
      <c r="H868" s="151">
        <v>2</v>
      </c>
      <c r="I868" s="344"/>
      <c r="J868" s="152">
        <f>ROUND(I868*H868,2)</f>
        <v>0</v>
      </c>
      <c r="K868" s="153"/>
      <c r="L868" s="30"/>
      <c r="M868" s="154" t="s">
        <v>2156</v>
      </c>
      <c r="N868" s="155" t="s">
        <v>2172</v>
      </c>
      <c r="O868" s="156">
        <v>0.625</v>
      </c>
      <c r="P868" s="156">
        <f>O868*H868</f>
        <v>1.25</v>
      </c>
      <c r="Q868" s="156">
        <v>1E-4</v>
      </c>
      <c r="R868" s="156">
        <f>Q868*H868</f>
        <v>2.0000000000000001E-4</v>
      </c>
      <c r="S868" s="156">
        <v>0</v>
      </c>
      <c r="T868" s="157">
        <f>S868*H868</f>
        <v>0</v>
      </c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R868" s="158" t="s">
        <v>2389</v>
      </c>
      <c r="AT868" s="158" t="s">
        <v>2618</v>
      </c>
      <c r="AU868" s="158" t="s">
        <v>2217</v>
      </c>
      <c r="AY868" s="17" t="s">
        <v>2612</v>
      </c>
      <c r="BE868" s="159">
        <f>IF(N868="základní",J868,0)</f>
        <v>0</v>
      </c>
      <c r="BF868" s="159">
        <f>IF(N868="snížená",J868,0)</f>
        <v>0</v>
      </c>
      <c r="BG868" s="159">
        <f>IF(N868="zákl. přenesená",J868,0)</f>
        <v>0</v>
      </c>
      <c r="BH868" s="159">
        <f>IF(N868="sníž. přenesená",J868,0)</f>
        <v>0</v>
      </c>
      <c r="BI868" s="159">
        <f>IF(N868="nulová",J868,0)</f>
        <v>0</v>
      </c>
      <c r="BJ868" s="17" t="s">
        <v>2215</v>
      </c>
      <c r="BK868" s="159">
        <f>ROUND(I868*H868,2)</f>
        <v>0</v>
      </c>
      <c r="BL868" s="17" t="s">
        <v>2389</v>
      </c>
      <c r="BM868" s="158" t="s">
        <v>3205</v>
      </c>
    </row>
    <row r="869" spans="1:65" s="12" customFormat="1">
      <c r="B869" s="160"/>
      <c r="D869" s="161" t="s">
        <v>2624</v>
      </c>
      <c r="E869" s="162" t="s">
        <v>2156</v>
      </c>
      <c r="F869" s="163" t="s">
        <v>3206</v>
      </c>
      <c r="H869" s="162" t="s">
        <v>2156</v>
      </c>
      <c r="I869" s="345"/>
      <c r="L869" s="160"/>
      <c r="M869" s="164"/>
      <c r="N869" s="165"/>
      <c r="O869" s="165"/>
      <c r="P869" s="165"/>
      <c r="Q869" s="165"/>
      <c r="R869" s="165"/>
      <c r="S869" s="165"/>
      <c r="T869" s="166"/>
      <c r="AT869" s="162" t="s">
        <v>2624</v>
      </c>
      <c r="AU869" s="162" t="s">
        <v>2217</v>
      </c>
      <c r="AV869" s="12" t="s">
        <v>2215</v>
      </c>
      <c r="AW869" s="12" t="s">
        <v>26</v>
      </c>
      <c r="AX869" s="12" t="s">
        <v>2207</v>
      </c>
      <c r="AY869" s="162" t="s">
        <v>2612</v>
      </c>
    </row>
    <row r="870" spans="1:65" s="12" customFormat="1">
      <c r="B870" s="160"/>
      <c r="D870" s="161" t="s">
        <v>2624</v>
      </c>
      <c r="E870" s="162" t="s">
        <v>2156</v>
      </c>
      <c r="F870" s="163" t="s">
        <v>3207</v>
      </c>
      <c r="H870" s="162" t="s">
        <v>2156</v>
      </c>
      <c r="I870" s="345"/>
      <c r="L870" s="160"/>
      <c r="M870" s="164"/>
      <c r="N870" s="165"/>
      <c r="O870" s="165"/>
      <c r="P870" s="165"/>
      <c r="Q870" s="165"/>
      <c r="R870" s="165"/>
      <c r="S870" s="165"/>
      <c r="T870" s="166"/>
      <c r="AT870" s="162" t="s">
        <v>2624</v>
      </c>
      <c r="AU870" s="162" t="s">
        <v>2217</v>
      </c>
      <c r="AV870" s="12" t="s">
        <v>2215</v>
      </c>
      <c r="AW870" s="12" t="s">
        <v>26</v>
      </c>
      <c r="AX870" s="12" t="s">
        <v>2207</v>
      </c>
      <c r="AY870" s="162" t="s">
        <v>2612</v>
      </c>
    </row>
    <row r="871" spans="1:65" s="13" customFormat="1">
      <c r="B871" s="167"/>
      <c r="D871" s="161" t="s">
        <v>2624</v>
      </c>
      <c r="E871" s="168" t="s">
        <v>2156</v>
      </c>
      <c r="F871" s="169" t="s">
        <v>3208</v>
      </c>
      <c r="H871" s="170">
        <v>2</v>
      </c>
      <c r="I871" s="346"/>
      <c r="L871" s="167"/>
      <c r="M871" s="171"/>
      <c r="N871" s="172"/>
      <c r="O871" s="172"/>
      <c r="P871" s="172"/>
      <c r="Q871" s="172"/>
      <c r="R871" s="172"/>
      <c r="S871" s="172"/>
      <c r="T871" s="173"/>
      <c r="AT871" s="168" t="s">
        <v>2624</v>
      </c>
      <c r="AU871" s="168" t="s">
        <v>2217</v>
      </c>
      <c r="AV871" s="13" t="s">
        <v>2217</v>
      </c>
      <c r="AW871" s="13" t="s">
        <v>26</v>
      </c>
      <c r="AX871" s="13" t="s">
        <v>2207</v>
      </c>
      <c r="AY871" s="168" t="s">
        <v>2612</v>
      </c>
    </row>
    <row r="872" spans="1:65" s="14" customFormat="1">
      <c r="B872" s="174"/>
      <c r="D872" s="161" t="s">
        <v>2624</v>
      </c>
      <c r="E872" s="175" t="s">
        <v>2411</v>
      </c>
      <c r="F872" s="176" t="s">
        <v>2638</v>
      </c>
      <c r="H872" s="177">
        <v>2</v>
      </c>
      <c r="I872" s="347"/>
      <c r="L872" s="174"/>
      <c r="M872" s="178"/>
      <c r="N872" s="179"/>
      <c r="O872" s="179"/>
      <c r="P872" s="179"/>
      <c r="Q872" s="179"/>
      <c r="R872" s="179"/>
      <c r="S872" s="179"/>
      <c r="T872" s="180"/>
      <c r="AT872" s="175" t="s">
        <v>2624</v>
      </c>
      <c r="AU872" s="175" t="s">
        <v>2217</v>
      </c>
      <c r="AV872" s="14" t="s">
        <v>2329</v>
      </c>
      <c r="AW872" s="14" t="s">
        <v>26</v>
      </c>
      <c r="AX872" s="14" t="s">
        <v>2207</v>
      </c>
      <c r="AY872" s="175" t="s">
        <v>2612</v>
      </c>
    </row>
    <row r="873" spans="1:65" s="15" customFormat="1">
      <c r="B873" s="181"/>
      <c r="D873" s="161" t="s">
        <v>2624</v>
      </c>
      <c r="E873" s="182" t="s">
        <v>2156</v>
      </c>
      <c r="F873" s="183" t="s">
        <v>2641</v>
      </c>
      <c r="H873" s="184">
        <v>2</v>
      </c>
      <c r="I873" s="348"/>
      <c r="L873" s="181"/>
      <c r="M873" s="185"/>
      <c r="N873" s="186"/>
      <c r="O873" s="186"/>
      <c r="P873" s="186"/>
      <c r="Q873" s="186"/>
      <c r="R873" s="186"/>
      <c r="S873" s="186"/>
      <c r="T873" s="187"/>
      <c r="AT873" s="182" t="s">
        <v>2624</v>
      </c>
      <c r="AU873" s="182" t="s">
        <v>2217</v>
      </c>
      <c r="AV873" s="15" t="s">
        <v>2389</v>
      </c>
      <c r="AW873" s="15" t="s">
        <v>26</v>
      </c>
      <c r="AX873" s="15" t="s">
        <v>2215</v>
      </c>
      <c r="AY873" s="182" t="s">
        <v>2612</v>
      </c>
    </row>
    <row r="874" spans="1:65" s="1" customFormat="1" ht="16.5" customHeight="1">
      <c r="A874" s="29"/>
      <c r="B874" s="146"/>
      <c r="C874" s="188" t="s">
        <v>3209</v>
      </c>
      <c r="D874" s="188" t="s">
        <v>2855</v>
      </c>
      <c r="E874" s="189" t="s">
        <v>3210</v>
      </c>
      <c r="F874" s="190" t="s">
        <v>3211</v>
      </c>
      <c r="G874" s="191" t="s">
        <v>3034</v>
      </c>
      <c r="H874" s="192">
        <v>2</v>
      </c>
      <c r="I874" s="349"/>
      <c r="J874" s="193">
        <f>ROUND(I874*H874,2)</f>
        <v>0</v>
      </c>
      <c r="K874" s="194"/>
      <c r="L874" s="195"/>
      <c r="M874" s="196" t="s">
        <v>2156</v>
      </c>
      <c r="N874" s="197" t="s">
        <v>2172</v>
      </c>
      <c r="O874" s="156">
        <v>0</v>
      </c>
      <c r="P874" s="156">
        <f>O874*H874</f>
        <v>0</v>
      </c>
      <c r="Q874" s="156">
        <v>0.01</v>
      </c>
      <c r="R874" s="156">
        <f>Q874*H874</f>
        <v>0.02</v>
      </c>
      <c r="S874" s="156">
        <v>0</v>
      </c>
      <c r="T874" s="157">
        <f>S874*H874</f>
        <v>0</v>
      </c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R874" s="158" t="s">
        <v>2342</v>
      </c>
      <c r="AT874" s="158" t="s">
        <v>2855</v>
      </c>
      <c r="AU874" s="158" t="s">
        <v>2217</v>
      </c>
      <c r="AY874" s="17" t="s">
        <v>2612</v>
      </c>
      <c r="BE874" s="159">
        <f>IF(N874="základní",J874,0)</f>
        <v>0</v>
      </c>
      <c r="BF874" s="159">
        <f>IF(N874="snížená",J874,0)</f>
        <v>0</v>
      </c>
      <c r="BG874" s="159">
        <f>IF(N874="zákl. přenesená",J874,0)</f>
        <v>0</v>
      </c>
      <c r="BH874" s="159">
        <f>IF(N874="sníž. přenesená",J874,0)</f>
        <v>0</v>
      </c>
      <c r="BI874" s="159">
        <f>IF(N874="nulová",J874,0)</f>
        <v>0</v>
      </c>
      <c r="BJ874" s="17" t="s">
        <v>2215</v>
      </c>
      <c r="BK874" s="159">
        <f>ROUND(I874*H874,2)</f>
        <v>0</v>
      </c>
      <c r="BL874" s="17" t="s">
        <v>2389</v>
      </c>
      <c r="BM874" s="158" t="s">
        <v>3212</v>
      </c>
    </row>
    <row r="875" spans="1:65" s="13" customFormat="1">
      <c r="B875" s="167"/>
      <c r="D875" s="161" t="s">
        <v>2624</v>
      </c>
      <c r="E875" s="168" t="s">
        <v>2156</v>
      </c>
      <c r="F875" s="169" t="s">
        <v>2411</v>
      </c>
      <c r="H875" s="170">
        <v>2</v>
      </c>
      <c r="I875" s="346"/>
      <c r="L875" s="167"/>
      <c r="M875" s="171"/>
      <c r="N875" s="172"/>
      <c r="O875" s="172"/>
      <c r="P875" s="172"/>
      <c r="Q875" s="172"/>
      <c r="R875" s="172"/>
      <c r="S875" s="172"/>
      <c r="T875" s="173"/>
      <c r="AT875" s="168" t="s">
        <v>2624</v>
      </c>
      <c r="AU875" s="168" t="s">
        <v>2217</v>
      </c>
      <c r="AV875" s="13" t="s">
        <v>2217</v>
      </c>
      <c r="AW875" s="13" t="s">
        <v>26</v>
      </c>
      <c r="AX875" s="13" t="s">
        <v>2207</v>
      </c>
      <c r="AY875" s="168" t="s">
        <v>2612</v>
      </c>
    </row>
    <row r="876" spans="1:65" s="15" customFormat="1">
      <c r="B876" s="181"/>
      <c r="D876" s="161" t="s">
        <v>2624</v>
      </c>
      <c r="E876" s="182" t="s">
        <v>2156</v>
      </c>
      <c r="F876" s="183" t="s">
        <v>2641</v>
      </c>
      <c r="H876" s="184">
        <v>2</v>
      </c>
      <c r="I876" s="348"/>
      <c r="L876" s="181"/>
      <c r="M876" s="185"/>
      <c r="N876" s="186"/>
      <c r="O876" s="186"/>
      <c r="P876" s="186"/>
      <c r="Q876" s="186"/>
      <c r="R876" s="186"/>
      <c r="S876" s="186"/>
      <c r="T876" s="187"/>
      <c r="AT876" s="182" t="s">
        <v>2624</v>
      </c>
      <c r="AU876" s="182" t="s">
        <v>2217</v>
      </c>
      <c r="AV876" s="15" t="s">
        <v>2389</v>
      </c>
      <c r="AW876" s="15" t="s">
        <v>26</v>
      </c>
      <c r="AX876" s="15" t="s">
        <v>2215</v>
      </c>
      <c r="AY876" s="182" t="s">
        <v>2612</v>
      </c>
    </row>
    <row r="877" spans="1:65" s="1" customFormat="1" ht="16.5" customHeight="1">
      <c r="A877" s="29"/>
      <c r="B877" s="146"/>
      <c r="C877" s="147" t="s">
        <v>3213</v>
      </c>
      <c r="D877" s="147" t="s">
        <v>2618</v>
      </c>
      <c r="E877" s="148" t="s">
        <v>3214</v>
      </c>
      <c r="F877" s="149" t="s">
        <v>3215</v>
      </c>
      <c r="G877" s="150" t="s">
        <v>3034</v>
      </c>
      <c r="H877" s="151">
        <v>12</v>
      </c>
      <c r="I877" s="344"/>
      <c r="J877" s="152">
        <f>ROUND(I877*H877,2)</f>
        <v>0</v>
      </c>
      <c r="K877" s="153"/>
      <c r="L877" s="30"/>
      <c r="M877" s="154" t="s">
        <v>2156</v>
      </c>
      <c r="N877" s="155" t="s">
        <v>2172</v>
      </c>
      <c r="O877" s="156">
        <v>1.0940000000000001</v>
      </c>
      <c r="P877" s="156">
        <f>O877*H877</f>
        <v>13.128</v>
      </c>
      <c r="Q877" s="156">
        <v>1.7099999999999999E-3</v>
      </c>
      <c r="R877" s="156">
        <f>Q877*H877</f>
        <v>2.052E-2</v>
      </c>
      <c r="S877" s="156">
        <v>0</v>
      </c>
      <c r="T877" s="157">
        <f>S877*H877</f>
        <v>0</v>
      </c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R877" s="158" t="s">
        <v>2389</v>
      </c>
      <c r="AT877" s="158" t="s">
        <v>2618</v>
      </c>
      <c r="AU877" s="158" t="s">
        <v>2217</v>
      </c>
      <c r="AY877" s="17" t="s">
        <v>2612</v>
      </c>
      <c r="BE877" s="159">
        <f>IF(N877="základní",J877,0)</f>
        <v>0</v>
      </c>
      <c r="BF877" s="159">
        <f>IF(N877="snížená",J877,0)</f>
        <v>0</v>
      </c>
      <c r="BG877" s="159">
        <f>IF(N877="zákl. přenesená",J877,0)</f>
        <v>0</v>
      </c>
      <c r="BH877" s="159">
        <f>IF(N877="sníž. přenesená",J877,0)</f>
        <v>0</v>
      </c>
      <c r="BI877" s="159">
        <f>IF(N877="nulová",J877,0)</f>
        <v>0</v>
      </c>
      <c r="BJ877" s="17" t="s">
        <v>2215</v>
      </c>
      <c r="BK877" s="159">
        <f>ROUND(I877*H877,2)</f>
        <v>0</v>
      </c>
      <c r="BL877" s="17" t="s">
        <v>2389</v>
      </c>
      <c r="BM877" s="158" t="s">
        <v>3216</v>
      </c>
    </row>
    <row r="878" spans="1:65" s="12" customFormat="1">
      <c r="B878" s="160"/>
      <c r="D878" s="161" t="s">
        <v>2624</v>
      </c>
      <c r="E878" s="162" t="s">
        <v>2156</v>
      </c>
      <c r="F878" s="163" t="s">
        <v>3206</v>
      </c>
      <c r="H878" s="162" t="s">
        <v>2156</v>
      </c>
      <c r="I878" s="345"/>
      <c r="L878" s="160"/>
      <c r="M878" s="164"/>
      <c r="N878" s="165"/>
      <c r="O878" s="165"/>
      <c r="P878" s="165"/>
      <c r="Q878" s="165"/>
      <c r="R878" s="165"/>
      <c r="S878" s="165"/>
      <c r="T878" s="166"/>
      <c r="AT878" s="162" t="s">
        <v>2624</v>
      </c>
      <c r="AU878" s="162" t="s">
        <v>2217</v>
      </c>
      <c r="AV878" s="12" t="s">
        <v>2215</v>
      </c>
      <c r="AW878" s="12" t="s">
        <v>26</v>
      </c>
      <c r="AX878" s="12" t="s">
        <v>2207</v>
      </c>
      <c r="AY878" s="162" t="s">
        <v>2612</v>
      </c>
    </row>
    <row r="879" spans="1:65" s="12" customFormat="1">
      <c r="B879" s="160"/>
      <c r="D879" s="161" t="s">
        <v>2624</v>
      </c>
      <c r="E879" s="162" t="s">
        <v>2156</v>
      </c>
      <c r="F879" s="163" t="s">
        <v>3217</v>
      </c>
      <c r="H879" s="162" t="s">
        <v>2156</v>
      </c>
      <c r="I879" s="345"/>
      <c r="L879" s="160"/>
      <c r="M879" s="164"/>
      <c r="N879" s="165"/>
      <c r="O879" s="165"/>
      <c r="P879" s="165"/>
      <c r="Q879" s="165"/>
      <c r="R879" s="165"/>
      <c r="S879" s="165"/>
      <c r="T879" s="166"/>
      <c r="AT879" s="162" t="s">
        <v>2624</v>
      </c>
      <c r="AU879" s="162" t="s">
        <v>2217</v>
      </c>
      <c r="AV879" s="12" t="s">
        <v>2215</v>
      </c>
      <c r="AW879" s="12" t="s">
        <v>26</v>
      </c>
      <c r="AX879" s="12" t="s">
        <v>2207</v>
      </c>
      <c r="AY879" s="162" t="s">
        <v>2612</v>
      </c>
    </row>
    <row r="880" spans="1:65" s="13" customFormat="1">
      <c r="B880" s="167"/>
      <c r="D880" s="161" t="s">
        <v>2624</v>
      </c>
      <c r="E880" s="168" t="s">
        <v>2156</v>
      </c>
      <c r="F880" s="169" t="s">
        <v>3218</v>
      </c>
      <c r="H880" s="170">
        <v>5</v>
      </c>
      <c r="I880" s="346"/>
      <c r="L880" s="167"/>
      <c r="M880" s="171"/>
      <c r="N880" s="172"/>
      <c r="O880" s="172"/>
      <c r="P880" s="172"/>
      <c r="Q880" s="172"/>
      <c r="R880" s="172"/>
      <c r="S880" s="172"/>
      <c r="T880" s="173"/>
      <c r="AT880" s="168" t="s">
        <v>2624</v>
      </c>
      <c r="AU880" s="168" t="s">
        <v>2217</v>
      </c>
      <c r="AV880" s="13" t="s">
        <v>2217</v>
      </c>
      <c r="AW880" s="13" t="s">
        <v>26</v>
      </c>
      <c r="AX880" s="13" t="s">
        <v>2207</v>
      </c>
      <c r="AY880" s="168" t="s">
        <v>2612</v>
      </c>
    </row>
    <row r="881" spans="1:65" s="13" customFormat="1">
      <c r="B881" s="167"/>
      <c r="D881" s="161" t="s">
        <v>2624</v>
      </c>
      <c r="E881" s="168" t="s">
        <v>2156</v>
      </c>
      <c r="F881" s="169" t="s">
        <v>3180</v>
      </c>
      <c r="H881" s="170">
        <v>3</v>
      </c>
      <c r="I881" s="346"/>
      <c r="L881" s="167"/>
      <c r="M881" s="171"/>
      <c r="N881" s="172"/>
      <c r="O881" s="172"/>
      <c r="P881" s="172"/>
      <c r="Q881" s="172"/>
      <c r="R881" s="172"/>
      <c r="S881" s="172"/>
      <c r="T881" s="173"/>
      <c r="AT881" s="168" t="s">
        <v>2624</v>
      </c>
      <c r="AU881" s="168" t="s">
        <v>2217</v>
      </c>
      <c r="AV881" s="13" t="s">
        <v>2217</v>
      </c>
      <c r="AW881" s="13" t="s">
        <v>26</v>
      </c>
      <c r="AX881" s="13" t="s">
        <v>2207</v>
      </c>
      <c r="AY881" s="168" t="s">
        <v>2612</v>
      </c>
    </row>
    <row r="882" spans="1:65" s="13" customFormat="1">
      <c r="B882" s="167"/>
      <c r="D882" s="161" t="s">
        <v>2624</v>
      </c>
      <c r="E882" s="168" t="s">
        <v>2156</v>
      </c>
      <c r="F882" s="169" t="s">
        <v>3181</v>
      </c>
      <c r="H882" s="170">
        <v>2</v>
      </c>
      <c r="I882" s="346"/>
      <c r="L882" s="167"/>
      <c r="M882" s="171"/>
      <c r="N882" s="172"/>
      <c r="O882" s="172"/>
      <c r="P882" s="172"/>
      <c r="Q882" s="172"/>
      <c r="R882" s="172"/>
      <c r="S882" s="172"/>
      <c r="T882" s="173"/>
      <c r="AT882" s="168" t="s">
        <v>2624</v>
      </c>
      <c r="AU882" s="168" t="s">
        <v>2217</v>
      </c>
      <c r="AV882" s="13" t="s">
        <v>2217</v>
      </c>
      <c r="AW882" s="13" t="s">
        <v>26</v>
      </c>
      <c r="AX882" s="13" t="s">
        <v>2207</v>
      </c>
      <c r="AY882" s="168" t="s">
        <v>2612</v>
      </c>
    </row>
    <row r="883" spans="1:65" s="13" customFormat="1">
      <c r="B883" s="167"/>
      <c r="D883" s="161" t="s">
        <v>2624</v>
      </c>
      <c r="E883" s="168" t="s">
        <v>2156</v>
      </c>
      <c r="F883" s="169" t="s">
        <v>3182</v>
      </c>
      <c r="H883" s="170">
        <v>2</v>
      </c>
      <c r="I883" s="346"/>
      <c r="L883" s="167"/>
      <c r="M883" s="171"/>
      <c r="N883" s="172"/>
      <c r="O883" s="172"/>
      <c r="P883" s="172"/>
      <c r="Q883" s="172"/>
      <c r="R883" s="172"/>
      <c r="S883" s="172"/>
      <c r="T883" s="173"/>
      <c r="AT883" s="168" t="s">
        <v>2624</v>
      </c>
      <c r="AU883" s="168" t="s">
        <v>2217</v>
      </c>
      <c r="AV883" s="13" t="s">
        <v>2217</v>
      </c>
      <c r="AW883" s="13" t="s">
        <v>26</v>
      </c>
      <c r="AX883" s="13" t="s">
        <v>2207</v>
      </c>
      <c r="AY883" s="168" t="s">
        <v>2612</v>
      </c>
    </row>
    <row r="884" spans="1:65" s="14" customFormat="1">
      <c r="B884" s="174"/>
      <c r="D884" s="161" t="s">
        <v>2624</v>
      </c>
      <c r="E884" s="175" t="s">
        <v>2413</v>
      </c>
      <c r="F884" s="176" t="s">
        <v>2638</v>
      </c>
      <c r="H884" s="177">
        <v>12</v>
      </c>
      <c r="I884" s="347"/>
      <c r="L884" s="174"/>
      <c r="M884" s="178"/>
      <c r="N884" s="179"/>
      <c r="O884" s="179"/>
      <c r="P884" s="179"/>
      <c r="Q884" s="179"/>
      <c r="R884" s="179"/>
      <c r="S884" s="179"/>
      <c r="T884" s="180"/>
      <c r="AT884" s="175" t="s">
        <v>2624</v>
      </c>
      <c r="AU884" s="175" t="s">
        <v>2217</v>
      </c>
      <c r="AV884" s="14" t="s">
        <v>2329</v>
      </c>
      <c r="AW884" s="14" t="s">
        <v>26</v>
      </c>
      <c r="AX884" s="14" t="s">
        <v>2207</v>
      </c>
      <c r="AY884" s="175" t="s">
        <v>2612</v>
      </c>
    </row>
    <row r="885" spans="1:65" s="15" customFormat="1">
      <c r="B885" s="181"/>
      <c r="D885" s="161" t="s">
        <v>2624</v>
      </c>
      <c r="E885" s="182" t="s">
        <v>2156</v>
      </c>
      <c r="F885" s="183" t="s">
        <v>2641</v>
      </c>
      <c r="H885" s="184">
        <v>12</v>
      </c>
      <c r="I885" s="348"/>
      <c r="L885" s="181"/>
      <c r="M885" s="185"/>
      <c r="N885" s="186"/>
      <c r="O885" s="186"/>
      <c r="P885" s="186"/>
      <c r="Q885" s="186"/>
      <c r="R885" s="186"/>
      <c r="S885" s="186"/>
      <c r="T885" s="187"/>
      <c r="AT885" s="182" t="s">
        <v>2624</v>
      </c>
      <c r="AU885" s="182" t="s">
        <v>2217</v>
      </c>
      <c r="AV885" s="15" t="s">
        <v>2389</v>
      </c>
      <c r="AW885" s="15" t="s">
        <v>26</v>
      </c>
      <c r="AX885" s="15" t="s">
        <v>2215</v>
      </c>
      <c r="AY885" s="182" t="s">
        <v>2612</v>
      </c>
    </row>
    <row r="886" spans="1:65" s="1" customFormat="1" ht="16.5" customHeight="1">
      <c r="A886" s="29"/>
      <c r="B886" s="146"/>
      <c r="C886" s="147" t="s">
        <v>3219</v>
      </c>
      <c r="D886" s="147" t="s">
        <v>2618</v>
      </c>
      <c r="E886" s="148" t="s">
        <v>3220</v>
      </c>
      <c r="F886" s="149" t="s">
        <v>3221</v>
      </c>
      <c r="G886" s="150" t="s">
        <v>3034</v>
      </c>
      <c r="H886" s="151">
        <v>1</v>
      </c>
      <c r="I886" s="344"/>
      <c r="J886" s="152">
        <f>ROUND(I886*H886,2)</f>
        <v>0</v>
      </c>
      <c r="K886" s="153"/>
      <c r="L886" s="30"/>
      <c r="M886" s="154" t="s">
        <v>2156</v>
      </c>
      <c r="N886" s="155" t="s">
        <v>2172</v>
      </c>
      <c r="O886" s="156">
        <v>1.24</v>
      </c>
      <c r="P886" s="156">
        <f>O886*H886</f>
        <v>1.24</v>
      </c>
      <c r="Q886" s="156">
        <v>1.7099999999999999E-3</v>
      </c>
      <c r="R886" s="156">
        <f>Q886*H886</f>
        <v>1.7099999999999999E-3</v>
      </c>
      <c r="S886" s="156">
        <v>0</v>
      </c>
      <c r="T886" s="157">
        <f>S886*H886</f>
        <v>0</v>
      </c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R886" s="158" t="s">
        <v>2389</v>
      </c>
      <c r="AT886" s="158" t="s">
        <v>2618</v>
      </c>
      <c r="AU886" s="158" t="s">
        <v>2217</v>
      </c>
      <c r="AY886" s="17" t="s">
        <v>2612</v>
      </c>
      <c r="BE886" s="159">
        <f>IF(N886="základní",J886,0)</f>
        <v>0</v>
      </c>
      <c r="BF886" s="159">
        <f>IF(N886="snížená",J886,0)</f>
        <v>0</v>
      </c>
      <c r="BG886" s="159">
        <f>IF(N886="zákl. přenesená",J886,0)</f>
        <v>0</v>
      </c>
      <c r="BH886" s="159">
        <f>IF(N886="sníž. přenesená",J886,0)</f>
        <v>0</v>
      </c>
      <c r="BI886" s="159">
        <f>IF(N886="nulová",J886,0)</f>
        <v>0</v>
      </c>
      <c r="BJ886" s="17" t="s">
        <v>2215</v>
      </c>
      <c r="BK886" s="159">
        <f>ROUND(I886*H886,2)</f>
        <v>0</v>
      </c>
      <c r="BL886" s="17" t="s">
        <v>2389</v>
      </c>
      <c r="BM886" s="158" t="s">
        <v>3222</v>
      </c>
    </row>
    <row r="887" spans="1:65" s="12" customFormat="1">
      <c r="B887" s="160"/>
      <c r="D887" s="161" t="s">
        <v>2624</v>
      </c>
      <c r="E887" s="162" t="s">
        <v>2156</v>
      </c>
      <c r="F887" s="163" t="s">
        <v>3223</v>
      </c>
      <c r="H887" s="162" t="s">
        <v>2156</v>
      </c>
      <c r="I887" s="345"/>
      <c r="L887" s="160"/>
      <c r="M887" s="164"/>
      <c r="N887" s="165"/>
      <c r="O887" s="165"/>
      <c r="P887" s="165"/>
      <c r="Q887" s="165"/>
      <c r="R887" s="165"/>
      <c r="S887" s="165"/>
      <c r="T887" s="166"/>
      <c r="AT887" s="162" t="s">
        <v>2624</v>
      </c>
      <c r="AU887" s="162" t="s">
        <v>2217</v>
      </c>
      <c r="AV887" s="12" t="s">
        <v>2215</v>
      </c>
      <c r="AW887" s="12" t="s">
        <v>26</v>
      </c>
      <c r="AX887" s="12" t="s">
        <v>2207</v>
      </c>
      <c r="AY887" s="162" t="s">
        <v>2612</v>
      </c>
    </row>
    <row r="888" spans="1:65" s="13" customFormat="1">
      <c r="B888" s="167"/>
      <c r="D888" s="161" t="s">
        <v>2624</v>
      </c>
      <c r="E888" s="168" t="s">
        <v>2156</v>
      </c>
      <c r="F888" s="169" t="s">
        <v>3224</v>
      </c>
      <c r="H888" s="170">
        <v>1</v>
      </c>
      <c r="I888" s="346"/>
      <c r="L888" s="167"/>
      <c r="M888" s="171"/>
      <c r="N888" s="172"/>
      <c r="O888" s="172"/>
      <c r="P888" s="172"/>
      <c r="Q888" s="172"/>
      <c r="R888" s="172"/>
      <c r="S888" s="172"/>
      <c r="T888" s="173"/>
      <c r="AT888" s="168" t="s">
        <v>2624</v>
      </c>
      <c r="AU888" s="168" t="s">
        <v>2217</v>
      </c>
      <c r="AV888" s="13" t="s">
        <v>2217</v>
      </c>
      <c r="AW888" s="13" t="s">
        <v>26</v>
      </c>
      <c r="AX888" s="13" t="s">
        <v>2207</v>
      </c>
      <c r="AY888" s="168" t="s">
        <v>2612</v>
      </c>
    </row>
    <row r="889" spans="1:65" s="14" customFormat="1">
      <c r="B889" s="174"/>
      <c r="D889" s="161" t="s">
        <v>2624</v>
      </c>
      <c r="E889" s="175" t="s">
        <v>2415</v>
      </c>
      <c r="F889" s="176" t="s">
        <v>2638</v>
      </c>
      <c r="H889" s="177">
        <v>1</v>
      </c>
      <c r="I889" s="347"/>
      <c r="L889" s="174"/>
      <c r="M889" s="178"/>
      <c r="N889" s="179"/>
      <c r="O889" s="179"/>
      <c r="P889" s="179"/>
      <c r="Q889" s="179"/>
      <c r="R889" s="179"/>
      <c r="S889" s="179"/>
      <c r="T889" s="180"/>
      <c r="AT889" s="175" t="s">
        <v>2624</v>
      </c>
      <c r="AU889" s="175" t="s">
        <v>2217</v>
      </c>
      <c r="AV889" s="14" t="s">
        <v>2329</v>
      </c>
      <c r="AW889" s="14" t="s">
        <v>26</v>
      </c>
      <c r="AX889" s="14" t="s">
        <v>2207</v>
      </c>
      <c r="AY889" s="175" t="s">
        <v>2612</v>
      </c>
    </row>
    <row r="890" spans="1:65" s="15" customFormat="1">
      <c r="B890" s="181"/>
      <c r="D890" s="161" t="s">
        <v>2624</v>
      </c>
      <c r="E890" s="182" t="s">
        <v>2156</v>
      </c>
      <c r="F890" s="183" t="s">
        <v>2641</v>
      </c>
      <c r="H890" s="184">
        <v>1</v>
      </c>
      <c r="I890" s="348"/>
      <c r="L890" s="181"/>
      <c r="M890" s="185"/>
      <c r="N890" s="186"/>
      <c r="O890" s="186"/>
      <c r="P890" s="186"/>
      <c r="Q890" s="186"/>
      <c r="R890" s="186"/>
      <c r="S890" s="186"/>
      <c r="T890" s="187"/>
      <c r="AT890" s="182" t="s">
        <v>2624</v>
      </c>
      <c r="AU890" s="182" t="s">
        <v>2217</v>
      </c>
      <c r="AV890" s="15" t="s">
        <v>2389</v>
      </c>
      <c r="AW890" s="15" t="s">
        <v>26</v>
      </c>
      <c r="AX890" s="15" t="s">
        <v>2215</v>
      </c>
      <c r="AY890" s="182" t="s">
        <v>2612</v>
      </c>
    </row>
    <row r="891" spans="1:65" s="1" customFormat="1" ht="16.5" customHeight="1">
      <c r="A891" s="29"/>
      <c r="B891" s="146"/>
      <c r="C891" s="188" t="s">
        <v>3225</v>
      </c>
      <c r="D891" s="188" t="s">
        <v>2855</v>
      </c>
      <c r="E891" s="189" t="s">
        <v>3226</v>
      </c>
      <c r="F891" s="190" t="s">
        <v>3227</v>
      </c>
      <c r="G891" s="191" t="s">
        <v>3034</v>
      </c>
      <c r="H891" s="192">
        <v>12</v>
      </c>
      <c r="I891" s="349"/>
      <c r="J891" s="193">
        <f>ROUND(I891*H891,2)</f>
        <v>0</v>
      </c>
      <c r="K891" s="194"/>
      <c r="L891" s="195"/>
      <c r="M891" s="196" t="s">
        <v>2156</v>
      </c>
      <c r="N891" s="197" t="s">
        <v>2172</v>
      </c>
      <c r="O891" s="156">
        <v>0</v>
      </c>
      <c r="P891" s="156">
        <f>O891*H891</f>
        <v>0</v>
      </c>
      <c r="Q891" s="156">
        <v>1.5299999999999999E-2</v>
      </c>
      <c r="R891" s="156">
        <f>Q891*H891</f>
        <v>0.18359999999999999</v>
      </c>
      <c r="S891" s="156">
        <v>0</v>
      </c>
      <c r="T891" s="157">
        <f>S891*H891</f>
        <v>0</v>
      </c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R891" s="158" t="s">
        <v>2342</v>
      </c>
      <c r="AT891" s="158" t="s">
        <v>2855</v>
      </c>
      <c r="AU891" s="158" t="s">
        <v>2217</v>
      </c>
      <c r="AY891" s="17" t="s">
        <v>2612</v>
      </c>
      <c r="BE891" s="159">
        <f>IF(N891="základní",J891,0)</f>
        <v>0</v>
      </c>
      <c r="BF891" s="159">
        <f>IF(N891="snížená",J891,0)</f>
        <v>0</v>
      </c>
      <c r="BG891" s="159">
        <f>IF(N891="zákl. přenesená",J891,0)</f>
        <v>0</v>
      </c>
      <c r="BH891" s="159">
        <f>IF(N891="sníž. přenesená",J891,0)</f>
        <v>0</v>
      </c>
      <c r="BI891" s="159">
        <f>IF(N891="nulová",J891,0)</f>
        <v>0</v>
      </c>
      <c r="BJ891" s="17" t="s">
        <v>2215</v>
      </c>
      <c r="BK891" s="159">
        <f>ROUND(I891*H891,2)</f>
        <v>0</v>
      </c>
      <c r="BL891" s="17" t="s">
        <v>2389</v>
      </c>
      <c r="BM891" s="158" t="s">
        <v>3228</v>
      </c>
    </row>
    <row r="892" spans="1:65" s="13" customFormat="1">
      <c r="B892" s="167"/>
      <c r="D892" s="161" t="s">
        <v>2624</v>
      </c>
      <c r="E892" s="168" t="s">
        <v>2156</v>
      </c>
      <c r="F892" s="169" t="s">
        <v>2413</v>
      </c>
      <c r="H892" s="170">
        <v>12</v>
      </c>
      <c r="I892" s="346"/>
      <c r="L892" s="167"/>
      <c r="M892" s="171"/>
      <c r="N892" s="172"/>
      <c r="O892" s="172"/>
      <c r="P892" s="172"/>
      <c r="Q892" s="172"/>
      <c r="R892" s="172"/>
      <c r="S892" s="172"/>
      <c r="T892" s="173"/>
      <c r="AT892" s="168" t="s">
        <v>2624</v>
      </c>
      <c r="AU892" s="168" t="s">
        <v>2217</v>
      </c>
      <c r="AV892" s="13" t="s">
        <v>2217</v>
      </c>
      <c r="AW892" s="13" t="s">
        <v>26</v>
      </c>
      <c r="AX892" s="13" t="s">
        <v>2207</v>
      </c>
      <c r="AY892" s="168" t="s">
        <v>2612</v>
      </c>
    </row>
    <row r="893" spans="1:65" s="15" customFormat="1">
      <c r="B893" s="181"/>
      <c r="D893" s="161" t="s">
        <v>2624</v>
      </c>
      <c r="E893" s="182" t="s">
        <v>2156</v>
      </c>
      <c r="F893" s="183" t="s">
        <v>2641</v>
      </c>
      <c r="H893" s="184">
        <v>12</v>
      </c>
      <c r="I893" s="348"/>
      <c r="L893" s="181"/>
      <c r="M893" s="185"/>
      <c r="N893" s="186"/>
      <c r="O893" s="186"/>
      <c r="P893" s="186"/>
      <c r="Q893" s="186"/>
      <c r="R893" s="186"/>
      <c r="S893" s="186"/>
      <c r="T893" s="187"/>
      <c r="AT893" s="182" t="s">
        <v>2624</v>
      </c>
      <c r="AU893" s="182" t="s">
        <v>2217</v>
      </c>
      <c r="AV893" s="15" t="s">
        <v>2389</v>
      </c>
      <c r="AW893" s="15" t="s">
        <v>26</v>
      </c>
      <c r="AX893" s="15" t="s">
        <v>2215</v>
      </c>
      <c r="AY893" s="182" t="s">
        <v>2612</v>
      </c>
    </row>
    <row r="894" spans="1:65" s="1" customFormat="1" ht="16.5" customHeight="1">
      <c r="A894" s="29"/>
      <c r="B894" s="146"/>
      <c r="C894" s="188" t="s">
        <v>3229</v>
      </c>
      <c r="D894" s="188" t="s">
        <v>2855</v>
      </c>
      <c r="E894" s="189" t="s">
        <v>3230</v>
      </c>
      <c r="F894" s="190" t="s">
        <v>3231</v>
      </c>
      <c r="G894" s="191" t="s">
        <v>3034</v>
      </c>
      <c r="H894" s="192">
        <v>1</v>
      </c>
      <c r="I894" s="349"/>
      <c r="J894" s="193">
        <f>ROUND(I894*H894,2)</f>
        <v>0</v>
      </c>
      <c r="K894" s="194"/>
      <c r="L894" s="195"/>
      <c r="M894" s="196" t="s">
        <v>2156</v>
      </c>
      <c r="N894" s="197" t="s">
        <v>2172</v>
      </c>
      <c r="O894" s="156">
        <v>0</v>
      </c>
      <c r="P894" s="156">
        <f>O894*H894</f>
        <v>0</v>
      </c>
      <c r="Q894" s="156">
        <v>1.78E-2</v>
      </c>
      <c r="R894" s="156">
        <f>Q894*H894</f>
        <v>1.78E-2</v>
      </c>
      <c r="S894" s="156">
        <v>0</v>
      </c>
      <c r="T894" s="157">
        <f>S894*H894</f>
        <v>0</v>
      </c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R894" s="158" t="s">
        <v>2342</v>
      </c>
      <c r="AT894" s="158" t="s">
        <v>2855</v>
      </c>
      <c r="AU894" s="158" t="s">
        <v>2217</v>
      </c>
      <c r="AY894" s="17" t="s">
        <v>2612</v>
      </c>
      <c r="BE894" s="159">
        <f>IF(N894="základní",J894,0)</f>
        <v>0</v>
      </c>
      <c r="BF894" s="159">
        <f>IF(N894="snížená",J894,0)</f>
        <v>0</v>
      </c>
      <c r="BG894" s="159">
        <f>IF(N894="zákl. přenesená",J894,0)</f>
        <v>0</v>
      </c>
      <c r="BH894" s="159">
        <f>IF(N894="sníž. přenesená",J894,0)</f>
        <v>0</v>
      </c>
      <c r="BI894" s="159">
        <f>IF(N894="nulová",J894,0)</f>
        <v>0</v>
      </c>
      <c r="BJ894" s="17" t="s">
        <v>2215</v>
      </c>
      <c r="BK894" s="159">
        <f>ROUND(I894*H894,2)</f>
        <v>0</v>
      </c>
      <c r="BL894" s="17" t="s">
        <v>2389</v>
      </c>
      <c r="BM894" s="158" t="s">
        <v>3232</v>
      </c>
    </row>
    <row r="895" spans="1:65" s="13" customFormat="1">
      <c r="B895" s="167"/>
      <c r="D895" s="161" t="s">
        <v>2624</v>
      </c>
      <c r="E895" s="168" t="s">
        <v>2156</v>
      </c>
      <c r="F895" s="169" t="s">
        <v>2415</v>
      </c>
      <c r="H895" s="170">
        <v>1</v>
      </c>
      <c r="I895" s="346"/>
      <c r="L895" s="167"/>
      <c r="M895" s="171"/>
      <c r="N895" s="172"/>
      <c r="O895" s="172"/>
      <c r="P895" s="172"/>
      <c r="Q895" s="172"/>
      <c r="R895" s="172"/>
      <c r="S895" s="172"/>
      <c r="T895" s="173"/>
      <c r="AT895" s="168" t="s">
        <v>2624</v>
      </c>
      <c r="AU895" s="168" t="s">
        <v>2217</v>
      </c>
      <c r="AV895" s="13" t="s">
        <v>2217</v>
      </c>
      <c r="AW895" s="13" t="s">
        <v>26</v>
      </c>
      <c r="AX895" s="13" t="s">
        <v>2207</v>
      </c>
      <c r="AY895" s="168" t="s">
        <v>2612</v>
      </c>
    </row>
    <row r="896" spans="1:65" s="15" customFormat="1">
      <c r="B896" s="181"/>
      <c r="D896" s="161" t="s">
        <v>2624</v>
      </c>
      <c r="E896" s="182" t="s">
        <v>2156</v>
      </c>
      <c r="F896" s="183" t="s">
        <v>2641</v>
      </c>
      <c r="H896" s="184">
        <v>1</v>
      </c>
      <c r="I896" s="348"/>
      <c r="L896" s="181"/>
      <c r="M896" s="185"/>
      <c r="N896" s="186"/>
      <c r="O896" s="186"/>
      <c r="P896" s="186"/>
      <c r="Q896" s="186"/>
      <c r="R896" s="186"/>
      <c r="S896" s="186"/>
      <c r="T896" s="187"/>
      <c r="AT896" s="182" t="s">
        <v>2624</v>
      </c>
      <c r="AU896" s="182" t="s">
        <v>2217</v>
      </c>
      <c r="AV896" s="15" t="s">
        <v>2389</v>
      </c>
      <c r="AW896" s="15" t="s">
        <v>26</v>
      </c>
      <c r="AX896" s="15" t="s">
        <v>2215</v>
      </c>
      <c r="AY896" s="182" t="s">
        <v>2612</v>
      </c>
    </row>
    <row r="897" spans="1:65" s="1" customFormat="1" ht="16.5" customHeight="1">
      <c r="A897" s="29"/>
      <c r="B897" s="146"/>
      <c r="C897" s="147" t="s">
        <v>3233</v>
      </c>
      <c r="D897" s="147" t="s">
        <v>2618</v>
      </c>
      <c r="E897" s="148" t="s">
        <v>3234</v>
      </c>
      <c r="F897" s="149" t="s">
        <v>3235</v>
      </c>
      <c r="G897" s="150" t="s">
        <v>2345</v>
      </c>
      <c r="H897" s="151">
        <v>3393.36</v>
      </c>
      <c r="I897" s="344"/>
      <c r="J897" s="152">
        <f>ROUND(I897*H897,2)</f>
        <v>0</v>
      </c>
      <c r="K897" s="153"/>
      <c r="L897" s="30"/>
      <c r="M897" s="154" t="s">
        <v>2156</v>
      </c>
      <c r="N897" s="155" t="s">
        <v>2172</v>
      </c>
      <c r="O897" s="156">
        <v>0.248</v>
      </c>
      <c r="P897" s="156">
        <f>O897*H897</f>
        <v>841.55327999999997</v>
      </c>
      <c r="Q897" s="156">
        <v>0</v>
      </c>
      <c r="R897" s="156">
        <f>Q897*H897</f>
        <v>0</v>
      </c>
      <c r="S897" s="156">
        <v>0</v>
      </c>
      <c r="T897" s="157">
        <f>S897*H897</f>
        <v>0</v>
      </c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R897" s="158" t="s">
        <v>2389</v>
      </c>
      <c r="AT897" s="158" t="s">
        <v>2618</v>
      </c>
      <c r="AU897" s="158" t="s">
        <v>2217</v>
      </c>
      <c r="AY897" s="17" t="s">
        <v>2612</v>
      </c>
      <c r="BE897" s="159">
        <f>IF(N897="základní",J897,0)</f>
        <v>0</v>
      </c>
      <c r="BF897" s="159">
        <f>IF(N897="snížená",J897,0)</f>
        <v>0</v>
      </c>
      <c r="BG897" s="159">
        <f>IF(N897="zákl. přenesená",J897,0)</f>
        <v>0</v>
      </c>
      <c r="BH897" s="159">
        <f>IF(N897="sníž. přenesená",J897,0)</f>
        <v>0</v>
      </c>
      <c r="BI897" s="159">
        <f>IF(N897="nulová",J897,0)</f>
        <v>0</v>
      </c>
      <c r="BJ897" s="17" t="s">
        <v>2215</v>
      </c>
      <c r="BK897" s="159">
        <f>ROUND(I897*H897,2)</f>
        <v>0</v>
      </c>
      <c r="BL897" s="17" t="s">
        <v>2389</v>
      </c>
      <c r="BM897" s="158" t="s">
        <v>3236</v>
      </c>
    </row>
    <row r="898" spans="1:65" s="13" customFormat="1">
      <c r="B898" s="167"/>
      <c r="D898" s="161" t="s">
        <v>2624</v>
      </c>
      <c r="E898" s="168" t="s">
        <v>2156</v>
      </c>
      <c r="F898" s="169" t="s">
        <v>3237</v>
      </c>
      <c r="H898" s="170">
        <v>2700</v>
      </c>
      <c r="I898" s="346"/>
      <c r="L898" s="167"/>
      <c r="M898" s="171"/>
      <c r="N898" s="172"/>
      <c r="O898" s="172"/>
      <c r="P898" s="172"/>
      <c r="Q898" s="172"/>
      <c r="R898" s="172"/>
      <c r="S898" s="172"/>
      <c r="T898" s="173"/>
      <c r="AT898" s="168" t="s">
        <v>2624</v>
      </c>
      <c r="AU898" s="168" t="s">
        <v>2217</v>
      </c>
      <c r="AV898" s="13" t="s">
        <v>2217</v>
      </c>
      <c r="AW898" s="13" t="s">
        <v>26</v>
      </c>
      <c r="AX898" s="13" t="s">
        <v>2207</v>
      </c>
      <c r="AY898" s="168" t="s">
        <v>2612</v>
      </c>
    </row>
    <row r="899" spans="1:65" s="13" customFormat="1">
      <c r="B899" s="167"/>
      <c r="D899" s="161" t="s">
        <v>2624</v>
      </c>
      <c r="E899" s="168" t="s">
        <v>2156</v>
      </c>
      <c r="F899" s="169" t="s">
        <v>3238</v>
      </c>
      <c r="H899" s="170">
        <v>151.1</v>
      </c>
      <c r="I899" s="346"/>
      <c r="L899" s="167"/>
      <c r="M899" s="171"/>
      <c r="N899" s="172"/>
      <c r="O899" s="172"/>
      <c r="P899" s="172"/>
      <c r="Q899" s="172"/>
      <c r="R899" s="172"/>
      <c r="S899" s="172"/>
      <c r="T899" s="173"/>
      <c r="AT899" s="168" t="s">
        <v>2624</v>
      </c>
      <c r="AU899" s="168" t="s">
        <v>2217</v>
      </c>
      <c r="AV899" s="13" t="s">
        <v>2217</v>
      </c>
      <c r="AW899" s="13" t="s">
        <v>26</v>
      </c>
      <c r="AX899" s="13" t="s">
        <v>2207</v>
      </c>
      <c r="AY899" s="168" t="s">
        <v>2612</v>
      </c>
    </row>
    <row r="900" spans="1:65" s="13" customFormat="1">
      <c r="B900" s="167"/>
      <c r="D900" s="161" t="s">
        <v>2624</v>
      </c>
      <c r="E900" s="168" t="s">
        <v>2156</v>
      </c>
      <c r="F900" s="169" t="s">
        <v>3239</v>
      </c>
      <c r="H900" s="170">
        <v>95.51</v>
      </c>
      <c r="I900" s="346"/>
      <c r="L900" s="167"/>
      <c r="M900" s="171"/>
      <c r="N900" s="172"/>
      <c r="O900" s="172"/>
      <c r="P900" s="172"/>
      <c r="Q900" s="172"/>
      <c r="R900" s="172"/>
      <c r="S900" s="172"/>
      <c r="T900" s="173"/>
      <c r="AT900" s="168" t="s">
        <v>2624</v>
      </c>
      <c r="AU900" s="168" t="s">
        <v>2217</v>
      </c>
      <c r="AV900" s="13" t="s">
        <v>2217</v>
      </c>
      <c r="AW900" s="13" t="s">
        <v>26</v>
      </c>
      <c r="AX900" s="13" t="s">
        <v>2207</v>
      </c>
      <c r="AY900" s="168" t="s">
        <v>2612</v>
      </c>
    </row>
    <row r="901" spans="1:65" s="13" customFormat="1">
      <c r="B901" s="167"/>
      <c r="D901" s="161" t="s">
        <v>2624</v>
      </c>
      <c r="E901" s="168" t="s">
        <v>2156</v>
      </c>
      <c r="F901" s="169" t="s">
        <v>3240</v>
      </c>
      <c r="H901" s="170">
        <v>190.25</v>
      </c>
      <c r="I901" s="346"/>
      <c r="L901" s="167"/>
      <c r="M901" s="171"/>
      <c r="N901" s="172"/>
      <c r="O901" s="172"/>
      <c r="P901" s="172"/>
      <c r="Q901" s="172"/>
      <c r="R901" s="172"/>
      <c r="S901" s="172"/>
      <c r="T901" s="173"/>
      <c r="AT901" s="168" t="s">
        <v>2624</v>
      </c>
      <c r="AU901" s="168" t="s">
        <v>2217</v>
      </c>
      <c r="AV901" s="13" t="s">
        <v>2217</v>
      </c>
      <c r="AW901" s="13" t="s">
        <v>26</v>
      </c>
      <c r="AX901" s="13" t="s">
        <v>2207</v>
      </c>
      <c r="AY901" s="168" t="s">
        <v>2612</v>
      </c>
    </row>
    <row r="902" spans="1:65" s="13" customFormat="1">
      <c r="B902" s="167"/>
      <c r="D902" s="161" t="s">
        <v>2624</v>
      </c>
      <c r="E902" s="168" t="s">
        <v>2156</v>
      </c>
      <c r="F902" s="169" t="s">
        <v>3241</v>
      </c>
      <c r="H902" s="170">
        <v>82.02</v>
      </c>
      <c r="I902" s="346"/>
      <c r="L902" s="167"/>
      <c r="M902" s="171"/>
      <c r="N902" s="172"/>
      <c r="O902" s="172"/>
      <c r="P902" s="172"/>
      <c r="Q902" s="172"/>
      <c r="R902" s="172"/>
      <c r="S902" s="172"/>
      <c r="T902" s="173"/>
      <c r="AT902" s="168" t="s">
        <v>2624</v>
      </c>
      <c r="AU902" s="168" t="s">
        <v>2217</v>
      </c>
      <c r="AV902" s="13" t="s">
        <v>2217</v>
      </c>
      <c r="AW902" s="13" t="s">
        <v>26</v>
      </c>
      <c r="AX902" s="13" t="s">
        <v>2207</v>
      </c>
      <c r="AY902" s="168" t="s">
        <v>2612</v>
      </c>
    </row>
    <row r="903" spans="1:65" s="13" customFormat="1">
      <c r="B903" s="167"/>
      <c r="D903" s="161" t="s">
        <v>2624</v>
      </c>
      <c r="E903" s="168" t="s">
        <v>2156</v>
      </c>
      <c r="F903" s="169" t="s">
        <v>3242</v>
      </c>
      <c r="H903" s="170">
        <v>174.48</v>
      </c>
      <c r="I903" s="346"/>
      <c r="L903" s="167"/>
      <c r="M903" s="171"/>
      <c r="N903" s="172"/>
      <c r="O903" s="172"/>
      <c r="P903" s="172"/>
      <c r="Q903" s="172"/>
      <c r="R903" s="172"/>
      <c r="S903" s="172"/>
      <c r="T903" s="173"/>
      <c r="AT903" s="168" t="s">
        <v>2624</v>
      </c>
      <c r="AU903" s="168" t="s">
        <v>2217</v>
      </c>
      <c r="AV903" s="13" t="s">
        <v>2217</v>
      </c>
      <c r="AW903" s="13" t="s">
        <v>26</v>
      </c>
      <c r="AX903" s="13" t="s">
        <v>2207</v>
      </c>
      <c r="AY903" s="168" t="s">
        <v>2612</v>
      </c>
    </row>
    <row r="904" spans="1:65" s="15" customFormat="1">
      <c r="B904" s="181"/>
      <c r="D904" s="161" t="s">
        <v>2624</v>
      </c>
      <c r="E904" s="182" t="s">
        <v>2451</v>
      </c>
      <c r="F904" s="183" t="s">
        <v>2641</v>
      </c>
      <c r="H904" s="184">
        <v>3393.36</v>
      </c>
      <c r="I904" s="348"/>
      <c r="L904" s="181"/>
      <c r="M904" s="185"/>
      <c r="N904" s="186"/>
      <c r="O904" s="186"/>
      <c r="P904" s="186"/>
      <c r="Q904" s="186"/>
      <c r="R904" s="186"/>
      <c r="S904" s="186"/>
      <c r="T904" s="187"/>
      <c r="AT904" s="182" t="s">
        <v>2624</v>
      </c>
      <c r="AU904" s="182" t="s">
        <v>2217</v>
      </c>
      <c r="AV904" s="15" t="s">
        <v>2389</v>
      </c>
      <c r="AW904" s="15" t="s">
        <v>26</v>
      </c>
      <c r="AX904" s="15" t="s">
        <v>2215</v>
      </c>
      <c r="AY904" s="182" t="s">
        <v>2612</v>
      </c>
    </row>
    <row r="905" spans="1:65" s="1" customFormat="1" ht="16.5" customHeight="1">
      <c r="A905" s="29"/>
      <c r="B905" s="146"/>
      <c r="C905" s="188" t="s">
        <v>3243</v>
      </c>
      <c r="D905" s="188" t="s">
        <v>2855</v>
      </c>
      <c r="E905" s="189" t="s">
        <v>3244</v>
      </c>
      <c r="F905" s="190" t="s">
        <v>3245</v>
      </c>
      <c r="G905" s="191" t="s">
        <v>2345</v>
      </c>
      <c r="H905" s="192">
        <v>3478.194</v>
      </c>
      <c r="I905" s="349"/>
      <c r="J905" s="193">
        <f>ROUND(I905*H905,2)</f>
        <v>0</v>
      </c>
      <c r="K905" s="194"/>
      <c r="L905" s="195"/>
      <c r="M905" s="196" t="s">
        <v>2156</v>
      </c>
      <c r="N905" s="197" t="s">
        <v>2172</v>
      </c>
      <c r="O905" s="156">
        <v>0</v>
      </c>
      <c r="P905" s="156">
        <f>O905*H905</f>
        <v>0</v>
      </c>
      <c r="Q905" s="156">
        <v>2.0999999999999999E-3</v>
      </c>
      <c r="R905" s="156">
        <f>Q905*H905</f>
        <v>7.3042073999999992</v>
      </c>
      <c r="S905" s="156">
        <v>0</v>
      </c>
      <c r="T905" s="157">
        <f>S905*H905</f>
        <v>0</v>
      </c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R905" s="158" t="s">
        <v>2342</v>
      </c>
      <c r="AT905" s="158" t="s">
        <v>2855</v>
      </c>
      <c r="AU905" s="158" t="s">
        <v>2217</v>
      </c>
      <c r="AY905" s="17" t="s">
        <v>2612</v>
      </c>
      <c r="BE905" s="159">
        <f>IF(N905="základní",J905,0)</f>
        <v>0</v>
      </c>
      <c r="BF905" s="159">
        <f>IF(N905="snížená",J905,0)</f>
        <v>0</v>
      </c>
      <c r="BG905" s="159">
        <f>IF(N905="zákl. přenesená",J905,0)</f>
        <v>0</v>
      </c>
      <c r="BH905" s="159">
        <f>IF(N905="sníž. přenesená",J905,0)</f>
        <v>0</v>
      </c>
      <c r="BI905" s="159">
        <f>IF(N905="nulová",J905,0)</f>
        <v>0</v>
      </c>
      <c r="BJ905" s="17" t="s">
        <v>2215</v>
      </c>
      <c r="BK905" s="159">
        <f>ROUND(I905*H905,2)</f>
        <v>0</v>
      </c>
      <c r="BL905" s="17" t="s">
        <v>2389</v>
      </c>
      <c r="BM905" s="158" t="s">
        <v>3246</v>
      </c>
    </row>
    <row r="906" spans="1:65" s="13" customFormat="1">
      <c r="B906" s="167"/>
      <c r="D906" s="161" t="s">
        <v>2624</v>
      </c>
      <c r="E906" s="168" t="s">
        <v>2156</v>
      </c>
      <c r="F906" s="169" t="s">
        <v>3247</v>
      </c>
      <c r="H906" s="170">
        <v>3478.194</v>
      </c>
      <c r="I906" s="346"/>
      <c r="L906" s="167"/>
      <c r="M906" s="171"/>
      <c r="N906" s="172"/>
      <c r="O906" s="172"/>
      <c r="P906" s="172"/>
      <c r="Q906" s="172"/>
      <c r="R906" s="172"/>
      <c r="S906" s="172"/>
      <c r="T906" s="173"/>
      <c r="AT906" s="168" t="s">
        <v>2624</v>
      </c>
      <c r="AU906" s="168" t="s">
        <v>2217</v>
      </c>
      <c r="AV906" s="13" t="s">
        <v>2217</v>
      </c>
      <c r="AW906" s="13" t="s">
        <v>26</v>
      </c>
      <c r="AX906" s="13" t="s">
        <v>2207</v>
      </c>
      <c r="AY906" s="168" t="s">
        <v>2612</v>
      </c>
    </row>
    <row r="907" spans="1:65" s="15" customFormat="1">
      <c r="B907" s="181"/>
      <c r="D907" s="161" t="s">
        <v>2624</v>
      </c>
      <c r="E907" s="182" t="s">
        <v>2156</v>
      </c>
      <c r="F907" s="183" t="s">
        <v>2641</v>
      </c>
      <c r="H907" s="184">
        <v>3478.194</v>
      </c>
      <c r="I907" s="348"/>
      <c r="L907" s="181"/>
      <c r="M907" s="185"/>
      <c r="N907" s="186"/>
      <c r="O907" s="186"/>
      <c r="P907" s="186"/>
      <c r="Q907" s="186"/>
      <c r="R907" s="186"/>
      <c r="S907" s="186"/>
      <c r="T907" s="187"/>
      <c r="AT907" s="182" t="s">
        <v>2624</v>
      </c>
      <c r="AU907" s="182" t="s">
        <v>2217</v>
      </c>
      <c r="AV907" s="15" t="s">
        <v>2389</v>
      </c>
      <c r="AW907" s="15" t="s">
        <v>26</v>
      </c>
      <c r="AX907" s="15" t="s">
        <v>2215</v>
      </c>
      <c r="AY907" s="182" t="s">
        <v>2612</v>
      </c>
    </row>
    <row r="908" spans="1:65" s="1" customFormat="1" ht="16.5" customHeight="1">
      <c r="A908" s="29"/>
      <c r="B908" s="146"/>
      <c r="C908" s="188" t="s">
        <v>3248</v>
      </c>
      <c r="D908" s="188" t="s">
        <v>2855</v>
      </c>
      <c r="E908" s="189" t="s">
        <v>3249</v>
      </c>
      <c r="F908" s="190" t="s">
        <v>3250</v>
      </c>
      <c r="G908" s="191" t="s">
        <v>3034</v>
      </c>
      <c r="H908" s="192">
        <v>119</v>
      </c>
      <c r="I908" s="349"/>
      <c r="J908" s="193">
        <f>ROUND(I908*H908,2)</f>
        <v>0</v>
      </c>
      <c r="K908" s="194"/>
      <c r="L908" s="195"/>
      <c r="M908" s="196" t="s">
        <v>2156</v>
      </c>
      <c r="N908" s="197" t="s">
        <v>2172</v>
      </c>
      <c r="O908" s="156">
        <v>0</v>
      </c>
      <c r="P908" s="156">
        <f>O908*H908</f>
        <v>0</v>
      </c>
      <c r="Q908" s="156">
        <v>3.8999999999999999E-4</v>
      </c>
      <c r="R908" s="156">
        <f>Q908*H908</f>
        <v>4.641E-2</v>
      </c>
      <c r="S908" s="156">
        <v>0</v>
      </c>
      <c r="T908" s="157">
        <f>S908*H908</f>
        <v>0</v>
      </c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R908" s="158" t="s">
        <v>2342</v>
      </c>
      <c r="AT908" s="158" t="s">
        <v>2855</v>
      </c>
      <c r="AU908" s="158" t="s">
        <v>2217</v>
      </c>
      <c r="AY908" s="17" t="s">
        <v>2612</v>
      </c>
      <c r="BE908" s="159">
        <f>IF(N908="základní",J908,0)</f>
        <v>0</v>
      </c>
      <c r="BF908" s="159">
        <f>IF(N908="snížená",J908,0)</f>
        <v>0</v>
      </c>
      <c r="BG908" s="159">
        <f>IF(N908="zákl. přenesená",J908,0)</f>
        <v>0</v>
      </c>
      <c r="BH908" s="159">
        <f>IF(N908="sníž. přenesená",J908,0)</f>
        <v>0</v>
      </c>
      <c r="BI908" s="159">
        <f>IF(N908="nulová",J908,0)</f>
        <v>0</v>
      </c>
      <c r="BJ908" s="17" t="s">
        <v>2215</v>
      </c>
      <c r="BK908" s="159">
        <f>ROUND(I908*H908,2)</f>
        <v>0</v>
      </c>
      <c r="BL908" s="17" t="s">
        <v>2389</v>
      </c>
      <c r="BM908" s="158" t="s">
        <v>3251</v>
      </c>
    </row>
    <row r="909" spans="1:65" s="12" customFormat="1">
      <c r="B909" s="160"/>
      <c r="D909" s="161" t="s">
        <v>2624</v>
      </c>
      <c r="E909" s="162" t="s">
        <v>2156</v>
      </c>
      <c r="F909" s="163" t="s">
        <v>3252</v>
      </c>
      <c r="H909" s="162" t="s">
        <v>2156</v>
      </c>
      <c r="I909" s="345"/>
      <c r="L909" s="160"/>
      <c r="M909" s="164"/>
      <c r="N909" s="165"/>
      <c r="O909" s="165"/>
      <c r="P909" s="165"/>
      <c r="Q909" s="165"/>
      <c r="R909" s="165"/>
      <c r="S909" s="165"/>
      <c r="T909" s="166"/>
      <c r="AT909" s="162" t="s">
        <v>2624</v>
      </c>
      <c r="AU909" s="162" t="s">
        <v>2217</v>
      </c>
      <c r="AV909" s="12" t="s">
        <v>2215</v>
      </c>
      <c r="AW909" s="12" t="s">
        <v>26</v>
      </c>
      <c r="AX909" s="12" t="s">
        <v>2207</v>
      </c>
      <c r="AY909" s="162" t="s">
        <v>2612</v>
      </c>
    </row>
    <row r="910" spans="1:65" s="13" customFormat="1">
      <c r="B910" s="167"/>
      <c r="D910" s="161" t="s">
        <v>2624</v>
      </c>
      <c r="E910" s="168" t="s">
        <v>2156</v>
      </c>
      <c r="F910" s="169" t="s">
        <v>3253</v>
      </c>
      <c r="H910" s="170">
        <v>34</v>
      </c>
      <c r="I910" s="346"/>
      <c r="L910" s="167"/>
      <c r="M910" s="171"/>
      <c r="N910" s="172"/>
      <c r="O910" s="172"/>
      <c r="P910" s="172"/>
      <c r="Q910" s="172"/>
      <c r="R910" s="172"/>
      <c r="S910" s="172"/>
      <c r="T910" s="173"/>
      <c r="AT910" s="168" t="s">
        <v>2624</v>
      </c>
      <c r="AU910" s="168" t="s">
        <v>2217</v>
      </c>
      <c r="AV910" s="13" t="s">
        <v>2217</v>
      </c>
      <c r="AW910" s="13" t="s">
        <v>26</v>
      </c>
      <c r="AX910" s="13" t="s">
        <v>2207</v>
      </c>
      <c r="AY910" s="168" t="s">
        <v>2612</v>
      </c>
    </row>
    <row r="911" spans="1:65" s="13" customFormat="1">
      <c r="B911" s="167"/>
      <c r="D911" s="161" t="s">
        <v>2624</v>
      </c>
      <c r="E911" s="168" t="s">
        <v>2156</v>
      </c>
      <c r="F911" s="169" t="s">
        <v>3254</v>
      </c>
      <c r="H911" s="170">
        <v>47</v>
      </c>
      <c r="I911" s="346"/>
      <c r="L911" s="167"/>
      <c r="M911" s="171"/>
      <c r="N911" s="172"/>
      <c r="O911" s="172"/>
      <c r="P911" s="172"/>
      <c r="Q911" s="172"/>
      <c r="R911" s="172"/>
      <c r="S911" s="172"/>
      <c r="T911" s="173"/>
      <c r="AT911" s="168" t="s">
        <v>2624</v>
      </c>
      <c r="AU911" s="168" t="s">
        <v>2217</v>
      </c>
      <c r="AV911" s="13" t="s">
        <v>2217</v>
      </c>
      <c r="AW911" s="13" t="s">
        <v>26</v>
      </c>
      <c r="AX911" s="13" t="s">
        <v>2207</v>
      </c>
      <c r="AY911" s="168" t="s">
        <v>2612</v>
      </c>
    </row>
    <row r="912" spans="1:65" s="13" customFormat="1">
      <c r="B912" s="167"/>
      <c r="D912" s="161" t="s">
        <v>2624</v>
      </c>
      <c r="E912" s="168" t="s">
        <v>2156</v>
      </c>
      <c r="F912" s="169" t="s">
        <v>3255</v>
      </c>
      <c r="H912" s="170">
        <v>38</v>
      </c>
      <c r="I912" s="346"/>
      <c r="L912" s="167"/>
      <c r="M912" s="171"/>
      <c r="N912" s="172"/>
      <c r="O912" s="172"/>
      <c r="P912" s="172"/>
      <c r="Q912" s="172"/>
      <c r="R912" s="172"/>
      <c r="S912" s="172"/>
      <c r="T912" s="173"/>
      <c r="AT912" s="168" t="s">
        <v>2624</v>
      </c>
      <c r="AU912" s="168" t="s">
        <v>2217</v>
      </c>
      <c r="AV912" s="13" t="s">
        <v>2217</v>
      </c>
      <c r="AW912" s="13" t="s">
        <v>26</v>
      </c>
      <c r="AX912" s="13" t="s">
        <v>2207</v>
      </c>
      <c r="AY912" s="168" t="s">
        <v>2612</v>
      </c>
    </row>
    <row r="913" spans="1:65" s="15" customFormat="1">
      <c r="B913" s="181"/>
      <c r="D913" s="161" t="s">
        <v>2624</v>
      </c>
      <c r="E913" s="182" t="s">
        <v>2156</v>
      </c>
      <c r="F913" s="183" t="s">
        <v>2641</v>
      </c>
      <c r="H913" s="184">
        <v>119</v>
      </c>
      <c r="I913" s="348"/>
      <c r="L913" s="181"/>
      <c r="M913" s="185"/>
      <c r="N913" s="186"/>
      <c r="O913" s="186"/>
      <c r="P913" s="186"/>
      <c r="Q913" s="186"/>
      <c r="R913" s="186"/>
      <c r="S913" s="186"/>
      <c r="T913" s="187"/>
      <c r="AT913" s="182" t="s">
        <v>2624</v>
      </c>
      <c r="AU913" s="182" t="s">
        <v>2217</v>
      </c>
      <c r="AV913" s="15" t="s">
        <v>2389</v>
      </c>
      <c r="AW913" s="15" t="s">
        <v>26</v>
      </c>
      <c r="AX913" s="15" t="s">
        <v>2215</v>
      </c>
      <c r="AY913" s="182" t="s">
        <v>2612</v>
      </c>
    </row>
    <row r="914" spans="1:65" s="1" customFormat="1" ht="16.5" customHeight="1">
      <c r="A914" s="29"/>
      <c r="B914" s="146"/>
      <c r="C914" s="188" t="s">
        <v>3256</v>
      </c>
      <c r="D914" s="188" t="s">
        <v>2855</v>
      </c>
      <c r="E914" s="189" t="s">
        <v>3257</v>
      </c>
      <c r="F914" s="190" t="s">
        <v>3258</v>
      </c>
      <c r="G914" s="191" t="s">
        <v>3034</v>
      </c>
      <c r="H914" s="192">
        <v>47</v>
      </c>
      <c r="I914" s="349"/>
      <c r="J914" s="193">
        <f>ROUND(I914*H914,2)</f>
        <v>0</v>
      </c>
      <c r="K914" s="194"/>
      <c r="L914" s="195"/>
      <c r="M914" s="196" t="s">
        <v>2156</v>
      </c>
      <c r="N914" s="197" t="s">
        <v>2172</v>
      </c>
      <c r="O914" s="156">
        <v>0</v>
      </c>
      <c r="P914" s="156">
        <f>O914*H914</f>
        <v>0</v>
      </c>
      <c r="Q914" s="156">
        <v>4.8000000000000001E-4</v>
      </c>
      <c r="R914" s="156">
        <f>Q914*H914</f>
        <v>2.256E-2</v>
      </c>
      <c r="S914" s="156">
        <v>0</v>
      </c>
      <c r="T914" s="157">
        <f>S914*H914</f>
        <v>0</v>
      </c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R914" s="158" t="s">
        <v>2342</v>
      </c>
      <c r="AT914" s="158" t="s">
        <v>2855</v>
      </c>
      <c r="AU914" s="158" t="s">
        <v>2217</v>
      </c>
      <c r="AY914" s="17" t="s">
        <v>2612</v>
      </c>
      <c r="BE914" s="159">
        <f>IF(N914="základní",J914,0)</f>
        <v>0</v>
      </c>
      <c r="BF914" s="159">
        <f>IF(N914="snížená",J914,0)</f>
        <v>0</v>
      </c>
      <c r="BG914" s="159">
        <f>IF(N914="zákl. přenesená",J914,0)</f>
        <v>0</v>
      </c>
      <c r="BH914" s="159">
        <f>IF(N914="sníž. přenesená",J914,0)</f>
        <v>0</v>
      </c>
      <c r="BI914" s="159">
        <f>IF(N914="nulová",J914,0)</f>
        <v>0</v>
      </c>
      <c r="BJ914" s="17" t="s">
        <v>2215</v>
      </c>
      <c r="BK914" s="159">
        <f>ROUND(I914*H914,2)</f>
        <v>0</v>
      </c>
      <c r="BL914" s="17" t="s">
        <v>2389</v>
      </c>
      <c r="BM914" s="158" t="s">
        <v>3259</v>
      </c>
    </row>
    <row r="915" spans="1:65" s="12" customFormat="1">
      <c r="B915" s="160"/>
      <c r="D915" s="161" t="s">
        <v>2624</v>
      </c>
      <c r="E915" s="162" t="s">
        <v>2156</v>
      </c>
      <c r="F915" s="163" t="s">
        <v>3260</v>
      </c>
      <c r="H915" s="162" t="s">
        <v>2156</v>
      </c>
      <c r="I915" s="345"/>
      <c r="L915" s="160"/>
      <c r="M915" s="164"/>
      <c r="N915" s="165"/>
      <c r="O915" s="165"/>
      <c r="P915" s="165"/>
      <c r="Q915" s="165"/>
      <c r="R915" s="165"/>
      <c r="S915" s="165"/>
      <c r="T915" s="166"/>
      <c r="AT915" s="162" t="s">
        <v>2624</v>
      </c>
      <c r="AU915" s="162" t="s">
        <v>2217</v>
      </c>
      <c r="AV915" s="12" t="s">
        <v>2215</v>
      </c>
      <c r="AW915" s="12" t="s">
        <v>26</v>
      </c>
      <c r="AX915" s="12" t="s">
        <v>2207</v>
      </c>
      <c r="AY915" s="162" t="s">
        <v>2612</v>
      </c>
    </row>
    <row r="916" spans="1:65" s="13" customFormat="1">
      <c r="B916" s="167"/>
      <c r="D916" s="161" t="s">
        <v>2624</v>
      </c>
      <c r="E916" s="168" t="s">
        <v>2156</v>
      </c>
      <c r="F916" s="169" t="s">
        <v>3261</v>
      </c>
      <c r="H916" s="170">
        <v>15</v>
      </c>
      <c r="I916" s="346"/>
      <c r="L916" s="167"/>
      <c r="M916" s="171"/>
      <c r="N916" s="172"/>
      <c r="O916" s="172"/>
      <c r="P916" s="172"/>
      <c r="Q916" s="172"/>
      <c r="R916" s="172"/>
      <c r="S916" s="172"/>
      <c r="T916" s="173"/>
      <c r="AT916" s="168" t="s">
        <v>2624</v>
      </c>
      <c r="AU916" s="168" t="s">
        <v>2217</v>
      </c>
      <c r="AV916" s="13" t="s">
        <v>2217</v>
      </c>
      <c r="AW916" s="13" t="s">
        <v>26</v>
      </c>
      <c r="AX916" s="13" t="s">
        <v>2207</v>
      </c>
      <c r="AY916" s="168" t="s">
        <v>2612</v>
      </c>
    </row>
    <row r="917" spans="1:65" s="13" customFormat="1">
      <c r="B917" s="167"/>
      <c r="D917" s="161" t="s">
        <v>2624</v>
      </c>
      <c r="E917" s="168" t="s">
        <v>2156</v>
      </c>
      <c r="F917" s="169" t="s">
        <v>3262</v>
      </c>
      <c r="H917" s="170">
        <v>1</v>
      </c>
      <c r="I917" s="346"/>
      <c r="L917" s="167"/>
      <c r="M917" s="171"/>
      <c r="N917" s="172"/>
      <c r="O917" s="172"/>
      <c r="P917" s="172"/>
      <c r="Q917" s="172"/>
      <c r="R917" s="172"/>
      <c r="S917" s="172"/>
      <c r="T917" s="173"/>
      <c r="AT917" s="168" t="s">
        <v>2624</v>
      </c>
      <c r="AU917" s="168" t="s">
        <v>2217</v>
      </c>
      <c r="AV917" s="13" t="s">
        <v>2217</v>
      </c>
      <c r="AW917" s="13" t="s">
        <v>26</v>
      </c>
      <c r="AX917" s="13" t="s">
        <v>2207</v>
      </c>
      <c r="AY917" s="168" t="s">
        <v>2612</v>
      </c>
    </row>
    <row r="918" spans="1:65" s="13" customFormat="1">
      <c r="B918" s="167"/>
      <c r="D918" s="161" t="s">
        <v>2624</v>
      </c>
      <c r="E918" s="168" t="s">
        <v>2156</v>
      </c>
      <c r="F918" s="169" t="s">
        <v>3263</v>
      </c>
      <c r="H918" s="170">
        <v>5</v>
      </c>
      <c r="I918" s="346"/>
      <c r="L918" s="167"/>
      <c r="M918" s="171"/>
      <c r="N918" s="172"/>
      <c r="O918" s="172"/>
      <c r="P918" s="172"/>
      <c r="Q918" s="172"/>
      <c r="R918" s="172"/>
      <c r="S918" s="172"/>
      <c r="T918" s="173"/>
      <c r="AT918" s="168" t="s">
        <v>2624</v>
      </c>
      <c r="AU918" s="168" t="s">
        <v>2217</v>
      </c>
      <c r="AV918" s="13" t="s">
        <v>2217</v>
      </c>
      <c r="AW918" s="13" t="s">
        <v>26</v>
      </c>
      <c r="AX918" s="13" t="s">
        <v>2207</v>
      </c>
      <c r="AY918" s="168" t="s">
        <v>2612</v>
      </c>
    </row>
    <row r="919" spans="1:65" s="13" customFormat="1">
      <c r="B919" s="167"/>
      <c r="D919" s="161" t="s">
        <v>2624</v>
      </c>
      <c r="E919" s="168" t="s">
        <v>2156</v>
      </c>
      <c r="F919" s="169" t="s">
        <v>3264</v>
      </c>
      <c r="H919" s="170">
        <v>6</v>
      </c>
      <c r="I919" s="346"/>
      <c r="L919" s="167"/>
      <c r="M919" s="171"/>
      <c r="N919" s="172"/>
      <c r="O919" s="172"/>
      <c r="P919" s="172"/>
      <c r="Q919" s="172"/>
      <c r="R919" s="172"/>
      <c r="S919" s="172"/>
      <c r="T919" s="173"/>
      <c r="AT919" s="168" t="s">
        <v>2624</v>
      </c>
      <c r="AU919" s="168" t="s">
        <v>2217</v>
      </c>
      <c r="AV919" s="13" t="s">
        <v>2217</v>
      </c>
      <c r="AW919" s="13" t="s">
        <v>26</v>
      </c>
      <c r="AX919" s="13" t="s">
        <v>2207</v>
      </c>
      <c r="AY919" s="168" t="s">
        <v>2612</v>
      </c>
    </row>
    <row r="920" spans="1:65" s="13" customFormat="1">
      <c r="B920" s="167"/>
      <c r="D920" s="161" t="s">
        <v>2624</v>
      </c>
      <c r="E920" s="168" t="s">
        <v>2156</v>
      </c>
      <c r="F920" s="169" t="s">
        <v>3265</v>
      </c>
      <c r="H920" s="170">
        <v>4</v>
      </c>
      <c r="I920" s="346"/>
      <c r="L920" s="167"/>
      <c r="M920" s="171"/>
      <c r="N920" s="172"/>
      <c r="O920" s="172"/>
      <c r="P920" s="172"/>
      <c r="Q920" s="172"/>
      <c r="R920" s="172"/>
      <c r="S920" s="172"/>
      <c r="T920" s="173"/>
      <c r="AT920" s="168" t="s">
        <v>2624</v>
      </c>
      <c r="AU920" s="168" t="s">
        <v>2217</v>
      </c>
      <c r="AV920" s="13" t="s">
        <v>2217</v>
      </c>
      <c r="AW920" s="13" t="s">
        <v>26</v>
      </c>
      <c r="AX920" s="13" t="s">
        <v>2207</v>
      </c>
      <c r="AY920" s="168" t="s">
        <v>2612</v>
      </c>
    </row>
    <row r="921" spans="1:65" s="13" customFormat="1">
      <c r="B921" s="167"/>
      <c r="D921" s="161" t="s">
        <v>2624</v>
      </c>
      <c r="E921" s="168" t="s">
        <v>2156</v>
      </c>
      <c r="F921" s="169" t="s">
        <v>3266</v>
      </c>
      <c r="H921" s="170">
        <v>4</v>
      </c>
      <c r="I921" s="346"/>
      <c r="L921" s="167"/>
      <c r="M921" s="171"/>
      <c r="N921" s="172"/>
      <c r="O921" s="172"/>
      <c r="P921" s="172"/>
      <c r="Q921" s="172"/>
      <c r="R921" s="172"/>
      <c r="S921" s="172"/>
      <c r="T921" s="173"/>
      <c r="AT921" s="168" t="s">
        <v>2624</v>
      </c>
      <c r="AU921" s="168" t="s">
        <v>2217</v>
      </c>
      <c r="AV921" s="13" t="s">
        <v>2217</v>
      </c>
      <c r="AW921" s="13" t="s">
        <v>26</v>
      </c>
      <c r="AX921" s="13" t="s">
        <v>2207</v>
      </c>
      <c r="AY921" s="168" t="s">
        <v>2612</v>
      </c>
    </row>
    <row r="922" spans="1:65" s="13" customFormat="1">
      <c r="B922" s="167"/>
      <c r="D922" s="161" t="s">
        <v>2624</v>
      </c>
      <c r="E922" s="168" t="s">
        <v>2156</v>
      </c>
      <c r="F922" s="169" t="s">
        <v>3267</v>
      </c>
      <c r="H922" s="170">
        <v>12</v>
      </c>
      <c r="I922" s="346"/>
      <c r="L922" s="167"/>
      <c r="M922" s="171"/>
      <c r="N922" s="172"/>
      <c r="O922" s="172"/>
      <c r="P922" s="172"/>
      <c r="Q922" s="172"/>
      <c r="R922" s="172"/>
      <c r="S922" s="172"/>
      <c r="T922" s="173"/>
      <c r="AT922" s="168" t="s">
        <v>2624</v>
      </c>
      <c r="AU922" s="168" t="s">
        <v>2217</v>
      </c>
      <c r="AV922" s="13" t="s">
        <v>2217</v>
      </c>
      <c r="AW922" s="13" t="s">
        <v>26</v>
      </c>
      <c r="AX922" s="13" t="s">
        <v>2207</v>
      </c>
      <c r="AY922" s="168" t="s">
        <v>2612</v>
      </c>
    </row>
    <row r="923" spans="1:65" s="15" customFormat="1">
      <c r="B923" s="181"/>
      <c r="D923" s="161" t="s">
        <v>2624</v>
      </c>
      <c r="E923" s="182" t="s">
        <v>2355</v>
      </c>
      <c r="F923" s="183" t="s">
        <v>2641</v>
      </c>
      <c r="H923" s="184">
        <v>47</v>
      </c>
      <c r="I923" s="348"/>
      <c r="L923" s="181"/>
      <c r="M923" s="185"/>
      <c r="N923" s="186"/>
      <c r="O923" s="186"/>
      <c r="P923" s="186"/>
      <c r="Q923" s="186"/>
      <c r="R923" s="186"/>
      <c r="S923" s="186"/>
      <c r="T923" s="187"/>
      <c r="AT923" s="182" t="s">
        <v>2624</v>
      </c>
      <c r="AU923" s="182" t="s">
        <v>2217</v>
      </c>
      <c r="AV923" s="15" t="s">
        <v>2389</v>
      </c>
      <c r="AW923" s="15" t="s">
        <v>26</v>
      </c>
      <c r="AX923" s="15" t="s">
        <v>2215</v>
      </c>
      <c r="AY923" s="182" t="s">
        <v>2612</v>
      </c>
    </row>
    <row r="924" spans="1:65" s="1" customFormat="1" ht="16.5" customHeight="1">
      <c r="A924" s="29"/>
      <c r="B924" s="146"/>
      <c r="C924" s="188" t="s">
        <v>3268</v>
      </c>
      <c r="D924" s="188" t="s">
        <v>2855</v>
      </c>
      <c r="E924" s="189" t="s">
        <v>3269</v>
      </c>
      <c r="F924" s="190" t="s">
        <v>3270</v>
      </c>
      <c r="G924" s="191" t="s">
        <v>3034</v>
      </c>
      <c r="H924" s="192">
        <v>47</v>
      </c>
      <c r="I924" s="349"/>
      <c r="J924" s="193">
        <f>ROUND(I924*H924,2)</f>
        <v>0</v>
      </c>
      <c r="K924" s="194"/>
      <c r="L924" s="195"/>
      <c r="M924" s="196" t="s">
        <v>2156</v>
      </c>
      <c r="N924" s="197" t="s">
        <v>2172</v>
      </c>
      <c r="O924" s="156">
        <v>0</v>
      </c>
      <c r="P924" s="156">
        <f>O924*H924</f>
        <v>0</v>
      </c>
      <c r="Q924" s="156">
        <v>3.5999999999999999E-3</v>
      </c>
      <c r="R924" s="156">
        <f>Q924*H924</f>
        <v>0.16919999999999999</v>
      </c>
      <c r="S924" s="156">
        <v>0</v>
      </c>
      <c r="T924" s="157">
        <f>S924*H924</f>
        <v>0</v>
      </c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R924" s="158" t="s">
        <v>2342</v>
      </c>
      <c r="AT924" s="158" t="s">
        <v>2855</v>
      </c>
      <c r="AU924" s="158" t="s">
        <v>2217</v>
      </c>
      <c r="AY924" s="17" t="s">
        <v>2612</v>
      </c>
      <c r="BE924" s="159">
        <f>IF(N924="základní",J924,0)</f>
        <v>0</v>
      </c>
      <c r="BF924" s="159">
        <f>IF(N924="snížená",J924,0)</f>
        <v>0</v>
      </c>
      <c r="BG924" s="159">
        <f>IF(N924="zákl. přenesená",J924,0)</f>
        <v>0</v>
      </c>
      <c r="BH924" s="159">
        <f>IF(N924="sníž. přenesená",J924,0)</f>
        <v>0</v>
      </c>
      <c r="BI924" s="159">
        <f>IF(N924="nulová",J924,0)</f>
        <v>0</v>
      </c>
      <c r="BJ924" s="17" t="s">
        <v>2215</v>
      </c>
      <c r="BK924" s="159">
        <f>ROUND(I924*H924,2)</f>
        <v>0</v>
      </c>
      <c r="BL924" s="17" t="s">
        <v>2389</v>
      </c>
      <c r="BM924" s="158" t="s">
        <v>3271</v>
      </c>
    </row>
    <row r="925" spans="1:65" s="13" customFormat="1">
      <c r="B925" s="167"/>
      <c r="D925" s="161" t="s">
        <v>2624</v>
      </c>
      <c r="E925" s="168" t="s">
        <v>2156</v>
      </c>
      <c r="F925" s="169" t="s">
        <v>2355</v>
      </c>
      <c r="H925" s="170">
        <v>47</v>
      </c>
      <c r="I925" s="346"/>
      <c r="L925" s="167"/>
      <c r="M925" s="171"/>
      <c r="N925" s="172"/>
      <c r="O925" s="172"/>
      <c r="P925" s="172"/>
      <c r="Q925" s="172"/>
      <c r="R925" s="172"/>
      <c r="S925" s="172"/>
      <c r="T925" s="173"/>
      <c r="AT925" s="168" t="s">
        <v>2624</v>
      </c>
      <c r="AU925" s="168" t="s">
        <v>2217</v>
      </c>
      <c r="AV925" s="13" t="s">
        <v>2217</v>
      </c>
      <c r="AW925" s="13" t="s">
        <v>26</v>
      </c>
      <c r="AX925" s="13" t="s">
        <v>2207</v>
      </c>
      <c r="AY925" s="168" t="s">
        <v>2612</v>
      </c>
    </row>
    <row r="926" spans="1:65" s="15" customFormat="1">
      <c r="B926" s="181"/>
      <c r="D926" s="161" t="s">
        <v>2624</v>
      </c>
      <c r="E926" s="182" t="s">
        <v>2156</v>
      </c>
      <c r="F926" s="183" t="s">
        <v>2641</v>
      </c>
      <c r="H926" s="184">
        <v>47</v>
      </c>
      <c r="I926" s="348"/>
      <c r="L926" s="181"/>
      <c r="M926" s="185"/>
      <c r="N926" s="186"/>
      <c r="O926" s="186"/>
      <c r="P926" s="186"/>
      <c r="Q926" s="186"/>
      <c r="R926" s="186"/>
      <c r="S926" s="186"/>
      <c r="T926" s="187"/>
      <c r="AT926" s="182" t="s">
        <v>2624</v>
      </c>
      <c r="AU926" s="182" t="s">
        <v>2217</v>
      </c>
      <c r="AV926" s="15" t="s">
        <v>2389</v>
      </c>
      <c r="AW926" s="15" t="s">
        <v>26</v>
      </c>
      <c r="AX926" s="15" t="s">
        <v>2215</v>
      </c>
      <c r="AY926" s="182" t="s">
        <v>2612</v>
      </c>
    </row>
    <row r="927" spans="1:65" s="1" customFormat="1" ht="16.5" customHeight="1">
      <c r="A927" s="29"/>
      <c r="B927" s="146"/>
      <c r="C927" s="188" t="s">
        <v>3272</v>
      </c>
      <c r="D927" s="188" t="s">
        <v>2855</v>
      </c>
      <c r="E927" s="189" t="s">
        <v>3273</v>
      </c>
      <c r="F927" s="190" t="s">
        <v>3274</v>
      </c>
      <c r="G927" s="191" t="s">
        <v>3034</v>
      </c>
      <c r="H927" s="192">
        <v>19</v>
      </c>
      <c r="I927" s="349"/>
      <c r="J927" s="193">
        <f>ROUND(I927*H927,2)</f>
        <v>0</v>
      </c>
      <c r="K927" s="194"/>
      <c r="L927" s="195"/>
      <c r="M927" s="196" t="s">
        <v>2156</v>
      </c>
      <c r="N927" s="197" t="s">
        <v>2172</v>
      </c>
      <c r="O927" s="156">
        <v>0</v>
      </c>
      <c r="P927" s="156">
        <f>O927*H927</f>
        <v>0</v>
      </c>
      <c r="Q927" s="156">
        <v>1.4E-3</v>
      </c>
      <c r="R927" s="156">
        <f>Q927*H927</f>
        <v>2.6599999999999999E-2</v>
      </c>
      <c r="S927" s="156">
        <v>0</v>
      </c>
      <c r="T927" s="157">
        <f>S927*H927</f>
        <v>0</v>
      </c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R927" s="158" t="s">
        <v>2342</v>
      </c>
      <c r="AT927" s="158" t="s">
        <v>2855</v>
      </c>
      <c r="AU927" s="158" t="s">
        <v>2217</v>
      </c>
      <c r="AY927" s="17" t="s">
        <v>2612</v>
      </c>
      <c r="BE927" s="159">
        <f>IF(N927="základní",J927,0)</f>
        <v>0</v>
      </c>
      <c r="BF927" s="159">
        <f>IF(N927="snížená",J927,0)</f>
        <v>0</v>
      </c>
      <c r="BG927" s="159">
        <f>IF(N927="zákl. přenesená",J927,0)</f>
        <v>0</v>
      </c>
      <c r="BH927" s="159">
        <f>IF(N927="sníž. přenesená",J927,0)</f>
        <v>0</v>
      </c>
      <c r="BI927" s="159">
        <f>IF(N927="nulová",J927,0)</f>
        <v>0</v>
      </c>
      <c r="BJ927" s="17" t="s">
        <v>2215</v>
      </c>
      <c r="BK927" s="159">
        <f>ROUND(I927*H927,2)</f>
        <v>0</v>
      </c>
      <c r="BL927" s="17" t="s">
        <v>2389</v>
      </c>
      <c r="BM927" s="158" t="s">
        <v>3275</v>
      </c>
    </row>
    <row r="928" spans="1:65" s="12" customFormat="1">
      <c r="B928" s="160"/>
      <c r="D928" s="161" t="s">
        <v>2624</v>
      </c>
      <c r="E928" s="162" t="s">
        <v>2156</v>
      </c>
      <c r="F928" s="163" t="s">
        <v>2360</v>
      </c>
      <c r="H928" s="162" t="s">
        <v>2156</v>
      </c>
      <c r="I928" s="345"/>
      <c r="L928" s="160"/>
      <c r="M928" s="164"/>
      <c r="N928" s="165"/>
      <c r="O928" s="165"/>
      <c r="P928" s="165"/>
      <c r="Q928" s="165"/>
      <c r="R928" s="165"/>
      <c r="S928" s="165"/>
      <c r="T928" s="166"/>
      <c r="AT928" s="162" t="s">
        <v>2624</v>
      </c>
      <c r="AU928" s="162" t="s">
        <v>2217</v>
      </c>
      <c r="AV928" s="12" t="s">
        <v>2215</v>
      </c>
      <c r="AW928" s="12" t="s">
        <v>26</v>
      </c>
      <c r="AX928" s="12" t="s">
        <v>2207</v>
      </c>
      <c r="AY928" s="162" t="s">
        <v>2612</v>
      </c>
    </row>
    <row r="929" spans="1:65" s="13" customFormat="1">
      <c r="B929" s="167"/>
      <c r="D929" s="161" t="s">
        <v>2624</v>
      </c>
      <c r="E929" s="168" t="s">
        <v>2156</v>
      </c>
      <c r="F929" s="169" t="s">
        <v>2361</v>
      </c>
      <c r="H929" s="170">
        <v>19</v>
      </c>
      <c r="I929" s="346"/>
      <c r="L929" s="167"/>
      <c r="M929" s="171"/>
      <c r="N929" s="172"/>
      <c r="O929" s="172"/>
      <c r="P929" s="172"/>
      <c r="Q929" s="172"/>
      <c r="R929" s="172"/>
      <c r="S929" s="172"/>
      <c r="T929" s="173"/>
      <c r="AT929" s="168" t="s">
        <v>2624</v>
      </c>
      <c r="AU929" s="168" t="s">
        <v>2217</v>
      </c>
      <c r="AV929" s="13" t="s">
        <v>2217</v>
      </c>
      <c r="AW929" s="13" t="s">
        <v>26</v>
      </c>
      <c r="AX929" s="13" t="s">
        <v>2207</v>
      </c>
      <c r="AY929" s="168" t="s">
        <v>2612</v>
      </c>
    </row>
    <row r="930" spans="1:65" s="15" customFormat="1">
      <c r="B930" s="181"/>
      <c r="D930" s="161" t="s">
        <v>2624</v>
      </c>
      <c r="E930" s="182" t="s">
        <v>2359</v>
      </c>
      <c r="F930" s="183" t="s">
        <v>2641</v>
      </c>
      <c r="H930" s="184">
        <v>19</v>
      </c>
      <c r="I930" s="348"/>
      <c r="L930" s="181"/>
      <c r="M930" s="185"/>
      <c r="N930" s="186"/>
      <c r="O930" s="186"/>
      <c r="P930" s="186"/>
      <c r="Q930" s="186"/>
      <c r="R930" s="186"/>
      <c r="S930" s="186"/>
      <c r="T930" s="187"/>
      <c r="AT930" s="182" t="s">
        <v>2624</v>
      </c>
      <c r="AU930" s="182" t="s">
        <v>2217</v>
      </c>
      <c r="AV930" s="15" t="s">
        <v>2389</v>
      </c>
      <c r="AW930" s="15" t="s">
        <v>26</v>
      </c>
      <c r="AX930" s="15" t="s">
        <v>2215</v>
      </c>
      <c r="AY930" s="182" t="s">
        <v>2612</v>
      </c>
    </row>
    <row r="931" spans="1:65" s="1" customFormat="1" ht="16.5" customHeight="1">
      <c r="A931" s="29"/>
      <c r="B931" s="146"/>
      <c r="C931" s="188" t="s">
        <v>3276</v>
      </c>
      <c r="D931" s="188" t="s">
        <v>2855</v>
      </c>
      <c r="E931" s="189" t="s">
        <v>3277</v>
      </c>
      <c r="F931" s="190" t="s">
        <v>3278</v>
      </c>
      <c r="G931" s="191" t="s">
        <v>3034</v>
      </c>
      <c r="H931" s="192">
        <v>10</v>
      </c>
      <c r="I931" s="349"/>
      <c r="J931" s="193">
        <f>ROUND(I931*H931,2)</f>
        <v>0</v>
      </c>
      <c r="K931" s="194"/>
      <c r="L931" s="195"/>
      <c r="M931" s="196" t="s">
        <v>2156</v>
      </c>
      <c r="N931" s="197" t="s">
        <v>2172</v>
      </c>
      <c r="O931" s="156">
        <v>0</v>
      </c>
      <c r="P931" s="156">
        <f>O931*H931</f>
        <v>0</v>
      </c>
      <c r="Q931" s="156">
        <v>7.2000000000000005E-4</v>
      </c>
      <c r="R931" s="156">
        <f>Q931*H931</f>
        <v>7.2000000000000007E-3</v>
      </c>
      <c r="S931" s="156">
        <v>0</v>
      </c>
      <c r="T931" s="157">
        <f>S931*H931</f>
        <v>0</v>
      </c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R931" s="158" t="s">
        <v>2342</v>
      </c>
      <c r="AT931" s="158" t="s">
        <v>2855</v>
      </c>
      <c r="AU931" s="158" t="s">
        <v>2217</v>
      </c>
      <c r="AY931" s="17" t="s">
        <v>2612</v>
      </c>
      <c r="BE931" s="159">
        <f>IF(N931="základní",J931,0)</f>
        <v>0</v>
      </c>
      <c r="BF931" s="159">
        <f>IF(N931="snížená",J931,0)</f>
        <v>0</v>
      </c>
      <c r="BG931" s="159">
        <f>IF(N931="zákl. přenesená",J931,0)</f>
        <v>0</v>
      </c>
      <c r="BH931" s="159">
        <f>IF(N931="sníž. přenesená",J931,0)</f>
        <v>0</v>
      </c>
      <c r="BI931" s="159">
        <f>IF(N931="nulová",J931,0)</f>
        <v>0</v>
      </c>
      <c r="BJ931" s="17" t="s">
        <v>2215</v>
      </c>
      <c r="BK931" s="159">
        <f>ROUND(I931*H931,2)</f>
        <v>0</v>
      </c>
      <c r="BL931" s="17" t="s">
        <v>2389</v>
      </c>
      <c r="BM931" s="158" t="s">
        <v>3279</v>
      </c>
    </row>
    <row r="932" spans="1:65" s="12" customFormat="1">
      <c r="B932" s="160"/>
      <c r="D932" s="161" t="s">
        <v>2624</v>
      </c>
      <c r="E932" s="162" t="s">
        <v>2156</v>
      </c>
      <c r="F932" s="163" t="s">
        <v>3280</v>
      </c>
      <c r="H932" s="162" t="s">
        <v>2156</v>
      </c>
      <c r="I932" s="345"/>
      <c r="L932" s="160"/>
      <c r="M932" s="164"/>
      <c r="N932" s="165"/>
      <c r="O932" s="165"/>
      <c r="P932" s="165"/>
      <c r="Q932" s="165"/>
      <c r="R932" s="165"/>
      <c r="S932" s="165"/>
      <c r="T932" s="166"/>
      <c r="AT932" s="162" t="s">
        <v>2624</v>
      </c>
      <c r="AU932" s="162" t="s">
        <v>2217</v>
      </c>
      <c r="AV932" s="12" t="s">
        <v>2215</v>
      </c>
      <c r="AW932" s="12" t="s">
        <v>26</v>
      </c>
      <c r="AX932" s="12" t="s">
        <v>2207</v>
      </c>
      <c r="AY932" s="162" t="s">
        <v>2612</v>
      </c>
    </row>
    <row r="933" spans="1:65" s="13" customFormat="1">
      <c r="B933" s="167"/>
      <c r="D933" s="161" t="s">
        <v>2624</v>
      </c>
      <c r="E933" s="168" t="s">
        <v>2156</v>
      </c>
      <c r="F933" s="169" t="s">
        <v>3281</v>
      </c>
      <c r="H933" s="170">
        <v>6</v>
      </c>
      <c r="I933" s="346"/>
      <c r="L933" s="167"/>
      <c r="M933" s="171"/>
      <c r="N933" s="172"/>
      <c r="O933" s="172"/>
      <c r="P933" s="172"/>
      <c r="Q933" s="172"/>
      <c r="R933" s="172"/>
      <c r="S933" s="172"/>
      <c r="T933" s="173"/>
      <c r="AT933" s="168" t="s">
        <v>2624</v>
      </c>
      <c r="AU933" s="168" t="s">
        <v>2217</v>
      </c>
      <c r="AV933" s="13" t="s">
        <v>2217</v>
      </c>
      <c r="AW933" s="13" t="s">
        <v>26</v>
      </c>
      <c r="AX933" s="13" t="s">
        <v>2207</v>
      </c>
      <c r="AY933" s="168" t="s">
        <v>2612</v>
      </c>
    </row>
    <row r="934" spans="1:65" s="13" customFormat="1">
      <c r="B934" s="167"/>
      <c r="D934" s="161" t="s">
        <v>2624</v>
      </c>
      <c r="E934" s="168" t="s">
        <v>2156</v>
      </c>
      <c r="F934" s="169" t="s">
        <v>3282</v>
      </c>
      <c r="H934" s="170">
        <v>4</v>
      </c>
      <c r="I934" s="346"/>
      <c r="L934" s="167"/>
      <c r="M934" s="171"/>
      <c r="N934" s="172"/>
      <c r="O934" s="172"/>
      <c r="P934" s="172"/>
      <c r="Q934" s="172"/>
      <c r="R934" s="172"/>
      <c r="S934" s="172"/>
      <c r="T934" s="173"/>
      <c r="AT934" s="168" t="s">
        <v>2624</v>
      </c>
      <c r="AU934" s="168" t="s">
        <v>2217</v>
      </c>
      <c r="AV934" s="13" t="s">
        <v>2217</v>
      </c>
      <c r="AW934" s="13" t="s">
        <v>26</v>
      </c>
      <c r="AX934" s="13" t="s">
        <v>2207</v>
      </c>
      <c r="AY934" s="168" t="s">
        <v>2612</v>
      </c>
    </row>
    <row r="935" spans="1:65" s="15" customFormat="1">
      <c r="B935" s="181"/>
      <c r="D935" s="161" t="s">
        <v>2624</v>
      </c>
      <c r="E935" s="182" t="s">
        <v>2156</v>
      </c>
      <c r="F935" s="183" t="s">
        <v>2641</v>
      </c>
      <c r="H935" s="184">
        <v>10</v>
      </c>
      <c r="I935" s="348"/>
      <c r="L935" s="181"/>
      <c r="M935" s="185"/>
      <c r="N935" s="186"/>
      <c r="O935" s="186"/>
      <c r="P935" s="186"/>
      <c r="Q935" s="186"/>
      <c r="R935" s="186"/>
      <c r="S935" s="186"/>
      <c r="T935" s="187"/>
      <c r="AT935" s="182" t="s">
        <v>2624</v>
      </c>
      <c r="AU935" s="182" t="s">
        <v>2217</v>
      </c>
      <c r="AV935" s="15" t="s">
        <v>2389</v>
      </c>
      <c r="AW935" s="15" t="s">
        <v>26</v>
      </c>
      <c r="AX935" s="15" t="s">
        <v>2215</v>
      </c>
      <c r="AY935" s="182" t="s">
        <v>2612</v>
      </c>
    </row>
    <row r="936" spans="1:65" s="1" customFormat="1" ht="16.5" customHeight="1">
      <c r="A936" s="29"/>
      <c r="B936" s="146"/>
      <c r="C936" s="188" t="s">
        <v>2339</v>
      </c>
      <c r="D936" s="188" t="s">
        <v>2855</v>
      </c>
      <c r="E936" s="189" t="s">
        <v>3283</v>
      </c>
      <c r="F936" s="190" t="s">
        <v>3284</v>
      </c>
      <c r="G936" s="191" t="s">
        <v>3034</v>
      </c>
      <c r="H936" s="192">
        <v>2</v>
      </c>
      <c r="I936" s="349"/>
      <c r="J936" s="193">
        <f>ROUND(I936*H936,2)</f>
        <v>0</v>
      </c>
      <c r="K936" s="194"/>
      <c r="L936" s="195"/>
      <c r="M936" s="196" t="s">
        <v>2156</v>
      </c>
      <c r="N936" s="197" t="s">
        <v>2172</v>
      </c>
      <c r="O936" s="156">
        <v>0</v>
      </c>
      <c r="P936" s="156">
        <f>O936*H936</f>
        <v>0</v>
      </c>
      <c r="Q936" s="156">
        <v>7.2000000000000005E-4</v>
      </c>
      <c r="R936" s="156">
        <f>Q936*H936</f>
        <v>1.4400000000000001E-3</v>
      </c>
      <c r="S936" s="156">
        <v>0</v>
      </c>
      <c r="T936" s="157">
        <f>S936*H936</f>
        <v>0</v>
      </c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R936" s="158" t="s">
        <v>2342</v>
      </c>
      <c r="AT936" s="158" t="s">
        <v>2855</v>
      </c>
      <c r="AU936" s="158" t="s">
        <v>2217</v>
      </c>
      <c r="AY936" s="17" t="s">
        <v>2612</v>
      </c>
      <c r="BE936" s="159">
        <f>IF(N936="základní",J936,0)</f>
        <v>0</v>
      </c>
      <c r="BF936" s="159">
        <f>IF(N936="snížená",J936,0)</f>
        <v>0</v>
      </c>
      <c r="BG936" s="159">
        <f>IF(N936="zákl. přenesená",J936,0)</f>
        <v>0</v>
      </c>
      <c r="BH936" s="159">
        <f>IF(N936="sníž. přenesená",J936,0)</f>
        <v>0</v>
      </c>
      <c r="BI936" s="159">
        <f>IF(N936="nulová",J936,0)</f>
        <v>0</v>
      </c>
      <c r="BJ936" s="17" t="s">
        <v>2215</v>
      </c>
      <c r="BK936" s="159">
        <f>ROUND(I936*H936,2)</f>
        <v>0</v>
      </c>
      <c r="BL936" s="17" t="s">
        <v>2389</v>
      </c>
      <c r="BM936" s="158" t="s">
        <v>3285</v>
      </c>
    </row>
    <row r="937" spans="1:65" s="12" customFormat="1">
      <c r="B937" s="160"/>
      <c r="D937" s="161" t="s">
        <v>2624</v>
      </c>
      <c r="E937" s="162" t="s">
        <v>2156</v>
      </c>
      <c r="F937" s="163" t="s">
        <v>3286</v>
      </c>
      <c r="H937" s="162" t="s">
        <v>2156</v>
      </c>
      <c r="I937" s="345"/>
      <c r="L937" s="160"/>
      <c r="M937" s="164"/>
      <c r="N937" s="165"/>
      <c r="O937" s="165"/>
      <c r="P937" s="165"/>
      <c r="Q937" s="165"/>
      <c r="R937" s="165"/>
      <c r="S937" s="165"/>
      <c r="T937" s="166"/>
      <c r="AT937" s="162" t="s">
        <v>2624</v>
      </c>
      <c r="AU937" s="162" t="s">
        <v>2217</v>
      </c>
      <c r="AV937" s="12" t="s">
        <v>2215</v>
      </c>
      <c r="AW937" s="12" t="s">
        <v>26</v>
      </c>
      <c r="AX937" s="12" t="s">
        <v>2207</v>
      </c>
      <c r="AY937" s="162" t="s">
        <v>2612</v>
      </c>
    </row>
    <row r="938" spans="1:65" s="13" customFormat="1">
      <c r="B938" s="167"/>
      <c r="D938" s="161" t="s">
        <v>2624</v>
      </c>
      <c r="E938" s="168" t="s">
        <v>2156</v>
      </c>
      <c r="F938" s="169" t="s">
        <v>2217</v>
      </c>
      <c r="H938" s="170">
        <v>2</v>
      </c>
      <c r="I938" s="346"/>
      <c r="L938" s="167"/>
      <c r="M938" s="171"/>
      <c r="N938" s="172"/>
      <c r="O938" s="172"/>
      <c r="P938" s="172"/>
      <c r="Q938" s="172"/>
      <c r="R938" s="172"/>
      <c r="S938" s="172"/>
      <c r="T938" s="173"/>
      <c r="AT938" s="168" t="s">
        <v>2624</v>
      </c>
      <c r="AU938" s="168" t="s">
        <v>2217</v>
      </c>
      <c r="AV938" s="13" t="s">
        <v>2217</v>
      </c>
      <c r="AW938" s="13" t="s">
        <v>26</v>
      </c>
      <c r="AX938" s="13" t="s">
        <v>2207</v>
      </c>
      <c r="AY938" s="168" t="s">
        <v>2612</v>
      </c>
    </row>
    <row r="939" spans="1:65" s="15" customFormat="1">
      <c r="B939" s="181"/>
      <c r="D939" s="161" t="s">
        <v>2624</v>
      </c>
      <c r="E939" s="182" t="s">
        <v>2156</v>
      </c>
      <c r="F939" s="183" t="s">
        <v>2641</v>
      </c>
      <c r="H939" s="184">
        <v>2</v>
      </c>
      <c r="I939" s="348"/>
      <c r="L939" s="181"/>
      <c r="M939" s="185"/>
      <c r="N939" s="186"/>
      <c r="O939" s="186"/>
      <c r="P939" s="186"/>
      <c r="Q939" s="186"/>
      <c r="R939" s="186"/>
      <c r="S939" s="186"/>
      <c r="T939" s="187"/>
      <c r="AT939" s="182" t="s">
        <v>2624</v>
      </c>
      <c r="AU939" s="182" t="s">
        <v>2217</v>
      </c>
      <c r="AV939" s="15" t="s">
        <v>2389</v>
      </c>
      <c r="AW939" s="15" t="s">
        <v>26</v>
      </c>
      <c r="AX939" s="15" t="s">
        <v>2215</v>
      </c>
      <c r="AY939" s="182" t="s">
        <v>2612</v>
      </c>
    </row>
    <row r="940" spans="1:65" s="1" customFormat="1" ht="16.5" customHeight="1">
      <c r="A940" s="29"/>
      <c r="B940" s="146"/>
      <c r="C940" s="188" t="s">
        <v>3287</v>
      </c>
      <c r="D940" s="188" t="s">
        <v>2855</v>
      </c>
      <c r="E940" s="189" t="s">
        <v>3288</v>
      </c>
      <c r="F940" s="190" t="s">
        <v>3289</v>
      </c>
      <c r="G940" s="191" t="s">
        <v>3034</v>
      </c>
      <c r="H940" s="192">
        <v>2</v>
      </c>
      <c r="I940" s="349"/>
      <c r="J940" s="193">
        <f>ROUND(I940*H940,2)</f>
        <v>0</v>
      </c>
      <c r="K940" s="194"/>
      <c r="L940" s="195"/>
      <c r="M940" s="196" t="s">
        <v>2156</v>
      </c>
      <c r="N940" s="197" t="s">
        <v>2172</v>
      </c>
      <c r="O940" s="156">
        <v>0</v>
      </c>
      <c r="P940" s="156">
        <f>O940*H940</f>
        <v>0</v>
      </c>
      <c r="Q940" s="156">
        <v>8.4000000000000003E-4</v>
      </c>
      <c r="R940" s="156">
        <f>Q940*H940</f>
        <v>1.6800000000000001E-3</v>
      </c>
      <c r="S940" s="156">
        <v>0</v>
      </c>
      <c r="T940" s="157">
        <f>S940*H940</f>
        <v>0</v>
      </c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R940" s="158" t="s">
        <v>2342</v>
      </c>
      <c r="AT940" s="158" t="s">
        <v>2855</v>
      </c>
      <c r="AU940" s="158" t="s">
        <v>2217</v>
      </c>
      <c r="AY940" s="17" t="s">
        <v>2612</v>
      </c>
      <c r="BE940" s="159">
        <f>IF(N940="základní",J940,0)</f>
        <v>0</v>
      </c>
      <c r="BF940" s="159">
        <f>IF(N940="snížená",J940,0)</f>
        <v>0</v>
      </c>
      <c r="BG940" s="159">
        <f>IF(N940="zákl. přenesená",J940,0)</f>
        <v>0</v>
      </c>
      <c r="BH940" s="159">
        <f>IF(N940="sníž. přenesená",J940,0)</f>
        <v>0</v>
      </c>
      <c r="BI940" s="159">
        <f>IF(N940="nulová",J940,0)</f>
        <v>0</v>
      </c>
      <c r="BJ940" s="17" t="s">
        <v>2215</v>
      </c>
      <c r="BK940" s="159">
        <f>ROUND(I940*H940,2)</f>
        <v>0</v>
      </c>
      <c r="BL940" s="17" t="s">
        <v>2389</v>
      </c>
      <c r="BM940" s="158" t="s">
        <v>3290</v>
      </c>
    </row>
    <row r="941" spans="1:65" s="12" customFormat="1">
      <c r="B941" s="160"/>
      <c r="D941" s="161" t="s">
        <v>2624</v>
      </c>
      <c r="E941" s="162" t="s">
        <v>2156</v>
      </c>
      <c r="F941" s="163" t="s">
        <v>3291</v>
      </c>
      <c r="H941" s="162" t="s">
        <v>2156</v>
      </c>
      <c r="I941" s="345"/>
      <c r="L941" s="160"/>
      <c r="M941" s="164"/>
      <c r="N941" s="165"/>
      <c r="O941" s="165"/>
      <c r="P941" s="165"/>
      <c r="Q941" s="165"/>
      <c r="R941" s="165"/>
      <c r="S941" s="165"/>
      <c r="T941" s="166"/>
      <c r="AT941" s="162" t="s">
        <v>2624</v>
      </c>
      <c r="AU941" s="162" t="s">
        <v>2217</v>
      </c>
      <c r="AV941" s="12" t="s">
        <v>2215</v>
      </c>
      <c r="AW941" s="12" t="s">
        <v>26</v>
      </c>
      <c r="AX941" s="12" t="s">
        <v>2207</v>
      </c>
      <c r="AY941" s="162" t="s">
        <v>2612</v>
      </c>
    </row>
    <row r="942" spans="1:65" s="13" customFormat="1">
      <c r="B942" s="167"/>
      <c r="D942" s="161" t="s">
        <v>2624</v>
      </c>
      <c r="E942" s="168" t="s">
        <v>2156</v>
      </c>
      <c r="F942" s="169" t="s">
        <v>2217</v>
      </c>
      <c r="H942" s="170">
        <v>2</v>
      </c>
      <c r="I942" s="346"/>
      <c r="L942" s="167"/>
      <c r="M942" s="171"/>
      <c r="N942" s="172"/>
      <c r="O942" s="172"/>
      <c r="P942" s="172"/>
      <c r="Q942" s="172"/>
      <c r="R942" s="172"/>
      <c r="S942" s="172"/>
      <c r="T942" s="173"/>
      <c r="AT942" s="168" t="s">
        <v>2624</v>
      </c>
      <c r="AU942" s="168" t="s">
        <v>2217</v>
      </c>
      <c r="AV942" s="13" t="s">
        <v>2217</v>
      </c>
      <c r="AW942" s="13" t="s">
        <v>26</v>
      </c>
      <c r="AX942" s="13" t="s">
        <v>2207</v>
      </c>
      <c r="AY942" s="168" t="s">
        <v>2612</v>
      </c>
    </row>
    <row r="943" spans="1:65" s="15" customFormat="1">
      <c r="B943" s="181"/>
      <c r="D943" s="161" t="s">
        <v>2624</v>
      </c>
      <c r="E943" s="182" t="s">
        <v>2156</v>
      </c>
      <c r="F943" s="183" t="s">
        <v>2641</v>
      </c>
      <c r="H943" s="184">
        <v>2</v>
      </c>
      <c r="I943" s="348"/>
      <c r="L943" s="181"/>
      <c r="M943" s="185"/>
      <c r="N943" s="186"/>
      <c r="O943" s="186"/>
      <c r="P943" s="186"/>
      <c r="Q943" s="186"/>
      <c r="R943" s="186"/>
      <c r="S943" s="186"/>
      <c r="T943" s="187"/>
      <c r="AT943" s="182" t="s">
        <v>2624</v>
      </c>
      <c r="AU943" s="182" t="s">
        <v>2217</v>
      </c>
      <c r="AV943" s="15" t="s">
        <v>2389</v>
      </c>
      <c r="AW943" s="15" t="s">
        <v>26</v>
      </c>
      <c r="AX943" s="15" t="s">
        <v>2215</v>
      </c>
      <c r="AY943" s="182" t="s">
        <v>2612</v>
      </c>
    </row>
    <row r="944" spans="1:65" s="1" customFormat="1" ht="16.5" customHeight="1">
      <c r="A944" s="29"/>
      <c r="B944" s="146"/>
      <c r="C944" s="147" t="s">
        <v>3292</v>
      </c>
      <c r="D944" s="147" t="s">
        <v>2618</v>
      </c>
      <c r="E944" s="148" t="s">
        <v>3293</v>
      </c>
      <c r="F944" s="149" t="s">
        <v>3294</v>
      </c>
      <c r="G944" s="150" t="s">
        <v>3034</v>
      </c>
      <c r="H944" s="151">
        <v>36</v>
      </c>
      <c r="I944" s="344"/>
      <c r="J944" s="152">
        <f>ROUND(I944*H944,2)</f>
        <v>0</v>
      </c>
      <c r="K944" s="153"/>
      <c r="L944" s="30"/>
      <c r="M944" s="154" t="s">
        <v>2156</v>
      </c>
      <c r="N944" s="155" t="s">
        <v>2172</v>
      </c>
      <c r="O944" s="156">
        <v>1.554</v>
      </c>
      <c r="P944" s="156">
        <f>O944*H944</f>
        <v>55.944000000000003</v>
      </c>
      <c r="Q944" s="156">
        <v>1.6199999999999999E-3</v>
      </c>
      <c r="R944" s="156">
        <f>Q944*H944</f>
        <v>5.8319999999999997E-2</v>
      </c>
      <c r="S944" s="156">
        <v>0</v>
      </c>
      <c r="T944" s="157">
        <f>S944*H944</f>
        <v>0</v>
      </c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R944" s="158" t="s">
        <v>2389</v>
      </c>
      <c r="AT944" s="158" t="s">
        <v>2618</v>
      </c>
      <c r="AU944" s="158" t="s">
        <v>2217</v>
      </c>
      <c r="AY944" s="17" t="s">
        <v>2612</v>
      </c>
      <c r="BE944" s="159">
        <f>IF(N944="základní",J944,0)</f>
        <v>0</v>
      </c>
      <c r="BF944" s="159">
        <f>IF(N944="snížená",J944,0)</f>
        <v>0</v>
      </c>
      <c r="BG944" s="159">
        <f>IF(N944="zákl. přenesená",J944,0)</f>
        <v>0</v>
      </c>
      <c r="BH944" s="159">
        <f>IF(N944="sníž. přenesená",J944,0)</f>
        <v>0</v>
      </c>
      <c r="BI944" s="159">
        <f>IF(N944="nulová",J944,0)</f>
        <v>0</v>
      </c>
      <c r="BJ944" s="17" t="s">
        <v>2215</v>
      </c>
      <c r="BK944" s="159">
        <f>ROUND(I944*H944,2)</f>
        <v>0</v>
      </c>
      <c r="BL944" s="17" t="s">
        <v>2389</v>
      </c>
      <c r="BM944" s="158" t="s">
        <v>3295</v>
      </c>
    </row>
    <row r="945" spans="1:65" s="12" customFormat="1">
      <c r="B945" s="160"/>
      <c r="D945" s="161" t="s">
        <v>2624</v>
      </c>
      <c r="E945" s="162" t="s">
        <v>2156</v>
      </c>
      <c r="F945" s="163" t="s">
        <v>3206</v>
      </c>
      <c r="H945" s="162" t="s">
        <v>2156</v>
      </c>
      <c r="I945" s="345"/>
      <c r="L945" s="160"/>
      <c r="M945" s="164"/>
      <c r="N945" s="165"/>
      <c r="O945" s="165"/>
      <c r="P945" s="165"/>
      <c r="Q945" s="165"/>
      <c r="R945" s="165"/>
      <c r="S945" s="165"/>
      <c r="T945" s="166"/>
      <c r="AT945" s="162" t="s">
        <v>2624</v>
      </c>
      <c r="AU945" s="162" t="s">
        <v>2217</v>
      </c>
      <c r="AV945" s="12" t="s">
        <v>2215</v>
      </c>
      <c r="AW945" s="12" t="s">
        <v>26</v>
      </c>
      <c r="AX945" s="12" t="s">
        <v>2207</v>
      </c>
      <c r="AY945" s="162" t="s">
        <v>2612</v>
      </c>
    </row>
    <row r="946" spans="1:65" s="13" customFormat="1">
      <c r="B946" s="167"/>
      <c r="D946" s="161" t="s">
        <v>2624</v>
      </c>
      <c r="E946" s="168" t="s">
        <v>2156</v>
      </c>
      <c r="F946" s="169" t="s">
        <v>3296</v>
      </c>
      <c r="H946" s="170">
        <v>10</v>
      </c>
      <c r="I946" s="346"/>
      <c r="L946" s="167"/>
      <c r="M946" s="171"/>
      <c r="N946" s="172"/>
      <c r="O946" s="172"/>
      <c r="P946" s="172"/>
      <c r="Q946" s="172"/>
      <c r="R946" s="172"/>
      <c r="S946" s="172"/>
      <c r="T946" s="173"/>
      <c r="AT946" s="168" t="s">
        <v>2624</v>
      </c>
      <c r="AU946" s="168" t="s">
        <v>2217</v>
      </c>
      <c r="AV946" s="13" t="s">
        <v>2217</v>
      </c>
      <c r="AW946" s="13" t="s">
        <v>26</v>
      </c>
      <c r="AX946" s="13" t="s">
        <v>2207</v>
      </c>
      <c r="AY946" s="168" t="s">
        <v>2612</v>
      </c>
    </row>
    <row r="947" spans="1:65" s="13" customFormat="1">
      <c r="B947" s="167"/>
      <c r="D947" s="161" t="s">
        <v>2624</v>
      </c>
      <c r="E947" s="168" t="s">
        <v>2156</v>
      </c>
      <c r="F947" s="169" t="s">
        <v>3297</v>
      </c>
      <c r="H947" s="170">
        <v>1</v>
      </c>
      <c r="I947" s="346"/>
      <c r="L947" s="167"/>
      <c r="M947" s="171"/>
      <c r="N947" s="172"/>
      <c r="O947" s="172"/>
      <c r="P947" s="172"/>
      <c r="Q947" s="172"/>
      <c r="R947" s="172"/>
      <c r="S947" s="172"/>
      <c r="T947" s="173"/>
      <c r="AT947" s="168" t="s">
        <v>2624</v>
      </c>
      <c r="AU947" s="168" t="s">
        <v>2217</v>
      </c>
      <c r="AV947" s="13" t="s">
        <v>2217</v>
      </c>
      <c r="AW947" s="13" t="s">
        <v>26</v>
      </c>
      <c r="AX947" s="13" t="s">
        <v>2207</v>
      </c>
      <c r="AY947" s="168" t="s">
        <v>2612</v>
      </c>
    </row>
    <row r="948" spans="1:65" s="13" customFormat="1">
      <c r="B948" s="167"/>
      <c r="D948" s="161" t="s">
        <v>2624</v>
      </c>
      <c r="E948" s="168" t="s">
        <v>2156</v>
      </c>
      <c r="F948" s="169" t="s">
        <v>3179</v>
      </c>
      <c r="H948" s="170">
        <v>5</v>
      </c>
      <c r="I948" s="346"/>
      <c r="L948" s="167"/>
      <c r="M948" s="171"/>
      <c r="N948" s="172"/>
      <c r="O948" s="172"/>
      <c r="P948" s="172"/>
      <c r="Q948" s="172"/>
      <c r="R948" s="172"/>
      <c r="S948" s="172"/>
      <c r="T948" s="173"/>
      <c r="AT948" s="168" t="s">
        <v>2624</v>
      </c>
      <c r="AU948" s="168" t="s">
        <v>2217</v>
      </c>
      <c r="AV948" s="13" t="s">
        <v>2217</v>
      </c>
      <c r="AW948" s="13" t="s">
        <v>26</v>
      </c>
      <c r="AX948" s="13" t="s">
        <v>2207</v>
      </c>
      <c r="AY948" s="168" t="s">
        <v>2612</v>
      </c>
    </row>
    <row r="949" spans="1:65" s="13" customFormat="1">
      <c r="B949" s="167"/>
      <c r="D949" s="161" t="s">
        <v>2624</v>
      </c>
      <c r="E949" s="168" t="s">
        <v>2156</v>
      </c>
      <c r="F949" s="169" t="s">
        <v>3264</v>
      </c>
      <c r="H949" s="170">
        <v>6</v>
      </c>
      <c r="I949" s="346"/>
      <c r="L949" s="167"/>
      <c r="M949" s="171"/>
      <c r="N949" s="172"/>
      <c r="O949" s="172"/>
      <c r="P949" s="172"/>
      <c r="Q949" s="172"/>
      <c r="R949" s="172"/>
      <c r="S949" s="172"/>
      <c r="T949" s="173"/>
      <c r="AT949" s="168" t="s">
        <v>2624</v>
      </c>
      <c r="AU949" s="168" t="s">
        <v>2217</v>
      </c>
      <c r="AV949" s="13" t="s">
        <v>2217</v>
      </c>
      <c r="AW949" s="13" t="s">
        <v>26</v>
      </c>
      <c r="AX949" s="13" t="s">
        <v>2207</v>
      </c>
      <c r="AY949" s="168" t="s">
        <v>2612</v>
      </c>
    </row>
    <row r="950" spans="1:65" s="13" customFormat="1">
      <c r="B950" s="167"/>
      <c r="D950" s="161" t="s">
        <v>2624</v>
      </c>
      <c r="E950" s="168" t="s">
        <v>2156</v>
      </c>
      <c r="F950" s="169" t="s">
        <v>3265</v>
      </c>
      <c r="H950" s="170">
        <v>4</v>
      </c>
      <c r="I950" s="346"/>
      <c r="L950" s="167"/>
      <c r="M950" s="171"/>
      <c r="N950" s="172"/>
      <c r="O950" s="172"/>
      <c r="P950" s="172"/>
      <c r="Q950" s="172"/>
      <c r="R950" s="172"/>
      <c r="S950" s="172"/>
      <c r="T950" s="173"/>
      <c r="AT950" s="168" t="s">
        <v>2624</v>
      </c>
      <c r="AU950" s="168" t="s">
        <v>2217</v>
      </c>
      <c r="AV950" s="13" t="s">
        <v>2217</v>
      </c>
      <c r="AW950" s="13" t="s">
        <v>26</v>
      </c>
      <c r="AX950" s="13" t="s">
        <v>2207</v>
      </c>
      <c r="AY950" s="168" t="s">
        <v>2612</v>
      </c>
    </row>
    <row r="951" spans="1:65" s="13" customFormat="1">
      <c r="B951" s="167"/>
      <c r="D951" s="161" t="s">
        <v>2624</v>
      </c>
      <c r="E951" s="168" t="s">
        <v>2156</v>
      </c>
      <c r="F951" s="169" t="s">
        <v>3266</v>
      </c>
      <c r="H951" s="170">
        <v>4</v>
      </c>
      <c r="I951" s="346"/>
      <c r="L951" s="167"/>
      <c r="M951" s="171"/>
      <c r="N951" s="172"/>
      <c r="O951" s="172"/>
      <c r="P951" s="172"/>
      <c r="Q951" s="172"/>
      <c r="R951" s="172"/>
      <c r="S951" s="172"/>
      <c r="T951" s="173"/>
      <c r="AT951" s="168" t="s">
        <v>2624</v>
      </c>
      <c r="AU951" s="168" t="s">
        <v>2217</v>
      </c>
      <c r="AV951" s="13" t="s">
        <v>2217</v>
      </c>
      <c r="AW951" s="13" t="s">
        <v>26</v>
      </c>
      <c r="AX951" s="13" t="s">
        <v>2207</v>
      </c>
      <c r="AY951" s="168" t="s">
        <v>2612</v>
      </c>
    </row>
    <row r="952" spans="1:65" s="13" customFormat="1">
      <c r="B952" s="167"/>
      <c r="D952" s="161" t="s">
        <v>2624</v>
      </c>
      <c r="E952" s="168" t="s">
        <v>2156</v>
      </c>
      <c r="F952" s="169" t="s">
        <v>3039</v>
      </c>
      <c r="H952" s="170">
        <v>6</v>
      </c>
      <c r="I952" s="346"/>
      <c r="L952" s="167"/>
      <c r="M952" s="171"/>
      <c r="N952" s="172"/>
      <c r="O952" s="172"/>
      <c r="P952" s="172"/>
      <c r="Q952" s="172"/>
      <c r="R952" s="172"/>
      <c r="S952" s="172"/>
      <c r="T952" s="173"/>
      <c r="AT952" s="168" t="s">
        <v>2624</v>
      </c>
      <c r="AU952" s="168" t="s">
        <v>2217</v>
      </c>
      <c r="AV952" s="13" t="s">
        <v>2217</v>
      </c>
      <c r="AW952" s="13" t="s">
        <v>26</v>
      </c>
      <c r="AX952" s="13" t="s">
        <v>2207</v>
      </c>
      <c r="AY952" s="168" t="s">
        <v>2612</v>
      </c>
    </row>
    <row r="953" spans="1:65" s="15" customFormat="1">
      <c r="B953" s="181"/>
      <c r="D953" s="161" t="s">
        <v>2624</v>
      </c>
      <c r="E953" s="182" t="s">
        <v>2561</v>
      </c>
      <c r="F953" s="183" t="s">
        <v>2641</v>
      </c>
      <c r="H953" s="184">
        <v>36</v>
      </c>
      <c r="I953" s="348"/>
      <c r="L953" s="181"/>
      <c r="M953" s="185"/>
      <c r="N953" s="186"/>
      <c r="O953" s="186"/>
      <c r="P953" s="186"/>
      <c r="Q953" s="186"/>
      <c r="R953" s="186"/>
      <c r="S953" s="186"/>
      <c r="T953" s="187"/>
      <c r="AT953" s="182" t="s">
        <v>2624</v>
      </c>
      <c r="AU953" s="182" t="s">
        <v>2217</v>
      </c>
      <c r="AV953" s="15" t="s">
        <v>2389</v>
      </c>
      <c r="AW953" s="15" t="s">
        <v>26</v>
      </c>
      <c r="AX953" s="15" t="s">
        <v>2215</v>
      </c>
      <c r="AY953" s="182" t="s">
        <v>2612</v>
      </c>
    </row>
    <row r="954" spans="1:65" s="1" customFormat="1" ht="16.5" customHeight="1">
      <c r="A954" s="29"/>
      <c r="B954" s="146"/>
      <c r="C954" s="147" t="s">
        <v>3298</v>
      </c>
      <c r="D954" s="147" t="s">
        <v>2618</v>
      </c>
      <c r="E954" s="148" t="s">
        <v>3299</v>
      </c>
      <c r="F954" s="149" t="s">
        <v>3300</v>
      </c>
      <c r="G954" s="150" t="s">
        <v>3034</v>
      </c>
      <c r="H954" s="151">
        <v>2</v>
      </c>
      <c r="I954" s="344"/>
      <c r="J954" s="152">
        <f>ROUND(I954*H954,2)</f>
        <v>0</v>
      </c>
      <c r="K954" s="153"/>
      <c r="L954" s="30"/>
      <c r="M954" s="154" t="s">
        <v>2156</v>
      </c>
      <c r="N954" s="155" t="s">
        <v>2172</v>
      </c>
      <c r="O954" s="156">
        <v>1.8660000000000001</v>
      </c>
      <c r="P954" s="156">
        <f>O954*H954</f>
        <v>3.7320000000000002</v>
      </c>
      <c r="Q954" s="156">
        <v>1.65E-3</v>
      </c>
      <c r="R954" s="156">
        <f>Q954*H954</f>
        <v>3.3E-3</v>
      </c>
      <c r="S954" s="156">
        <v>0</v>
      </c>
      <c r="T954" s="157">
        <f>S954*H954</f>
        <v>0</v>
      </c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R954" s="158" t="s">
        <v>2389</v>
      </c>
      <c r="AT954" s="158" t="s">
        <v>2618</v>
      </c>
      <c r="AU954" s="158" t="s">
        <v>2217</v>
      </c>
      <c r="AY954" s="17" t="s">
        <v>2612</v>
      </c>
      <c r="BE954" s="159">
        <f>IF(N954="základní",J954,0)</f>
        <v>0</v>
      </c>
      <c r="BF954" s="159">
        <f>IF(N954="snížená",J954,0)</f>
        <v>0</v>
      </c>
      <c r="BG954" s="159">
        <f>IF(N954="zákl. přenesená",J954,0)</f>
        <v>0</v>
      </c>
      <c r="BH954" s="159">
        <f>IF(N954="sníž. přenesená",J954,0)</f>
        <v>0</v>
      </c>
      <c r="BI954" s="159">
        <f>IF(N954="nulová",J954,0)</f>
        <v>0</v>
      </c>
      <c r="BJ954" s="17" t="s">
        <v>2215</v>
      </c>
      <c r="BK954" s="159">
        <f>ROUND(I954*H954,2)</f>
        <v>0</v>
      </c>
      <c r="BL954" s="17" t="s">
        <v>2389</v>
      </c>
      <c r="BM954" s="158" t="s">
        <v>3301</v>
      </c>
    </row>
    <row r="955" spans="1:65" s="13" customFormat="1">
      <c r="B955" s="167"/>
      <c r="D955" s="161" t="s">
        <v>2624</v>
      </c>
      <c r="E955" s="168" t="s">
        <v>2156</v>
      </c>
      <c r="F955" s="169" t="s">
        <v>3302</v>
      </c>
      <c r="H955" s="170">
        <v>2</v>
      </c>
      <c r="I955" s="346"/>
      <c r="L955" s="167"/>
      <c r="M955" s="171"/>
      <c r="N955" s="172"/>
      <c r="O955" s="172"/>
      <c r="P955" s="172"/>
      <c r="Q955" s="172"/>
      <c r="R955" s="172"/>
      <c r="S955" s="172"/>
      <c r="T955" s="173"/>
      <c r="AT955" s="168" t="s">
        <v>2624</v>
      </c>
      <c r="AU955" s="168" t="s">
        <v>2217</v>
      </c>
      <c r="AV955" s="13" t="s">
        <v>2217</v>
      </c>
      <c r="AW955" s="13" t="s">
        <v>26</v>
      </c>
      <c r="AX955" s="13" t="s">
        <v>2207</v>
      </c>
      <c r="AY955" s="168" t="s">
        <v>2612</v>
      </c>
    </row>
    <row r="956" spans="1:65" s="15" customFormat="1">
      <c r="B956" s="181"/>
      <c r="D956" s="161" t="s">
        <v>2624</v>
      </c>
      <c r="E956" s="182" t="s">
        <v>2564</v>
      </c>
      <c r="F956" s="183" t="s">
        <v>2641</v>
      </c>
      <c r="H956" s="184">
        <v>2</v>
      </c>
      <c r="I956" s="348"/>
      <c r="L956" s="181"/>
      <c r="M956" s="185"/>
      <c r="N956" s="186"/>
      <c r="O956" s="186"/>
      <c r="P956" s="186"/>
      <c r="Q956" s="186"/>
      <c r="R956" s="186"/>
      <c r="S956" s="186"/>
      <c r="T956" s="187"/>
      <c r="AT956" s="182" t="s">
        <v>2624</v>
      </c>
      <c r="AU956" s="182" t="s">
        <v>2217</v>
      </c>
      <c r="AV956" s="15" t="s">
        <v>2389</v>
      </c>
      <c r="AW956" s="15" t="s">
        <v>26</v>
      </c>
      <c r="AX956" s="15" t="s">
        <v>2215</v>
      </c>
      <c r="AY956" s="182" t="s">
        <v>2612</v>
      </c>
    </row>
    <row r="957" spans="1:65" s="1" customFormat="1" ht="16.5" customHeight="1">
      <c r="A957" s="29"/>
      <c r="B957" s="146"/>
      <c r="C957" s="188" t="s">
        <v>3303</v>
      </c>
      <c r="D957" s="188" t="s">
        <v>2855</v>
      </c>
      <c r="E957" s="189" t="s">
        <v>3304</v>
      </c>
      <c r="F957" s="190" t="s">
        <v>3305</v>
      </c>
      <c r="G957" s="191" t="s">
        <v>3034</v>
      </c>
      <c r="H957" s="192">
        <v>36</v>
      </c>
      <c r="I957" s="349"/>
      <c r="J957" s="193">
        <f>ROUND(I957*H957,2)</f>
        <v>0</v>
      </c>
      <c r="K957" s="194"/>
      <c r="L957" s="195"/>
      <c r="M957" s="196" t="s">
        <v>2156</v>
      </c>
      <c r="N957" s="197" t="s">
        <v>2172</v>
      </c>
      <c r="O957" s="156">
        <v>0</v>
      </c>
      <c r="P957" s="156">
        <f>O957*H957</f>
        <v>0</v>
      </c>
      <c r="Q957" s="156">
        <v>1.7999999999999999E-2</v>
      </c>
      <c r="R957" s="156">
        <f>Q957*H957</f>
        <v>0.64799999999999991</v>
      </c>
      <c r="S957" s="156">
        <v>0</v>
      </c>
      <c r="T957" s="157">
        <f>S957*H957</f>
        <v>0</v>
      </c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R957" s="158" t="s">
        <v>2342</v>
      </c>
      <c r="AT957" s="158" t="s">
        <v>2855</v>
      </c>
      <c r="AU957" s="158" t="s">
        <v>2217</v>
      </c>
      <c r="AY957" s="17" t="s">
        <v>2612</v>
      </c>
      <c r="BE957" s="159">
        <f>IF(N957="základní",J957,0)</f>
        <v>0</v>
      </c>
      <c r="BF957" s="159">
        <f>IF(N957="snížená",J957,0)</f>
        <v>0</v>
      </c>
      <c r="BG957" s="159">
        <f>IF(N957="zákl. přenesená",J957,0)</f>
        <v>0</v>
      </c>
      <c r="BH957" s="159">
        <f>IF(N957="sníž. přenesená",J957,0)</f>
        <v>0</v>
      </c>
      <c r="BI957" s="159">
        <f>IF(N957="nulová",J957,0)</f>
        <v>0</v>
      </c>
      <c r="BJ957" s="17" t="s">
        <v>2215</v>
      </c>
      <c r="BK957" s="159">
        <f>ROUND(I957*H957,2)</f>
        <v>0</v>
      </c>
      <c r="BL957" s="17" t="s">
        <v>2389</v>
      </c>
      <c r="BM957" s="158" t="s">
        <v>3306</v>
      </c>
    </row>
    <row r="958" spans="1:65" s="13" customFormat="1">
      <c r="B958" s="167"/>
      <c r="D958" s="161" t="s">
        <v>2624</v>
      </c>
      <c r="E958" s="168" t="s">
        <v>2156</v>
      </c>
      <c r="F958" s="169" t="s">
        <v>2561</v>
      </c>
      <c r="H958" s="170">
        <v>36</v>
      </c>
      <c r="I958" s="346"/>
      <c r="L958" s="167"/>
      <c r="M958" s="171"/>
      <c r="N958" s="172"/>
      <c r="O958" s="172"/>
      <c r="P958" s="172"/>
      <c r="Q958" s="172"/>
      <c r="R958" s="172"/>
      <c r="S958" s="172"/>
      <c r="T958" s="173"/>
      <c r="AT958" s="168" t="s">
        <v>2624</v>
      </c>
      <c r="AU958" s="168" t="s">
        <v>2217</v>
      </c>
      <c r="AV958" s="13" t="s">
        <v>2217</v>
      </c>
      <c r="AW958" s="13" t="s">
        <v>26</v>
      </c>
      <c r="AX958" s="13" t="s">
        <v>2207</v>
      </c>
      <c r="AY958" s="168" t="s">
        <v>2612</v>
      </c>
    </row>
    <row r="959" spans="1:65" s="15" customFormat="1">
      <c r="B959" s="181"/>
      <c r="D959" s="161" t="s">
        <v>2624</v>
      </c>
      <c r="E959" s="182" t="s">
        <v>2156</v>
      </c>
      <c r="F959" s="183" t="s">
        <v>2641</v>
      </c>
      <c r="H959" s="184">
        <v>36</v>
      </c>
      <c r="I959" s="348"/>
      <c r="L959" s="181"/>
      <c r="M959" s="185"/>
      <c r="N959" s="186"/>
      <c r="O959" s="186"/>
      <c r="P959" s="186"/>
      <c r="Q959" s="186"/>
      <c r="R959" s="186"/>
      <c r="S959" s="186"/>
      <c r="T959" s="187"/>
      <c r="AT959" s="182" t="s">
        <v>2624</v>
      </c>
      <c r="AU959" s="182" t="s">
        <v>2217</v>
      </c>
      <c r="AV959" s="15" t="s">
        <v>2389</v>
      </c>
      <c r="AW959" s="15" t="s">
        <v>26</v>
      </c>
      <c r="AX959" s="15" t="s">
        <v>2215</v>
      </c>
      <c r="AY959" s="182" t="s">
        <v>2612</v>
      </c>
    </row>
    <row r="960" spans="1:65" s="1" customFormat="1" ht="16.5" customHeight="1">
      <c r="A960" s="29"/>
      <c r="B960" s="146"/>
      <c r="C960" s="188" t="s">
        <v>3307</v>
      </c>
      <c r="D960" s="188" t="s">
        <v>2855</v>
      </c>
      <c r="E960" s="189" t="s">
        <v>3308</v>
      </c>
      <c r="F960" s="190" t="s">
        <v>3309</v>
      </c>
      <c r="G960" s="191" t="s">
        <v>3034</v>
      </c>
      <c r="H960" s="192">
        <v>2</v>
      </c>
      <c r="I960" s="349"/>
      <c r="J960" s="193">
        <f>ROUND(I960*H960,2)</f>
        <v>0</v>
      </c>
      <c r="K960" s="194"/>
      <c r="L960" s="195"/>
      <c r="M960" s="196" t="s">
        <v>2156</v>
      </c>
      <c r="N960" s="197" t="s">
        <v>2172</v>
      </c>
      <c r="O960" s="156">
        <v>0</v>
      </c>
      <c r="P960" s="156">
        <f>O960*H960</f>
        <v>0</v>
      </c>
      <c r="Q960" s="156">
        <v>2.3E-2</v>
      </c>
      <c r="R960" s="156">
        <f>Q960*H960</f>
        <v>4.5999999999999999E-2</v>
      </c>
      <c r="S960" s="156">
        <v>0</v>
      </c>
      <c r="T960" s="157">
        <f>S960*H960</f>
        <v>0</v>
      </c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R960" s="158" t="s">
        <v>2342</v>
      </c>
      <c r="AT960" s="158" t="s">
        <v>2855</v>
      </c>
      <c r="AU960" s="158" t="s">
        <v>2217</v>
      </c>
      <c r="AY960" s="17" t="s">
        <v>2612</v>
      </c>
      <c r="BE960" s="159">
        <f>IF(N960="základní",J960,0)</f>
        <v>0</v>
      </c>
      <c r="BF960" s="159">
        <f>IF(N960="snížená",J960,0)</f>
        <v>0</v>
      </c>
      <c r="BG960" s="159">
        <f>IF(N960="zákl. přenesená",J960,0)</f>
        <v>0</v>
      </c>
      <c r="BH960" s="159">
        <f>IF(N960="sníž. přenesená",J960,0)</f>
        <v>0</v>
      </c>
      <c r="BI960" s="159">
        <f>IF(N960="nulová",J960,0)</f>
        <v>0</v>
      </c>
      <c r="BJ960" s="17" t="s">
        <v>2215</v>
      </c>
      <c r="BK960" s="159">
        <f>ROUND(I960*H960,2)</f>
        <v>0</v>
      </c>
      <c r="BL960" s="17" t="s">
        <v>2389</v>
      </c>
      <c r="BM960" s="158" t="s">
        <v>3310</v>
      </c>
    </row>
    <row r="961" spans="1:65" s="13" customFormat="1">
      <c r="B961" s="167"/>
      <c r="D961" s="161" t="s">
        <v>2624</v>
      </c>
      <c r="E961" s="168" t="s">
        <v>2156</v>
      </c>
      <c r="F961" s="169" t="s">
        <v>2564</v>
      </c>
      <c r="H961" s="170">
        <v>2</v>
      </c>
      <c r="I961" s="346"/>
      <c r="L961" s="167"/>
      <c r="M961" s="171"/>
      <c r="N961" s="172"/>
      <c r="O961" s="172"/>
      <c r="P961" s="172"/>
      <c r="Q961" s="172"/>
      <c r="R961" s="172"/>
      <c r="S961" s="172"/>
      <c r="T961" s="173"/>
      <c r="AT961" s="168" t="s">
        <v>2624</v>
      </c>
      <c r="AU961" s="168" t="s">
        <v>2217</v>
      </c>
      <c r="AV961" s="13" t="s">
        <v>2217</v>
      </c>
      <c r="AW961" s="13" t="s">
        <v>26</v>
      </c>
      <c r="AX961" s="13" t="s">
        <v>2207</v>
      </c>
      <c r="AY961" s="168" t="s">
        <v>2612</v>
      </c>
    </row>
    <row r="962" spans="1:65" s="15" customFormat="1">
      <c r="B962" s="181"/>
      <c r="D962" s="161" t="s">
        <v>2624</v>
      </c>
      <c r="E962" s="182" t="s">
        <v>2156</v>
      </c>
      <c r="F962" s="183" t="s">
        <v>2641</v>
      </c>
      <c r="H962" s="184">
        <v>2</v>
      </c>
      <c r="I962" s="348"/>
      <c r="L962" s="181"/>
      <c r="M962" s="185"/>
      <c r="N962" s="186"/>
      <c r="O962" s="186"/>
      <c r="P962" s="186"/>
      <c r="Q962" s="186"/>
      <c r="R962" s="186"/>
      <c r="S962" s="186"/>
      <c r="T962" s="187"/>
      <c r="AT962" s="182" t="s">
        <v>2624</v>
      </c>
      <c r="AU962" s="182" t="s">
        <v>2217</v>
      </c>
      <c r="AV962" s="15" t="s">
        <v>2389</v>
      </c>
      <c r="AW962" s="15" t="s">
        <v>26</v>
      </c>
      <c r="AX962" s="15" t="s">
        <v>2215</v>
      </c>
      <c r="AY962" s="182" t="s">
        <v>2612</v>
      </c>
    </row>
    <row r="963" spans="1:65" s="1" customFormat="1" ht="16.5" customHeight="1">
      <c r="A963" s="29"/>
      <c r="B963" s="146"/>
      <c r="C963" s="188" t="s">
        <v>3311</v>
      </c>
      <c r="D963" s="188" t="s">
        <v>2855</v>
      </c>
      <c r="E963" s="189" t="s">
        <v>3312</v>
      </c>
      <c r="F963" s="190" t="s">
        <v>3313</v>
      </c>
      <c r="G963" s="191" t="s">
        <v>3034</v>
      </c>
      <c r="H963" s="192">
        <v>36</v>
      </c>
      <c r="I963" s="349"/>
      <c r="J963" s="193">
        <f>ROUND(I963*H963,2)</f>
        <v>0</v>
      </c>
      <c r="K963" s="194"/>
      <c r="L963" s="195"/>
      <c r="M963" s="196" t="s">
        <v>2156</v>
      </c>
      <c r="N963" s="197" t="s">
        <v>2172</v>
      </c>
      <c r="O963" s="156">
        <v>0</v>
      </c>
      <c r="P963" s="156">
        <f>O963*H963</f>
        <v>0</v>
      </c>
      <c r="Q963" s="156">
        <v>6.0000000000000001E-3</v>
      </c>
      <c r="R963" s="156">
        <f>Q963*H963</f>
        <v>0.216</v>
      </c>
      <c r="S963" s="156">
        <v>0</v>
      </c>
      <c r="T963" s="157">
        <f>S963*H963</f>
        <v>0</v>
      </c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R963" s="158" t="s">
        <v>2342</v>
      </c>
      <c r="AT963" s="158" t="s">
        <v>2855</v>
      </c>
      <c r="AU963" s="158" t="s">
        <v>2217</v>
      </c>
      <c r="AY963" s="17" t="s">
        <v>2612</v>
      </c>
      <c r="BE963" s="159">
        <f>IF(N963="základní",J963,0)</f>
        <v>0</v>
      </c>
      <c r="BF963" s="159">
        <f>IF(N963="snížená",J963,0)</f>
        <v>0</v>
      </c>
      <c r="BG963" s="159">
        <f>IF(N963="zákl. přenesená",J963,0)</f>
        <v>0</v>
      </c>
      <c r="BH963" s="159">
        <f>IF(N963="sníž. přenesená",J963,0)</f>
        <v>0</v>
      </c>
      <c r="BI963" s="159">
        <f>IF(N963="nulová",J963,0)</f>
        <v>0</v>
      </c>
      <c r="BJ963" s="17" t="s">
        <v>2215</v>
      </c>
      <c r="BK963" s="159">
        <f>ROUND(I963*H963,2)</f>
        <v>0</v>
      </c>
      <c r="BL963" s="17" t="s">
        <v>2389</v>
      </c>
      <c r="BM963" s="158" t="s">
        <v>3314</v>
      </c>
    </row>
    <row r="964" spans="1:65" s="13" customFormat="1">
      <c r="B964" s="167"/>
      <c r="D964" s="161" t="s">
        <v>2624</v>
      </c>
      <c r="E964" s="168" t="s">
        <v>2156</v>
      </c>
      <c r="F964" s="169" t="s">
        <v>2561</v>
      </c>
      <c r="H964" s="170">
        <v>36</v>
      </c>
      <c r="I964" s="346"/>
      <c r="L964" s="167"/>
      <c r="M964" s="171"/>
      <c r="N964" s="172"/>
      <c r="O964" s="172"/>
      <c r="P964" s="172"/>
      <c r="Q964" s="172"/>
      <c r="R964" s="172"/>
      <c r="S964" s="172"/>
      <c r="T964" s="173"/>
      <c r="AT964" s="168" t="s">
        <v>2624</v>
      </c>
      <c r="AU964" s="168" t="s">
        <v>2217</v>
      </c>
      <c r="AV964" s="13" t="s">
        <v>2217</v>
      </c>
      <c r="AW964" s="13" t="s">
        <v>26</v>
      </c>
      <c r="AX964" s="13" t="s">
        <v>2207</v>
      </c>
      <c r="AY964" s="168" t="s">
        <v>2612</v>
      </c>
    </row>
    <row r="965" spans="1:65" s="15" customFormat="1">
      <c r="B965" s="181"/>
      <c r="D965" s="161" t="s">
        <v>2624</v>
      </c>
      <c r="E965" s="182" t="s">
        <v>2156</v>
      </c>
      <c r="F965" s="183" t="s">
        <v>2641</v>
      </c>
      <c r="H965" s="184">
        <v>36</v>
      </c>
      <c r="I965" s="348"/>
      <c r="L965" s="181"/>
      <c r="M965" s="185"/>
      <c r="N965" s="186"/>
      <c r="O965" s="186"/>
      <c r="P965" s="186"/>
      <c r="Q965" s="186"/>
      <c r="R965" s="186"/>
      <c r="S965" s="186"/>
      <c r="T965" s="187"/>
      <c r="AT965" s="182" t="s">
        <v>2624</v>
      </c>
      <c r="AU965" s="182" t="s">
        <v>2217</v>
      </c>
      <c r="AV965" s="15" t="s">
        <v>2389</v>
      </c>
      <c r="AW965" s="15" t="s">
        <v>26</v>
      </c>
      <c r="AX965" s="15" t="s">
        <v>2215</v>
      </c>
      <c r="AY965" s="182" t="s">
        <v>2612</v>
      </c>
    </row>
    <row r="966" spans="1:65" s="1" customFormat="1" ht="16.5" customHeight="1">
      <c r="A966" s="29"/>
      <c r="B966" s="146"/>
      <c r="C966" s="188" t="s">
        <v>3315</v>
      </c>
      <c r="D966" s="188" t="s">
        <v>2855</v>
      </c>
      <c r="E966" s="189" t="s">
        <v>3316</v>
      </c>
      <c r="F966" s="190" t="s">
        <v>3317</v>
      </c>
      <c r="G966" s="191" t="s">
        <v>3034</v>
      </c>
      <c r="H966" s="192">
        <v>2</v>
      </c>
      <c r="I966" s="349"/>
      <c r="J966" s="193">
        <f>ROUND(I966*H966,2)</f>
        <v>0</v>
      </c>
      <c r="K966" s="194"/>
      <c r="L966" s="195"/>
      <c r="M966" s="196" t="s">
        <v>2156</v>
      </c>
      <c r="N966" s="197" t="s">
        <v>2172</v>
      </c>
      <c r="O966" s="156">
        <v>0</v>
      </c>
      <c r="P966" s="156">
        <f>O966*H966</f>
        <v>0</v>
      </c>
      <c r="Q966" s="156">
        <v>6.0000000000000001E-3</v>
      </c>
      <c r="R966" s="156">
        <f>Q966*H966</f>
        <v>1.2E-2</v>
      </c>
      <c r="S966" s="156">
        <v>0</v>
      </c>
      <c r="T966" s="157">
        <f>S966*H966</f>
        <v>0</v>
      </c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R966" s="158" t="s">
        <v>2342</v>
      </c>
      <c r="AT966" s="158" t="s">
        <v>2855</v>
      </c>
      <c r="AU966" s="158" t="s">
        <v>2217</v>
      </c>
      <c r="AY966" s="17" t="s">
        <v>2612</v>
      </c>
      <c r="BE966" s="159">
        <f>IF(N966="základní",J966,0)</f>
        <v>0</v>
      </c>
      <c r="BF966" s="159">
        <f>IF(N966="snížená",J966,0)</f>
        <v>0</v>
      </c>
      <c r="BG966" s="159">
        <f>IF(N966="zákl. přenesená",J966,0)</f>
        <v>0</v>
      </c>
      <c r="BH966" s="159">
        <f>IF(N966="sníž. přenesená",J966,0)</f>
        <v>0</v>
      </c>
      <c r="BI966" s="159">
        <f>IF(N966="nulová",J966,0)</f>
        <v>0</v>
      </c>
      <c r="BJ966" s="17" t="s">
        <v>2215</v>
      </c>
      <c r="BK966" s="159">
        <f>ROUND(I966*H966,2)</f>
        <v>0</v>
      </c>
      <c r="BL966" s="17" t="s">
        <v>2389</v>
      </c>
      <c r="BM966" s="158" t="s">
        <v>3318</v>
      </c>
    </row>
    <row r="967" spans="1:65" s="13" customFormat="1">
      <c r="B967" s="167"/>
      <c r="D967" s="161" t="s">
        <v>2624</v>
      </c>
      <c r="E967" s="168" t="s">
        <v>2156</v>
      </c>
      <c r="F967" s="169" t="s">
        <v>2564</v>
      </c>
      <c r="H967" s="170">
        <v>2</v>
      </c>
      <c r="I967" s="346"/>
      <c r="L967" s="167"/>
      <c r="M967" s="171"/>
      <c r="N967" s="172"/>
      <c r="O967" s="172"/>
      <c r="P967" s="172"/>
      <c r="Q967" s="172"/>
      <c r="R967" s="172"/>
      <c r="S967" s="172"/>
      <c r="T967" s="173"/>
      <c r="AT967" s="168" t="s">
        <v>2624</v>
      </c>
      <c r="AU967" s="168" t="s">
        <v>2217</v>
      </c>
      <c r="AV967" s="13" t="s">
        <v>2217</v>
      </c>
      <c r="AW967" s="13" t="s">
        <v>26</v>
      </c>
      <c r="AX967" s="13" t="s">
        <v>2207</v>
      </c>
      <c r="AY967" s="168" t="s">
        <v>2612</v>
      </c>
    </row>
    <row r="968" spans="1:65" s="15" customFormat="1">
      <c r="B968" s="181"/>
      <c r="D968" s="161" t="s">
        <v>2624</v>
      </c>
      <c r="E968" s="182" t="s">
        <v>2156</v>
      </c>
      <c r="F968" s="183" t="s">
        <v>2641</v>
      </c>
      <c r="H968" s="184">
        <v>2</v>
      </c>
      <c r="I968" s="348"/>
      <c r="L968" s="181"/>
      <c r="M968" s="185"/>
      <c r="N968" s="186"/>
      <c r="O968" s="186"/>
      <c r="P968" s="186"/>
      <c r="Q968" s="186"/>
      <c r="R968" s="186"/>
      <c r="S968" s="186"/>
      <c r="T968" s="187"/>
      <c r="AT968" s="182" t="s">
        <v>2624</v>
      </c>
      <c r="AU968" s="182" t="s">
        <v>2217</v>
      </c>
      <c r="AV968" s="15" t="s">
        <v>2389</v>
      </c>
      <c r="AW968" s="15" t="s">
        <v>26</v>
      </c>
      <c r="AX968" s="15" t="s">
        <v>2215</v>
      </c>
      <c r="AY968" s="182" t="s">
        <v>2612</v>
      </c>
    </row>
    <row r="969" spans="1:65" s="1" customFormat="1" ht="16.5" customHeight="1">
      <c r="A969" s="29"/>
      <c r="B969" s="146"/>
      <c r="C969" s="147" t="s">
        <v>3319</v>
      </c>
      <c r="D969" s="147" t="s">
        <v>2618</v>
      </c>
      <c r="E969" s="148" t="s">
        <v>3320</v>
      </c>
      <c r="F969" s="149" t="s">
        <v>3321</v>
      </c>
      <c r="G969" s="150" t="s">
        <v>3034</v>
      </c>
      <c r="H969" s="151">
        <v>10</v>
      </c>
      <c r="I969" s="344"/>
      <c r="J969" s="152">
        <f>ROUND(I969*H969,2)</f>
        <v>0</v>
      </c>
      <c r="K969" s="153"/>
      <c r="L969" s="30"/>
      <c r="M969" s="154" t="s">
        <v>2156</v>
      </c>
      <c r="N969" s="155" t="s">
        <v>2172</v>
      </c>
      <c r="O969" s="156">
        <v>1.333</v>
      </c>
      <c r="P969" s="156">
        <f>O969*H969</f>
        <v>13.33</v>
      </c>
      <c r="Q969" s="156">
        <v>1.3600000000000001E-3</v>
      </c>
      <c r="R969" s="156">
        <f>Q969*H969</f>
        <v>1.3600000000000001E-2</v>
      </c>
      <c r="S969" s="156">
        <v>0</v>
      </c>
      <c r="T969" s="157">
        <f>S969*H969</f>
        <v>0</v>
      </c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R969" s="158" t="s">
        <v>2389</v>
      </c>
      <c r="AT969" s="158" t="s">
        <v>2618</v>
      </c>
      <c r="AU969" s="158" t="s">
        <v>2217</v>
      </c>
      <c r="AY969" s="17" t="s">
        <v>2612</v>
      </c>
      <c r="BE969" s="159">
        <f>IF(N969="základní",J969,0)</f>
        <v>0</v>
      </c>
      <c r="BF969" s="159">
        <f>IF(N969="snížená",J969,0)</f>
        <v>0</v>
      </c>
      <c r="BG969" s="159">
        <f>IF(N969="zákl. přenesená",J969,0)</f>
        <v>0</v>
      </c>
      <c r="BH969" s="159">
        <f>IF(N969="sníž. přenesená",J969,0)</f>
        <v>0</v>
      </c>
      <c r="BI969" s="159">
        <f>IF(N969="nulová",J969,0)</f>
        <v>0</v>
      </c>
      <c r="BJ969" s="17" t="s">
        <v>2215</v>
      </c>
      <c r="BK969" s="159">
        <f>ROUND(I969*H969,2)</f>
        <v>0</v>
      </c>
      <c r="BL969" s="17" t="s">
        <v>2389</v>
      </c>
      <c r="BM969" s="158" t="s">
        <v>3322</v>
      </c>
    </row>
    <row r="970" spans="1:65" s="12" customFormat="1">
      <c r="B970" s="160"/>
      <c r="D970" s="161" t="s">
        <v>2624</v>
      </c>
      <c r="E970" s="162" t="s">
        <v>2156</v>
      </c>
      <c r="F970" s="163" t="s">
        <v>3206</v>
      </c>
      <c r="H970" s="162" t="s">
        <v>2156</v>
      </c>
      <c r="I970" s="345"/>
      <c r="L970" s="160"/>
      <c r="M970" s="164"/>
      <c r="N970" s="165"/>
      <c r="O970" s="165"/>
      <c r="P970" s="165"/>
      <c r="Q970" s="165"/>
      <c r="R970" s="165"/>
      <c r="S970" s="165"/>
      <c r="T970" s="166"/>
      <c r="AT970" s="162" t="s">
        <v>2624</v>
      </c>
      <c r="AU970" s="162" t="s">
        <v>2217</v>
      </c>
      <c r="AV970" s="12" t="s">
        <v>2215</v>
      </c>
      <c r="AW970" s="12" t="s">
        <v>26</v>
      </c>
      <c r="AX970" s="12" t="s">
        <v>2207</v>
      </c>
      <c r="AY970" s="162" t="s">
        <v>2612</v>
      </c>
    </row>
    <row r="971" spans="1:65" s="13" customFormat="1">
      <c r="B971" s="167"/>
      <c r="D971" s="161" t="s">
        <v>2624</v>
      </c>
      <c r="E971" s="168" t="s">
        <v>2156</v>
      </c>
      <c r="F971" s="169" t="s">
        <v>3179</v>
      </c>
      <c r="H971" s="170">
        <v>5</v>
      </c>
      <c r="I971" s="346"/>
      <c r="L971" s="167"/>
      <c r="M971" s="171"/>
      <c r="N971" s="172"/>
      <c r="O971" s="172"/>
      <c r="P971" s="172"/>
      <c r="Q971" s="172"/>
      <c r="R971" s="172"/>
      <c r="S971" s="172"/>
      <c r="T971" s="173"/>
      <c r="AT971" s="168" t="s">
        <v>2624</v>
      </c>
      <c r="AU971" s="168" t="s">
        <v>2217</v>
      </c>
      <c r="AV971" s="13" t="s">
        <v>2217</v>
      </c>
      <c r="AW971" s="13" t="s">
        <v>26</v>
      </c>
      <c r="AX971" s="13" t="s">
        <v>2207</v>
      </c>
      <c r="AY971" s="168" t="s">
        <v>2612</v>
      </c>
    </row>
    <row r="972" spans="1:65" s="13" customFormat="1">
      <c r="B972" s="167"/>
      <c r="D972" s="161" t="s">
        <v>2624</v>
      </c>
      <c r="E972" s="168" t="s">
        <v>2156</v>
      </c>
      <c r="F972" s="169" t="s">
        <v>3180</v>
      </c>
      <c r="H972" s="170">
        <v>3</v>
      </c>
      <c r="I972" s="346"/>
      <c r="L972" s="167"/>
      <c r="M972" s="171"/>
      <c r="N972" s="172"/>
      <c r="O972" s="172"/>
      <c r="P972" s="172"/>
      <c r="Q972" s="172"/>
      <c r="R972" s="172"/>
      <c r="S972" s="172"/>
      <c r="T972" s="173"/>
      <c r="AT972" s="168" t="s">
        <v>2624</v>
      </c>
      <c r="AU972" s="168" t="s">
        <v>2217</v>
      </c>
      <c r="AV972" s="13" t="s">
        <v>2217</v>
      </c>
      <c r="AW972" s="13" t="s">
        <v>26</v>
      </c>
      <c r="AX972" s="13" t="s">
        <v>2207</v>
      </c>
      <c r="AY972" s="168" t="s">
        <v>2612</v>
      </c>
    </row>
    <row r="973" spans="1:65" s="13" customFormat="1">
      <c r="B973" s="167"/>
      <c r="D973" s="161" t="s">
        <v>2624</v>
      </c>
      <c r="E973" s="168" t="s">
        <v>2156</v>
      </c>
      <c r="F973" s="169" t="s">
        <v>3181</v>
      </c>
      <c r="H973" s="170">
        <v>2</v>
      </c>
      <c r="I973" s="346"/>
      <c r="L973" s="167"/>
      <c r="M973" s="171"/>
      <c r="N973" s="172"/>
      <c r="O973" s="172"/>
      <c r="P973" s="172"/>
      <c r="Q973" s="172"/>
      <c r="R973" s="172"/>
      <c r="S973" s="172"/>
      <c r="T973" s="173"/>
      <c r="AT973" s="168" t="s">
        <v>2624</v>
      </c>
      <c r="AU973" s="168" t="s">
        <v>2217</v>
      </c>
      <c r="AV973" s="13" t="s">
        <v>2217</v>
      </c>
      <c r="AW973" s="13" t="s">
        <v>26</v>
      </c>
      <c r="AX973" s="13" t="s">
        <v>2207</v>
      </c>
      <c r="AY973" s="168" t="s">
        <v>2612</v>
      </c>
    </row>
    <row r="974" spans="1:65" s="15" customFormat="1">
      <c r="B974" s="181"/>
      <c r="D974" s="161" t="s">
        <v>2624</v>
      </c>
      <c r="E974" s="182" t="s">
        <v>2372</v>
      </c>
      <c r="F974" s="183" t="s">
        <v>2641</v>
      </c>
      <c r="H974" s="184">
        <v>10</v>
      </c>
      <c r="I974" s="348"/>
      <c r="L974" s="181"/>
      <c r="M974" s="185"/>
      <c r="N974" s="186"/>
      <c r="O974" s="186"/>
      <c r="P974" s="186"/>
      <c r="Q974" s="186"/>
      <c r="R974" s="186"/>
      <c r="S974" s="186"/>
      <c r="T974" s="187"/>
      <c r="AT974" s="182" t="s">
        <v>2624</v>
      </c>
      <c r="AU974" s="182" t="s">
        <v>2217</v>
      </c>
      <c r="AV974" s="15" t="s">
        <v>2389</v>
      </c>
      <c r="AW974" s="15" t="s">
        <v>26</v>
      </c>
      <c r="AX974" s="15" t="s">
        <v>2215</v>
      </c>
      <c r="AY974" s="182" t="s">
        <v>2612</v>
      </c>
    </row>
    <row r="975" spans="1:65" s="1" customFormat="1" ht="16.5" customHeight="1">
      <c r="A975" s="29"/>
      <c r="B975" s="146"/>
      <c r="C975" s="147" t="s">
        <v>3323</v>
      </c>
      <c r="D975" s="147" t="s">
        <v>2618</v>
      </c>
      <c r="E975" s="148" t="s">
        <v>3324</v>
      </c>
      <c r="F975" s="149" t="s">
        <v>3325</v>
      </c>
      <c r="G975" s="150" t="s">
        <v>3034</v>
      </c>
      <c r="H975" s="151">
        <v>2</v>
      </c>
      <c r="I975" s="344"/>
      <c r="J975" s="152">
        <f>ROUND(I975*H975,2)</f>
        <v>0</v>
      </c>
      <c r="K975" s="153"/>
      <c r="L975" s="30"/>
      <c r="M975" s="154" t="s">
        <v>2156</v>
      </c>
      <c r="N975" s="155" t="s">
        <v>2172</v>
      </c>
      <c r="O975" s="156">
        <v>1.7310000000000001</v>
      </c>
      <c r="P975" s="156">
        <f>O975*H975</f>
        <v>3.4620000000000002</v>
      </c>
      <c r="Q975" s="156">
        <v>1.3600000000000001E-3</v>
      </c>
      <c r="R975" s="156">
        <f>Q975*H975</f>
        <v>2.7200000000000002E-3</v>
      </c>
      <c r="S975" s="156">
        <v>0</v>
      </c>
      <c r="T975" s="157">
        <f>S975*H975</f>
        <v>0</v>
      </c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R975" s="158" t="s">
        <v>2389</v>
      </c>
      <c r="AT975" s="158" t="s">
        <v>2618</v>
      </c>
      <c r="AU975" s="158" t="s">
        <v>2217</v>
      </c>
      <c r="AY975" s="17" t="s">
        <v>2612</v>
      </c>
      <c r="BE975" s="159">
        <f>IF(N975="základní",J975,0)</f>
        <v>0</v>
      </c>
      <c r="BF975" s="159">
        <f>IF(N975="snížená",J975,0)</f>
        <v>0</v>
      </c>
      <c r="BG975" s="159">
        <f>IF(N975="zákl. přenesená",J975,0)</f>
        <v>0</v>
      </c>
      <c r="BH975" s="159">
        <f>IF(N975="sníž. přenesená",J975,0)</f>
        <v>0</v>
      </c>
      <c r="BI975" s="159">
        <f>IF(N975="nulová",J975,0)</f>
        <v>0</v>
      </c>
      <c r="BJ975" s="17" t="s">
        <v>2215</v>
      </c>
      <c r="BK975" s="159">
        <f>ROUND(I975*H975,2)</f>
        <v>0</v>
      </c>
      <c r="BL975" s="17" t="s">
        <v>2389</v>
      </c>
      <c r="BM975" s="158" t="s">
        <v>3326</v>
      </c>
    </row>
    <row r="976" spans="1:65" s="12" customFormat="1">
      <c r="B976" s="160"/>
      <c r="D976" s="161" t="s">
        <v>2624</v>
      </c>
      <c r="E976" s="162" t="s">
        <v>2156</v>
      </c>
      <c r="F976" s="163" t="s">
        <v>3206</v>
      </c>
      <c r="H976" s="162" t="s">
        <v>2156</v>
      </c>
      <c r="I976" s="345"/>
      <c r="L976" s="160"/>
      <c r="M976" s="164"/>
      <c r="N976" s="165"/>
      <c r="O976" s="165"/>
      <c r="P976" s="165"/>
      <c r="Q976" s="165"/>
      <c r="R976" s="165"/>
      <c r="S976" s="165"/>
      <c r="T976" s="166"/>
      <c r="AT976" s="162" t="s">
        <v>2624</v>
      </c>
      <c r="AU976" s="162" t="s">
        <v>2217</v>
      </c>
      <c r="AV976" s="12" t="s">
        <v>2215</v>
      </c>
      <c r="AW976" s="12" t="s">
        <v>26</v>
      </c>
      <c r="AX976" s="12" t="s">
        <v>2207</v>
      </c>
      <c r="AY976" s="162" t="s">
        <v>2612</v>
      </c>
    </row>
    <row r="977" spans="1:65" s="13" customFormat="1">
      <c r="B977" s="167"/>
      <c r="D977" s="161" t="s">
        <v>2624</v>
      </c>
      <c r="E977" s="168" t="s">
        <v>2156</v>
      </c>
      <c r="F977" s="169" t="s">
        <v>3182</v>
      </c>
      <c r="H977" s="170">
        <v>2</v>
      </c>
      <c r="I977" s="346"/>
      <c r="L977" s="167"/>
      <c r="M977" s="171"/>
      <c r="N977" s="172"/>
      <c r="O977" s="172"/>
      <c r="P977" s="172"/>
      <c r="Q977" s="172"/>
      <c r="R977" s="172"/>
      <c r="S977" s="172"/>
      <c r="T977" s="173"/>
      <c r="AT977" s="168" t="s">
        <v>2624</v>
      </c>
      <c r="AU977" s="168" t="s">
        <v>2217</v>
      </c>
      <c r="AV977" s="13" t="s">
        <v>2217</v>
      </c>
      <c r="AW977" s="13" t="s">
        <v>26</v>
      </c>
      <c r="AX977" s="13" t="s">
        <v>2207</v>
      </c>
      <c r="AY977" s="168" t="s">
        <v>2612</v>
      </c>
    </row>
    <row r="978" spans="1:65" s="15" customFormat="1">
      <c r="B978" s="181"/>
      <c r="D978" s="161" t="s">
        <v>2624</v>
      </c>
      <c r="E978" s="182" t="s">
        <v>2370</v>
      </c>
      <c r="F978" s="183" t="s">
        <v>2641</v>
      </c>
      <c r="H978" s="184">
        <v>2</v>
      </c>
      <c r="I978" s="348"/>
      <c r="L978" s="181"/>
      <c r="M978" s="185"/>
      <c r="N978" s="186"/>
      <c r="O978" s="186"/>
      <c r="P978" s="186"/>
      <c r="Q978" s="186"/>
      <c r="R978" s="186"/>
      <c r="S978" s="186"/>
      <c r="T978" s="187"/>
      <c r="AT978" s="182" t="s">
        <v>2624</v>
      </c>
      <c r="AU978" s="182" t="s">
        <v>2217</v>
      </c>
      <c r="AV978" s="15" t="s">
        <v>2389</v>
      </c>
      <c r="AW978" s="15" t="s">
        <v>26</v>
      </c>
      <c r="AX978" s="15" t="s">
        <v>2215</v>
      </c>
      <c r="AY978" s="182" t="s">
        <v>2612</v>
      </c>
    </row>
    <row r="979" spans="1:65" s="1" customFormat="1" ht="16.5" customHeight="1">
      <c r="A979" s="29"/>
      <c r="B979" s="146"/>
      <c r="C979" s="188" t="s">
        <v>3327</v>
      </c>
      <c r="D979" s="188" t="s">
        <v>2855</v>
      </c>
      <c r="E979" s="189" t="s">
        <v>3328</v>
      </c>
      <c r="F979" s="190" t="s">
        <v>3329</v>
      </c>
      <c r="G979" s="191" t="s">
        <v>3034</v>
      </c>
      <c r="H979" s="192">
        <v>10</v>
      </c>
      <c r="I979" s="349"/>
      <c r="J979" s="193">
        <f>ROUND(I979*H979,2)</f>
        <v>0</v>
      </c>
      <c r="K979" s="194"/>
      <c r="L979" s="195"/>
      <c r="M979" s="196" t="s">
        <v>2156</v>
      </c>
      <c r="N979" s="197" t="s">
        <v>2172</v>
      </c>
      <c r="O979" s="156">
        <v>0</v>
      </c>
      <c r="P979" s="156">
        <f>O979*H979</f>
        <v>0</v>
      </c>
      <c r="Q979" s="156">
        <v>4.8000000000000001E-2</v>
      </c>
      <c r="R979" s="156">
        <f>Q979*H979</f>
        <v>0.48</v>
      </c>
      <c r="S979" s="156">
        <v>0</v>
      </c>
      <c r="T979" s="157">
        <f>S979*H979</f>
        <v>0</v>
      </c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R979" s="158" t="s">
        <v>2342</v>
      </c>
      <c r="AT979" s="158" t="s">
        <v>2855</v>
      </c>
      <c r="AU979" s="158" t="s">
        <v>2217</v>
      </c>
      <c r="AY979" s="17" t="s">
        <v>2612</v>
      </c>
      <c r="BE979" s="159">
        <f>IF(N979="základní",J979,0)</f>
        <v>0</v>
      </c>
      <c r="BF979" s="159">
        <f>IF(N979="snížená",J979,0)</f>
        <v>0</v>
      </c>
      <c r="BG979" s="159">
        <f>IF(N979="zákl. přenesená",J979,0)</f>
        <v>0</v>
      </c>
      <c r="BH979" s="159">
        <f>IF(N979="sníž. přenesená",J979,0)</f>
        <v>0</v>
      </c>
      <c r="BI979" s="159">
        <f>IF(N979="nulová",J979,0)</f>
        <v>0</v>
      </c>
      <c r="BJ979" s="17" t="s">
        <v>2215</v>
      </c>
      <c r="BK979" s="159">
        <f>ROUND(I979*H979,2)</f>
        <v>0</v>
      </c>
      <c r="BL979" s="17" t="s">
        <v>2389</v>
      </c>
      <c r="BM979" s="158" t="s">
        <v>3330</v>
      </c>
    </row>
    <row r="980" spans="1:65" s="13" customFormat="1">
      <c r="B980" s="167"/>
      <c r="D980" s="161" t="s">
        <v>2624</v>
      </c>
      <c r="E980" s="168" t="s">
        <v>2156</v>
      </c>
      <c r="F980" s="169" t="s">
        <v>2372</v>
      </c>
      <c r="H980" s="170">
        <v>10</v>
      </c>
      <c r="I980" s="346"/>
      <c r="L980" s="167"/>
      <c r="M980" s="171"/>
      <c r="N980" s="172"/>
      <c r="O980" s="172"/>
      <c r="P980" s="172"/>
      <c r="Q980" s="172"/>
      <c r="R980" s="172"/>
      <c r="S980" s="172"/>
      <c r="T980" s="173"/>
      <c r="AT980" s="168" t="s">
        <v>2624</v>
      </c>
      <c r="AU980" s="168" t="s">
        <v>2217</v>
      </c>
      <c r="AV980" s="13" t="s">
        <v>2217</v>
      </c>
      <c r="AW980" s="13" t="s">
        <v>26</v>
      </c>
      <c r="AX980" s="13" t="s">
        <v>2207</v>
      </c>
      <c r="AY980" s="168" t="s">
        <v>2612</v>
      </c>
    </row>
    <row r="981" spans="1:65" s="15" customFormat="1">
      <c r="B981" s="181"/>
      <c r="D981" s="161" t="s">
        <v>2624</v>
      </c>
      <c r="E981" s="182" t="s">
        <v>2156</v>
      </c>
      <c r="F981" s="183" t="s">
        <v>2641</v>
      </c>
      <c r="H981" s="184">
        <v>10</v>
      </c>
      <c r="I981" s="348"/>
      <c r="L981" s="181"/>
      <c r="M981" s="185"/>
      <c r="N981" s="186"/>
      <c r="O981" s="186"/>
      <c r="P981" s="186"/>
      <c r="Q981" s="186"/>
      <c r="R981" s="186"/>
      <c r="S981" s="186"/>
      <c r="T981" s="187"/>
      <c r="AT981" s="182" t="s">
        <v>2624</v>
      </c>
      <c r="AU981" s="182" t="s">
        <v>2217</v>
      </c>
      <c r="AV981" s="15" t="s">
        <v>2389</v>
      </c>
      <c r="AW981" s="15" t="s">
        <v>26</v>
      </c>
      <c r="AX981" s="15" t="s">
        <v>2215</v>
      </c>
      <c r="AY981" s="182" t="s">
        <v>2612</v>
      </c>
    </row>
    <row r="982" spans="1:65" s="1" customFormat="1" ht="16.5" customHeight="1">
      <c r="A982" s="29"/>
      <c r="B982" s="146"/>
      <c r="C982" s="188" t="s">
        <v>3331</v>
      </c>
      <c r="D982" s="188" t="s">
        <v>2855</v>
      </c>
      <c r="E982" s="189" t="s">
        <v>3332</v>
      </c>
      <c r="F982" s="190" t="s">
        <v>3333</v>
      </c>
      <c r="G982" s="191" t="s">
        <v>3034</v>
      </c>
      <c r="H982" s="192">
        <v>2</v>
      </c>
      <c r="I982" s="349"/>
      <c r="J982" s="193">
        <f>ROUND(I982*H982,2)</f>
        <v>0</v>
      </c>
      <c r="K982" s="194"/>
      <c r="L982" s="195"/>
      <c r="M982" s="196" t="s">
        <v>2156</v>
      </c>
      <c r="N982" s="197" t="s">
        <v>2172</v>
      </c>
      <c r="O982" s="156">
        <v>0</v>
      </c>
      <c r="P982" s="156">
        <f>O982*H982</f>
        <v>0</v>
      </c>
      <c r="Q982" s="156">
        <v>7.8E-2</v>
      </c>
      <c r="R982" s="156">
        <f>Q982*H982</f>
        <v>0.156</v>
      </c>
      <c r="S982" s="156">
        <v>0</v>
      </c>
      <c r="T982" s="157">
        <f>S982*H982</f>
        <v>0</v>
      </c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R982" s="158" t="s">
        <v>2342</v>
      </c>
      <c r="AT982" s="158" t="s">
        <v>2855</v>
      </c>
      <c r="AU982" s="158" t="s">
        <v>2217</v>
      </c>
      <c r="AY982" s="17" t="s">
        <v>2612</v>
      </c>
      <c r="BE982" s="159">
        <f>IF(N982="základní",J982,0)</f>
        <v>0</v>
      </c>
      <c r="BF982" s="159">
        <f>IF(N982="snížená",J982,0)</f>
        <v>0</v>
      </c>
      <c r="BG982" s="159">
        <f>IF(N982="zákl. přenesená",J982,0)</f>
        <v>0</v>
      </c>
      <c r="BH982" s="159">
        <f>IF(N982="sníž. přenesená",J982,0)</f>
        <v>0</v>
      </c>
      <c r="BI982" s="159">
        <f>IF(N982="nulová",J982,0)</f>
        <v>0</v>
      </c>
      <c r="BJ982" s="17" t="s">
        <v>2215</v>
      </c>
      <c r="BK982" s="159">
        <f>ROUND(I982*H982,2)</f>
        <v>0</v>
      </c>
      <c r="BL982" s="17" t="s">
        <v>2389</v>
      </c>
      <c r="BM982" s="158" t="s">
        <v>3334</v>
      </c>
    </row>
    <row r="983" spans="1:65" s="13" customFormat="1">
      <c r="B983" s="167"/>
      <c r="D983" s="161" t="s">
        <v>2624</v>
      </c>
      <c r="E983" s="168" t="s">
        <v>2156</v>
      </c>
      <c r="F983" s="169" t="s">
        <v>2370</v>
      </c>
      <c r="H983" s="170">
        <v>2</v>
      </c>
      <c r="I983" s="346"/>
      <c r="L983" s="167"/>
      <c r="M983" s="171"/>
      <c r="N983" s="172"/>
      <c r="O983" s="172"/>
      <c r="P983" s="172"/>
      <c r="Q983" s="172"/>
      <c r="R983" s="172"/>
      <c r="S983" s="172"/>
      <c r="T983" s="173"/>
      <c r="AT983" s="168" t="s">
        <v>2624</v>
      </c>
      <c r="AU983" s="168" t="s">
        <v>2217</v>
      </c>
      <c r="AV983" s="13" t="s">
        <v>2217</v>
      </c>
      <c r="AW983" s="13" t="s">
        <v>26</v>
      </c>
      <c r="AX983" s="13" t="s">
        <v>2207</v>
      </c>
      <c r="AY983" s="168" t="s">
        <v>2612</v>
      </c>
    </row>
    <row r="984" spans="1:65" s="15" customFormat="1">
      <c r="B984" s="181"/>
      <c r="D984" s="161" t="s">
        <v>2624</v>
      </c>
      <c r="E984" s="182" t="s">
        <v>2156</v>
      </c>
      <c r="F984" s="183" t="s">
        <v>2641</v>
      </c>
      <c r="H984" s="184">
        <v>2</v>
      </c>
      <c r="I984" s="348"/>
      <c r="L984" s="181"/>
      <c r="M984" s="185"/>
      <c r="N984" s="186"/>
      <c r="O984" s="186"/>
      <c r="P984" s="186"/>
      <c r="Q984" s="186"/>
      <c r="R984" s="186"/>
      <c r="S984" s="186"/>
      <c r="T984" s="187"/>
      <c r="AT984" s="182" t="s">
        <v>2624</v>
      </c>
      <c r="AU984" s="182" t="s">
        <v>2217</v>
      </c>
      <c r="AV984" s="15" t="s">
        <v>2389</v>
      </c>
      <c r="AW984" s="15" t="s">
        <v>26</v>
      </c>
      <c r="AX984" s="15" t="s">
        <v>2215</v>
      </c>
      <c r="AY984" s="182" t="s">
        <v>2612</v>
      </c>
    </row>
    <row r="985" spans="1:65" s="1" customFormat="1" ht="24.2" customHeight="1">
      <c r="A985" s="29"/>
      <c r="B985" s="146"/>
      <c r="C985" s="188" t="s">
        <v>3335</v>
      </c>
      <c r="D985" s="188" t="s">
        <v>2855</v>
      </c>
      <c r="E985" s="189" t="s">
        <v>3336</v>
      </c>
      <c r="F985" s="190" t="s">
        <v>3337</v>
      </c>
      <c r="G985" s="191" t="s">
        <v>3034</v>
      </c>
      <c r="H985" s="192">
        <v>12</v>
      </c>
      <c r="I985" s="349"/>
      <c r="J985" s="193">
        <f>ROUND(I985*H985,2)</f>
        <v>0</v>
      </c>
      <c r="K985" s="194"/>
      <c r="L985" s="195"/>
      <c r="M985" s="196" t="s">
        <v>2156</v>
      </c>
      <c r="N985" s="197" t="s">
        <v>2172</v>
      </c>
      <c r="O985" s="156">
        <v>0</v>
      </c>
      <c r="P985" s="156">
        <f>O985*H985</f>
        <v>0</v>
      </c>
      <c r="Q985" s="156">
        <v>1.5E-3</v>
      </c>
      <c r="R985" s="156">
        <f>Q985*H985</f>
        <v>1.8000000000000002E-2</v>
      </c>
      <c r="S985" s="156">
        <v>0</v>
      </c>
      <c r="T985" s="157">
        <f>S985*H985</f>
        <v>0</v>
      </c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R985" s="158" t="s">
        <v>2342</v>
      </c>
      <c r="AT985" s="158" t="s">
        <v>2855</v>
      </c>
      <c r="AU985" s="158" t="s">
        <v>2217</v>
      </c>
      <c r="AY985" s="17" t="s">
        <v>2612</v>
      </c>
      <c r="BE985" s="159">
        <f>IF(N985="základní",J985,0)</f>
        <v>0</v>
      </c>
      <c r="BF985" s="159">
        <f>IF(N985="snížená",J985,0)</f>
        <v>0</v>
      </c>
      <c r="BG985" s="159">
        <f>IF(N985="zákl. přenesená",J985,0)</f>
        <v>0</v>
      </c>
      <c r="BH985" s="159">
        <f>IF(N985="sníž. přenesená",J985,0)</f>
        <v>0</v>
      </c>
      <c r="BI985" s="159">
        <f>IF(N985="nulová",J985,0)</f>
        <v>0</v>
      </c>
      <c r="BJ985" s="17" t="s">
        <v>2215</v>
      </c>
      <c r="BK985" s="159">
        <f>ROUND(I985*H985,2)</f>
        <v>0</v>
      </c>
      <c r="BL985" s="17" t="s">
        <v>2389</v>
      </c>
      <c r="BM985" s="158" t="s">
        <v>3338</v>
      </c>
    </row>
    <row r="986" spans="1:65" s="13" customFormat="1">
      <c r="B986" s="167"/>
      <c r="D986" s="161" t="s">
        <v>2624</v>
      </c>
      <c r="E986" s="168" t="s">
        <v>2156</v>
      </c>
      <c r="F986" s="169" t="s">
        <v>3339</v>
      </c>
      <c r="H986" s="170">
        <v>12</v>
      </c>
      <c r="I986" s="346"/>
      <c r="L986" s="167"/>
      <c r="M986" s="171"/>
      <c r="N986" s="172"/>
      <c r="O986" s="172"/>
      <c r="P986" s="172"/>
      <c r="Q986" s="172"/>
      <c r="R986" s="172"/>
      <c r="S986" s="172"/>
      <c r="T986" s="173"/>
      <c r="AT986" s="168" t="s">
        <v>2624</v>
      </c>
      <c r="AU986" s="168" t="s">
        <v>2217</v>
      </c>
      <c r="AV986" s="13" t="s">
        <v>2217</v>
      </c>
      <c r="AW986" s="13" t="s">
        <v>26</v>
      </c>
      <c r="AX986" s="13" t="s">
        <v>2207</v>
      </c>
      <c r="AY986" s="168" t="s">
        <v>2612</v>
      </c>
    </row>
    <row r="987" spans="1:65" s="15" customFormat="1">
      <c r="B987" s="181"/>
      <c r="D987" s="161" t="s">
        <v>2624</v>
      </c>
      <c r="E987" s="182" t="s">
        <v>2156</v>
      </c>
      <c r="F987" s="183" t="s">
        <v>2641</v>
      </c>
      <c r="H987" s="184">
        <v>12</v>
      </c>
      <c r="I987" s="348"/>
      <c r="L987" s="181"/>
      <c r="M987" s="185"/>
      <c r="N987" s="186"/>
      <c r="O987" s="186"/>
      <c r="P987" s="186"/>
      <c r="Q987" s="186"/>
      <c r="R987" s="186"/>
      <c r="S987" s="186"/>
      <c r="T987" s="187"/>
      <c r="AT987" s="182" t="s">
        <v>2624</v>
      </c>
      <c r="AU987" s="182" t="s">
        <v>2217</v>
      </c>
      <c r="AV987" s="15" t="s">
        <v>2389</v>
      </c>
      <c r="AW987" s="15" t="s">
        <v>26</v>
      </c>
      <c r="AX987" s="15" t="s">
        <v>2215</v>
      </c>
      <c r="AY987" s="182" t="s">
        <v>2612</v>
      </c>
    </row>
    <row r="988" spans="1:65" s="1" customFormat="1" ht="16.5" customHeight="1">
      <c r="A988" s="29"/>
      <c r="B988" s="146"/>
      <c r="C988" s="147" t="s">
        <v>3340</v>
      </c>
      <c r="D988" s="147" t="s">
        <v>2618</v>
      </c>
      <c r="E988" s="148" t="s">
        <v>3341</v>
      </c>
      <c r="F988" s="149" t="s">
        <v>3342</v>
      </c>
      <c r="G988" s="150" t="s">
        <v>3034</v>
      </c>
      <c r="H988" s="151">
        <v>13</v>
      </c>
      <c r="I988" s="344"/>
      <c r="J988" s="152">
        <f>ROUND(I988*H988,2)</f>
        <v>0</v>
      </c>
      <c r="K988" s="153"/>
      <c r="L988" s="30"/>
      <c r="M988" s="154" t="s">
        <v>2156</v>
      </c>
      <c r="N988" s="155" t="s">
        <v>2172</v>
      </c>
      <c r="O988" s="156">
        <v>1.5620000000000001</v>
      </c>
      <c r="P988" s="156">
        <f>O988*H988</f>
        <v>20.306000000000001</v>
      </c>
      <c r="Q988" s="156">
        <v>1.0189999999999999E-2</v>
      </c>
      <c r="R988" s="156">
        <f>Q988*H988</f>
        <v>0.13247</v>
      </c>
      <c r="S988" s="156">
        <v>0</v>
      </c>
      <c r="T988" s="157">
        <f>S988*H988</f>
        <v>0</v>
      </c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R988" s="158" t="s">
        <v>2389</v>
      </c>
      <c r="AT988" s="158" t="s">
        <v>2618</v>
      </c>
      <c r="AU988" s="158" t="s">
        <v>2217</v>
      </c>
      <c r="AY988" s="17" t="s">
        <v>2612</v>
      </c>
      <c r="BE988" s="159">
        <f>IF(N988="základní",J988,0)</f>
        <v>0</v>
      </c>
      <c r="BF988" s="159">
        <f>IF(N988="snížená",J988,0)</f>
        <v>0</v>
      </c>
      <c r="BG988" s="159">
        <f>IF(N988="zákl. přenesená",J988,0)</f>
        <v>0</v>
      </c>
      <c r="BH988" s="159">
        <f>IF(N988="sníž. přenesená",J988,0)</f>
        <v>0</v>
      </c>
      <c r="BI988" s="159">
        <f>IF(N988="nulová",J988,0)</f>
        <v>0</v>
      </c>
      <c r="BJ988" s="17" t="s">
        <v>2215</v>
      </c>
      <c r="BK988" s="159">
        <f>ROUND(I988*H988,2)</f>
        <v>0</v>
      </c>
      <c r="BL988" s="17" t="s">
        <v>2389</v>
      </c>
      <c r="BM988" s="158" t="s">
        <v>3343</v>
      </c>
    </row>
    <row r="989" spans="1:65" s="12" customFormat="1">
      <c r="B989" s="160"/>
      <c r="D989" s="161" t="s">
        <v>2624</v>
      </c>
      <c r="E989" s="162" t="s">
        <v>2156</v>
      </c>
      <c r="F989" s="163" t="s">
        <v>3036</v>
      </c>
      <c r="H989" s="162" t="s">
        <v>2156</v>
      </c>
      <c r="I989" s="345"/>
      <c r="L989" s="160"/>
      <c r="M989" s="164"/>
      <c r="N989" s="165"/>
      <c r="O989" s="165"/>
      <c r="P989" s="165"/>
      <c r="Q989" s="165"/>
      <c r="R989" s="165"/>
      <c r="S989" s="165"/>
      <c r="T989" s="166"/>
      <c r="AT989" s="162" t="s">
        <v>2624</v>
      </c>
      <c r="AU989" s="162" t="s">
        <v>2217</v>
      </c>
      <c r="AV989" s="12" t="s">
        <v>2215</v>
      </c>
      <c r="AW989" s="12" t="s">
        <v>26</v>
      </c>
      <c r="AX989" s="12" t="s">
        <v>2207</v>
      </c>
      <c r="AY989" s="162" t="s">
        <v>2612</v>
      </c>
    </row>
    <row r="990" spans="1:65" s="13" customFormat="1">
      <c r="B990" s="167"/>
      <c r="D990" s="161" t="s">
        <v>2624</v>
      </c>
      <c r="E990" s="168" t="s">
        <v>2156</v>
      </c>
      <c r="F990" s="169" t="s">
        <v>2535</v>
      </c>
      <c r="H990" s="170">
        <v>13</v>
      </c>
      <c r="I990" s="346"/>
      <c r="L990" s="167"/>
      <c r="M990" s="171"/>
      <c r="N990" s="172"/>
      <c r="O990" s="172"/>
      <c r="P990" s="172"/>
      <c r="Q990" s="172"/>
      <c r="R990" s="172"/>
      <c r="S990" s="172"/>
      <c r="T990" s="173"/>
      <c r="AT990" s="168" t="s">
        <v>2624</v>
      </c>
      <c r="AU990" s="168" t="s">
        <v>2217</v>
      </c>
      <c r="AV990" s="13" t="s">
        <v>2217</v>
      </c>
      <c r="AW990" s="13" t="s">
        <v>26</v>
      </c>
      <c r="AX990" s="13" t="s">
        <v>2207</v>
      </c>
      <c r="AY990" s="168" t="s">
        <v>2612</v>
      </c>
    </row>
    <row r="991" spans="1:65" s="15" customFormat="1">
      <c r="B991" s="181"/>
      <c r="D991" s="161" t="s">
        <v>2624</v>
      </c>
      <c r="E991" s="182" t="s">
        <v>2156</v>
      </c>
      <c r="F991" s="183" t="s">
        <v>2641</v>
      </c>
      <c r="H991" s="184">
        <v>13</v>
      </c>
      <c r="I991" s="348"/>
      <c r="L991" s="181"/>
      <c r="M991" s="185"/>
      <c r="N991" s="186"/>
      <c r="O991" s="186"/>
      <c r="P991" s="186"/>
      <c r="Q991" s="186"/>
      <c r="R991" s="186"/>
      <c r="S991" s="186"/>
      <c r="T991" s="187"/>
      <c r="AT991" s="182" t="s">
        <v>2624</v>
      </c>
      <c r="AU991" s="182" t="s">
        <v>2217</v>
      </c>
      <c r="AV991" s="15" t="s">
        <v>2389</v>
      </c>
      <c r="AW991" s="15" t="s">
        <v>26</v>
      </c>
      <c r="AX991" s="15" t="s">
        <v>2215</v>
      </c>
      <c r="AY991" s="182" t="s">
        <v>2612</v>
      </c>
    </row>
    <row r="992" spans="1:65" s="1" customFormat="1" ht="16.5" customHeight="1">
      <c r="A992" s="29"/>
      <c r="B992" s="146"/>
      <c r="C992" s="188" t="s">
        <v>3344</v>
      </c>
      <c r="D992" s="188" t="s">
        <v>2855</v>
      </c>
      <c r="E992" s="189" t="s">
        <v>3345</v>
      </c>
      <c r="F992" s="190" t="s">
        <v>3346</v>
      </c>
      <c r="G992" s="191" t="s">
        <v>3034</v>
      </c>
      <c r="H992" s="192">
        <v>13</v>
      </c>
      <c r="I992" s="349"/>
      <c r="J992" s="193">
        <f>ROUND(I992*H992,2)</f>
        <v>0</v>
      </c>
      <c r="K992" s="194"/>
      <c r="L992" s="195"/>
      <c r="M992" s="196" t="s">
        <v>2156</v>
      </c>
      <c r="N992" s="197" t="s">
        <v>2172</v>
      </c>
      <c r="O992" s="156">
        <v>0</v>
      </c>
      <c r="P992" s="156">
        <f>O992*H992</f>
        <v>0</v>
      </c>
      <c r="Q992" s="156">
        <v>0.35499999999999998</v>
      </c>
      <c r="R992" s="156">
        <f>Q992*H992</f>
        <v>4.6150000000000002</v>
      </c>
      <c r="S992" s="156">
        <v>0</v>
      </c>
      <c r="T992" s="157">
        <f>S992*H992</f>
        <v>0</v>
      </c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R992" s="158" t="s">
        <v>2342</v>
      </c>
      <c r="AT992" s="158" t="s">
        <v>2855</v>
      </c>
      <c r="AU992" s="158" t="s">
        <v>2217</v>
      </c>
      <c r="AY992" s="17" t="s">
        <v>2612</v>
      </c>
      <c r="BE992" s="159">
        <f>IF(N992="základní",J992,0)</f>
        <v>0</v>
      </c>
      <c r="BF992" s="159">
        <f>IF(N992="snížená",J992,0)</f>
        <v>0</v>
      </c>
      <c r="BG992" s="159">
        <f>IF(N992="zákl. přenesená",J992,0)</f>
        <v>0</v>
      </c>
      <c r="BH992" s="159">
        <f>IF(N992="sníž. přenesená",J992,0)</f>
        <v>0</v>
      </c>
      <c r="BI992" s="159">
        <f>IF(N992="nulová",J992,0)</f>
        <v>0</v>
      </c>
      <c r="BJ992" s="17" t="s">
        <v>2215</v>
      </c>
      <c r="BK992" s="159">
        <f>ROUND(I992*H992,2)</f>
        <v>0</v>
      </c>
      <c r="BL992" s="17" t="s">
        <v>2389</v>
      </c>
      <c r="BM992" s="158" t="s">
        <v>3347</v>
      </c>
    </row>
    <row r="993" spans="1:65" s="13" customFormat="1">
      <c r="B993" s="167"/>
      <c r="D993" s="161" t="s">
        <v>2624</v>
      </c>
      <c r="E993" s="168" t="s">
        <v>2156</v>
      </c>
      <c r="F993" s="169" t="s">
        <v>2535</v>
      </c>
      <c r="H993" s="170">
        <v>13</v>
      </c>
      <c r="I993" s="346"/>
      <c r="L993" s="167"/>
      <c r="M993" s="171"/>
      <c r="N993" s="172"/>
      <c r="O993" s="172"/>
      <c r="P993" s="172"/>
      <c r="Q993" s="172"/>
      <c r="R993" s="172"/>
      <c r="S993" s="172"/>
      <c r="T993" s="173"/>
      <c r="AT993" s="168" t="s">
        <v>2624</v>
      </c>
      <c r="AU993" s="168" t="s">
        <v>2217</v>
      </c>
      <c r="AV993" s="13" t="s">
        <v>2217</v>
      </c>
      <c r="AW993" s="13" t="s">
        <v>26</v>
      </c>
      <c r="AX993" s="13" t="s">
        <v>2207</v>
      </c>
      <c r="AY993" s="168" t="s">
        <v>2612</v>
      </c>
    </row>
    <row r="994" spans="1:65" s="15" customFormat="1">
      <c r="B994" s="181"/>
      <c r="D994" s="161" t="s">
        <v>2624</v>
      </c>
      <c r="E994" s="182" t="s">
        <v>2156</v>
      </c>
      <c r="F994" s="183" t="s">
        <v>2641</v>
      </c>
      <c r="H994" s="184">
        <v>13</v>
      </c>
      <c r="I994" s="348"/>
      <c r="L994" s="181"/>
      <c r="M994" s="185"/>
      <c r="N994" s="186"/>
      <c r="O994" s="186"/>
      <c r="P994" s="186"/>
      <c r="Q994" s="186"/>
      <c r="R994" s="186"/>
      <c r="S994" s="186"/>
      <c r="T994" s="187"/>
      <c r="AT994" s="182" t="s">
        <v>2624</v>
      </c>
      <c r="AU994" s="182" t="s">
        <v>2217</v>
      </c>
      <c r="AV994" s="15" t="s">
        <v>2389</v>
      </c>
      <c r="AW994" s="15" t="s">
        <v>26</v>
      </c>
      <c r="AX994" s="15" t="s">
        <v>2215</v>
      </c>
      <c r="AY994" s="182" t="s">
        <v>2612</v>
      </c>
    </row>
    <row r="995" spans="1:65" s="1" customFormat="1" ht="16.5" customHeight="1">
      <c r="A995" s="29"/>
      <c r="B995" s="146"/>
      <c r="C995" s="147" t="s">
        <v>3348</v>
      </c>
      <c r="D995" s="147" t="s">
        <v>2618</v>
      </c>
      <c r="E995" s="148" t="s">
        <v>3349</v>
      </c>
      <c r="F995" s="149" t="s">
        <v>3350</v>
      </c>
      <c r="G995" s="150" t="s">
        <v>3034</v>
      </c>
      <c r="H995" s="151">
        <v>38</v>
      </c>
      <c r="I995" s="344"/>
      <c r="J995" s="152">
        <f>ROUND(I995*H995,2)</f>
        <v>0</v>
      </c>
      <c r="K995" s="153"/>
      <c r="L995" s="30"/>
      <c r="M995" s="154" t="s">
        <v>2156</v>
      </c>
      <c r="N995" s="155" t="s">
        <v>2172</v>
      </c>
      <c r="O995" s="156">
        <v>0.86299999999999999</v>
      </c>
      <c r="P995" s="156">
        <f>O995*H995</f>
        <v>32.793999999999997</v>
      </c>
      <c r="Q995" s="156">
        <v>0</v>
      </c>
      <c r="R995" s="156">
        <f>Q995*H995</f>
        <v>0</v>
      </c>
      <c r="S995" s="156">
        <v>0</v>
      </c>
      <c r="T995" s="157">
        <f>S995*H995</f>
        <v>0</v>
      </c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R995" s="158" t="s">
        <v>2389</v>
      </c>
      <c r="AT995" s="158" t="s">
        <v>2618</v>
      </c>
      <c r="AU995" s="158" t="s">
        <v>2217</v>
      </c>
      <c r="AY995" s="17" t="s">
        <v>2612</v>
      </c>
      <c r="BE995" s="159">
        <f>IF(N995="základní",J995,0)</f>
        <v>0</v>
      </c>
      <c r="BF995" s="159">
        <f>IF(N995="snížená",J995,0)</f>
        <v>0</v>
      </c>
      <c r="BG995" s="159">
        <f>IF(N995="zákl. přenesená",J995,0)</f>
        <v>0</v>
      </c>
      <c r="BH995" s="159">
        <f>IF(N995="sníž. přenesená",J995,0)</f>
        <v>0</v>
      </c>
      <c r="BI995" s="159">
        <f>IF(N995="nulová",J995,0)</f>
        <v>0</v>
      </c>
      <c r="BJ995" s="17" t="s">
        <v>2215</v>
      </c>
      <c r="BK995" s="159">
        <f>ROUND(I995*H995,2)</f>
        <v>0</v>
      </c>
      <c r="BL995" s="17" t="s">
        <v>2389</v>
      </c>
      <c r="BM995" s="158" t="s">
        <v>3351</v>
      </c>
    </row>
    <row r="996" spans="1:65" s="13" customFormat="1">
      <c r="B996" s="167"/>
      <c r="D996" s="161" t="s">
        <v>2624</v>
      </c>
      <c r="E996" s="168" t="s">
        <v>2156</v>
      </c>
      <c r="F996" s="169" t="s">
        <v>3352</v>
      </c>
      <c r="H996" s="170">
        <v>38</v>
      </c>
      <c r="I996" s="346"/>
      <c r="L996" s="167"/>
      <c r="M996" s="171"/>
      <c r="N996" s="172"/>
      <c r="O996" s="172"/>
      <c r="P996" s="172"/>
      <c r="Q996" s="172"/>
      <c r="R996" s="172"/>
      <c r="S996" s="172"/>
      <c r="T996" s="173"/>
      <c r="AT996" s="168" t="s">
        <v>2624</v>
      </c>
      <c r="AU996" s="168" t="s">
        <v>2217</v>
      </c>
      <c r="AV996" s="13" t="s">
        <v>2217</v>
      </c>
      <c r="AW996" s="13" t="s">
        <v>26</v>
      </c>
      <c r="AX996" s="13" t="s">
        <v>2207</v>
      </c>
      <c r="AY996" s="168" t="s">
        <v>2612</v>
      </c>
    </row>
    <row r="997" spans="1:65" s="15" customFormat="1">
      <c r="B997" s="181"/>
      <c r="D997" s="161" t="s">
        <v>2624</v>
      </c>
      <c r="E997" s="182" t="s">
        <v>2443</v>
      </c>
      <c r="F997" s="183" t="s">
        <v>2641</v>
      </c>
      <c r="H997" s="184">
        <v>38</v>
      </c>
      <c r="I997" s="348"/>
      <c r="L997" s="181"/>
      <c r="M997" s="185"/>
      <c r="N997" s="186"/>
      <c r="O997" s="186"/>
      <c r="P997" s="186"/>
      <c r="Q997" s="186"/>
      <c r="R997" s="186"/>
      <c r="S997" s="186"/>
      <c r="T997" s="187"/>
      <c r="AT997" s="182" t="s">
        <v>2624</v>
      </c>
      <c r="AU997" s="182" t="s">
        <v>2217</v>
      </c>
      <c r="AV997" s="15" t="s">
        <v>2389</v>
      </c>
      <c r="AW997" s="15" t="s">
        <v>26</v>
      </c>
      <c r="AX997" s="15" t="s">
        <v>2215</v>
      </c>
      <c r="AY997" s="182" t="s">
        <v>2612</v>
      </c>
    </row>
    <row r="998" spans="1:65" s="1" customFormat="1" ht="16.5" customHeight="1">
      <c r="A998" s="29"/>
      <c r="B998" s="146"/>
      <c r="C998" s="188" t="s">
        <v>3353</v>
      </c>
      <c r="D998" s="188" t="s">
        <v>2855</v>
      </c>
      <c r="E998" s="189" t="s">
        <v>3354</v>
      </c>
      <c r="F998" s="190" t="s">
        <v>3355</v>
      </c>
      <c r="G998" s="191" t="s">
        <v>3034</v>
      </c>
      <c r="H998" s="192">
        <v>38</v>
      </c>
      <c r="I998" s="349"/>
      <c r="J998" s="193">
        <f>ROUND(I998*H998,2)</f>
        <v>0</v>
      </c>
      <c r="K998" s="194"/>
      <c r="L998" s="195"/>
      <c r="M998" s="196" t="s">
        <v>2156</v>
      </c>
      <c r="N998" s="197" t="s">
        <v>2172</v>
      </c>
      <c r="O998" s="156">
        <v>0</v>
      </c>
      <c r="P998" s="156">
        <f>O998*H998</f>
        <v>0</v>
      </c>
      <c r="Q998" s="156">
        <v>1.3299999999999999E-2</v>
      </c>
      <c r="R998" s="156">
        <f>Q998*H998</f>
        <v>0.50539999999999996</v>
      </c>
      <c r="S998" s="156">
        <v>0</v>
      </c>
      <c r="T998" s="157">
        <f>S998*H998</f>
        <v>0</v>
      </c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R998" s="158" t="s">
        <v>2342</v>
      </c>
      <c r="AT998" s="158" t="s">
        <v>2855</v>
      </c>
      <c r="AU998" s="158" t="s">
        <v>2217</v>
      </c>
      <c r="AY998" s="17" t="s">
        <v>2612</v>
      </c>
      <c r="BE998" s="159">
        <f>IF(N998="základní",J998,0)</f>
        <v>0</v>
      </c>
      <c r="BF998" s="159">
        <f>IF(N998="snížená",J998,0)</f>
        <v>0</v>
      </c>
      <c r="BG998" s="159">
        <f>IF(N998="zákl. přenesená",J998,0)</f>
        <v>0</v>
      </c>
      <c r="BH998" s="159">
        <f>IF(N998="sníž. přenesená",J998,0)</f>
        <v>0</v>
      </c>
      <c r="BI998" s="159">
        <f>IF(N998="nulová",J998,0)</f>
        <v>0</v>
      </c>
      <c r="BJ998" s="17" t="s">
        <v>2215</v>
      </c>
      <c r="BK998" s="159">
        <f>ROUND(I998*H998,2)</f>
        <v>0</v>
      </c>
      <c r="BL998" s="17" t="s">
        <v>2389</v>
      </c>
      <c r="BM998" s="158" t="s">
        <v>3356</v>
      </c>
    </row>
    <row r="999" spans="1:65" s="13" customFormat="1">
      <c r="B999" s="167"/>
      <c r="D999" s="161" t="s">
        <v>2624</v>
      </c>
      <c r="E999" s="168" t="s">
        <v>2156</v>
      </c>
      <c r="F999" s="169" t="s">
        <v>2443</v>
      </c>
      <c r="H999" s="170">
        <v>38</v>
      </c>
      <c r="I999" s="346"/>
      <c r="L999" s="167"/>
      <c r="M999" s="171"/>
      <c r="N999" s="172"/>
      <c r="O999" s="172"/>
      <c r="P999" s="172"/>
      <c r="Q999" s="172"/>
      <c r="R999" s="172"/>
      <c r="S999" s="172"/>
      <c r="T999" s="173"/>
      <c r="AT999" s="168" t="s">
        <v>2624</v>
      </c>
      <c r="AU999" s="168" t="s">
        <v>2217</v>
      </c>
      <c r="AV999" s="13" t="s">
        <v>2217</v>
      </c>
      <c r="AW999" s="13" t="s">
        <v>26</v>
      </c>
      <c r="AX999" s="13" t="s">
        <v>2207</v>
      </c>
      <c r="AY999" s="168" t="s">
        <v>2612</v>
      </c>
    </row>
    <row r="1000" spans="1:65" s="15" customFormat="1">
      <c r="B1000" s="181"/>
      <c r="D1000" s="161" t="s">
        <v>2624</v>
      </c>
      <c r="E1000" s="182" t="s">
        <v>2156</v>
      </c>
      <c r="F1000" s="183" t="s">
        <v>2641</v>
      </c>
      <c r="H1000" s="184">
        <v>38</v>
      </c>
      <c r="I1000" s="348"/>
      <c r="L1000" s="181"/>
      <c r="M1000" s="185"/>
      <c r="N1000" s="186"/>
      <c r="O1000" s="186"/>
      <c r="P1000" s="186"/>
      <c r="Q1000" s="186"/>
      <c r="R1000" s="186"/>
      <c r="S1000" s="186"/>
      <c r="T1000" s="187"/>
      <c r="AT1000" s="182" t="s">
        <v>2624</v>
      </c>
      <c r="AU1000" s="182" t="s">
        <v>2217</v>
      </c>
      <c r="AV1000" s="15" t="s">
        <v>2389</v>
      </c>
      <c r="AW1000" s="15" t="s">
        <v>26</v>
      </c>
      <c r="AX1000" s="15" t="s">
        <v>2215</v>
      </c>
      <c r="AY1000" s="182" t="s">
        <v>2612</v>
      </c>
    </row>
    <row r="1001" spans="1:65" s="1" customFormat="1" ht="16.5" customHeight="1">
      <c r="A1001" s="29"/>
      <c r="B1001" s="146"/>
      <c r="C1001" s="188" t="s">
        <v>3357</v>
      </c>
      <c r="D1001" s="188" t="s">
        <v>2855</v>
      </c>
      <c r="E1001" s="189" t="s">
        <v>3358</v>
      </c>
      <c r="F1001" s="190" t="s">
        <v>3359</v>
      </c>
      <c r="G1001" s="191" t="s">
        <v>3034</v>
      </c>
      <c r="H1001" s="192">
        <v>38</v>
      </c>
      <c r="I1001" s="349"/>
      <c r="J1001" s="193">
        <f>ROUND(I1001*H1001,2)</f>
        <v>0</v>
      </c>
      <c r="K1001" s="194"/>
      <c r="L1001" s="195"/>
      <c r="M1001" s="196" t="s">
        <v>2156</v>
      </c>
      <c r="N1001" s="197" t="s">
        <v>2172</v>
      </c>
      <c r="O1001" s="156">
        <v>0</v>
      </c>
      <c r="P1001" s="156">
        <f>O1001*H1001</f>
        <v>0</v>
      </c>
      <c r="Q1001" s="156">
        <v>8.9999999999999998E-4</v>
      </c>
      <c r="R1001" s="156">
        <f>Q1001*H1001</f>
        <v>3.4200000000000001E-2</v>
      </c>
      <c r="S1001" s="156">
        <v>0</v>
      </c>
      <c r="T1001" s="157">
        <f>S1001*H1001</f>
        <v>0</v>
      </c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R1001" s="158" t="s">
        <v>2342</v>
      </c>
      <c r="AT1001" s="158" t="s">
        <v>2855</v>
      </c>
      <c r="AU1001" s="158" t="s">
        <v>2217</v>
      </c>
      <c r="AY1001" s="17" t="s">
        <v>2612</v>
      </c>
      <c r="BE1001" s="159">
        <f>IF(N1001="základní",J1001,0)</f>
        <v>0</v>
      </c>
      <c r="BF1001" s="159">
        <f>IF(N1001="snížená",J1001,0)</f>
        <v>0</v>
      </c>
      <c r="BG1001" s="159">
        <f>IF(N1001="zákl. přenesená",J1001,0)</f>
        <v>0</v>
      </c>
      <c r="BH1001" s="159">
        <f>IF(N1001="sníž. přenesená",J1001,0)</f>
        <v>0</v>
      </c>
      <c r="BI1001" s="159">
        <f>IF(N1001="nulová",J1001,0)</f>
        <v>0</v>
      </c>
      <c r="BJ1001" s="17" t="s">
        <v>2215</v>
      </c>
      <c r="BK1001" s="159">
        <f>ROUND(I1001*H1001,2)</f>
        <v>0</v>
      </c>
      <c r="BL1001" s="17" t="s">
        <v>2389</v>
      </c>
      <c r="BM1001" s="158" t="s">
        <v>3360</v>
      </c>
    </row>
    <row r="1002" spans="1:65" s="13" customFormat="1">
      <c r="B1002" s="167"/>
      <c r="D1002" s="161" t="s">
        <v>2624</v>
      </c>
      <c r="E1002" s="168" t="s">
        <v>2156</v>
      </c>
      <c r="F1002" s="169" t="s">
        <v>2443</v>
      </c>
      <c r="H1002" s="170">
        <v>38</v>
      </c>
      <c r="I1002" s="346"/>
      <c r="L1002" s="167"/>
      <c r="M1002" s="171"/>
      <c r="N1002" s="172"/>
      <c r="O1002" s="172"/>
      <c r="P1002" s="172"/>
      <c r="Q1002" s="172"/>
      <c r="R1002" s="172"/>
      <c r="S1002" s="172"/>
      <c r="T1002" s="173"/>
      <c r="AT1002" s="168" t="s">
        <v>2624</v>
      </c>
      <c r="AU1002" s="168" t="s">
        <v>2217</v>
      </c>
      <c r="AV1002" s="13" t="s">
        <v>2217</v>
      </c>
      <c r="AW1002" s="13" t="s">
        <v>26</v>
      </c>
      <c r="AX1002" s="13" t="s">
        <v>2207</v>
      </c>
      <c r="AY1002" s="168" t="s">
        <v>2612</v>
      </c>
    </row>
    <row r="1003" spans="1:65" s="15" customFormat="1">
      <c r="B1003" s="181"/>
      <c r="D1003" s="161" t="s">
        <v>2624</v>
      </c>
      <c r="E1003" s="182" t="s">
        <v>2156</v>
      </c>
      <c r="F1003" s="183" t="s">
        <v>2641</v>
      </c>
      <c r="H1003" s="184">
        <v>38</v>
      </c>
      <c r="I1003" s="348"/>
      <c r="L1003" s="181"/>
      <c r="M1003" s="185"/>
      <c r="N1003" s="186"/>
      <c r="O1003" s="186"/>
      <c r="P1003" s="186"/>
      <c r="Q1003" s="186"/>
      <c r="R1003" s="186"/>
      <c r="S1003" s="186"/>
      <c r="T1003" s="187"/>
      <c r="AT1003" s="182" t="s">
        <v>2624</v>
      </c>
      <c r="AU1003" s="182" t="s">
        <v>2217</v>
      </c>
      <c r="AV1003" s="15" t="s">
        <v>2389</v>
      </c>
      <c r="AW1003" s="15" t="s">
        <v>26</v>
      </c>
      <c r="AX1003" s="15" t="s">
        <v>2215</v>
      </c>
      <c r="AY1003" s="182" t="s">
        <v>2612</v>
      </c>
    </row>
    <row r="1004" spans="1:65" s="1" customFormat="1" ht="16.5" customHeight="1">
      <c r="A1004" s="29"/>
      <c r="B1004" s="146"/>
      <c r="C1004" s="147" t="s">
        <v>3361</v>
      </c>
      <c r="D1004" s="147" t="s">
        <v>2618</v>
      </c>
      <c r="E1004" s="148" t="s">
        <v>3362</v>
      </c>
      <c r="F1004" s="149" t="s">
        <v>3363</v>
      </c>
      <c r="G1004" s="150" t="s">
        <v>3034</v>
      </c>
      <c r="H1004" s="151">
        <v>10</v>
      </c>
      <c r="I1004" s="344"/>
      <c r="J1004" s="152">
        <f>ROUND(I1004*H1004,2)</f>
        <v>0</v>
      </c>
      <c r="K1004" s="153"/>
      <c r="L1004" s="30"/>
      <c r="M1004" s="154" t="s">
        <v>2156</v>
      </c>
      <c r="N1004" s="155" t="s">
        <v>2172</v>
      </c>
      <c r="O1004" s="156">
        <v>1.1819999999999999</v>
      </c>
      <c r="P1004" s="156">
        <f>O1004*H1004</f>
        <v>11.82</v>
      </c>
      <c r="Q1004" s="156">
        <v>0</v>
      </c>
      <c r="R1004" s="156">
        <f>Q1004*H1004</f>
        <v>0</v>
      </c>
      <c r="S1004" s="156">
        <v>0</v>
      </c>
      <c r="T1004" s="157">
        <f>S1004*H1004</f>
        <v>0</v>
      </c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R1004" s="158" t="s">
        <v>2389</v>
      </c>
      <c r="AT1004" s="158" t="s">
        <v>2618</v>
      </c>
      <c r="AU1004" s="158" t="s">
        <v>2217</v>
      </c>
      <c r="AY1004" s="17" t="s">
        <v>2612</v>
      </c>
      <c r="BE1004" s="159">
        <f>IF(N1004="základní",J1004,0)</f>
        <v>0</v>
      </c>
      <c r="BF1004" s="159">
        <f>IF(N1004="snížená",J1004,0)</f>
        <v>0</v>
      </c>
      <c r="BG1004" s="159">
        <f>IF(N1004="zákl. přenesená",J1004,0)</f>
        <v>0</v>
      </c>
      <c r="BH1004" s="159">
        <f>IF(N1004="sníž. přenesená",J1004,0)</f>
        <v>0</v>
      </c>
      <c r="BI1004" s="159">
        <f>IF(N1004="nulová",J1004,0)</f>
        <v>0</v>
      </c>
      <c r="BJ1004" s="17" t="s">
        <v>2215</v>
      </c>
      <c r="BK1004" s="159">
        <f>ROUND(I1004*H1004,2)</f>
        <v>0</v>
      </c>
      <c r="BL1004" s="17" t="s">
        <v>2389</v>
      </c>
      <c r="BM1004" s="158" t="s">
        <v>3364</v>
      </c>
    </row>
    <row r="1005" spans="1:65" s="13" customFormat="1">
      <c r="B1005" s="167"/>
      <c r="D1005" s="161" t="s">
        <v>2624</v>
      </c>
      <c r="E1005" s="168" t="s">
        <v>2156</v>
      </c>
      <c r="F1005" s="169" t="s">
        <v>2372</v>
      </c>
      <c r="H1005" s="170">
        <v>10</v>
      </c>
      <c r="I1005" s="346"/>
      <c r="L1005" s="167"/>
      <c r="M1005" s="171"/>
      <c r="N1005" s="172"/>
      <c r="O1005" s="172"/>
      <c r="P1005" s="172"/>
      <c r="Q1005" s="172"/>
      <c r="R1005" s="172"/>
      <c r="S1005" s="172"/>
      <c r="T1005" s="173"/>
      <c r="AT1005" s="168" t="s">
        <v>2624</v>
      </c>
      <c r="AU1005" s="168" t="s">
        <v>2217</v>
      </c>
      <c r="AV1005" s="13" t="s">
        <v>2217</v>
      </c>
      <c r="AW1005" s="13" t="s">
        <v>26</v>
      </c>
      <c r="AX1005" s="13" t="s">
        <v>2207</v>
      </c>
      <c r="AY1005" s="168" t="s">
        <v>2612</v>
      </c>
    </row>
    <row r="1006" spans="1:65" s="15" customFormat="1">
      <c r="B1006" s="181"/>
      <c r="D1006" s="161" t="s">
        <v>2624</v>
      </c>
      <c r="E1006" s="182" t="s">
        <v>2446</v>
      </c>
      <c r="F1006" s="183" t="s">
        <v>2641</v>
      </c>
      <c r="H1006" s="184">
        <v>10</v>
      </c>
      <c r="I1006" s="348"/>
      <c r="L1006" s="181"/>
      <c r="M1006" s="185"/>
      <c r="N1006" s="186"/>
      <c r="O1006" s="186"/>
      <c r="P1006" s="186"/>
      <c r="Q1006" s="186"/>
      <c r="R1006" s="186"/>
      <c r="S1006" s="186"/>
      <c r="T1006" s="187"/>
      <c r="AT1006" s="182" t="s">
        <v>2624</v>
      </c>
      <c r="AU1006" s="182" t="s">
        <v>2217</v>
      </c>
      <c r="AV1006" s="15" t="s">
        <v>2389</v>
      </c>
      <c r="AW1006" s="15" t="s">
        <v>26</v>
      </c>
      <c r="AX1006" s="15" t="s">
        <v>2215</v>
      </c>
      <c r="AY1006" s="182" t="s">
        <v>2612</v>
      </c>
    </row>
    <row r="1007" spans="1:65" s="1" customFormat="1" ht="16.5" customHeight="1">
      <c r="A1007" s="29"/>
      <c r="B1007" s="146"/>
      <c r="C1007" s="188" t="s">
        <v>3365</v>
      </c>
      <c r="D1007" s="188" t="s">
        <v>2855</v>
      </c>
      <c r="E1007" s="189" t="s">
        <v>3366</v>
      </c>
      <c r="F1007" s="190" t="s">
        <v>3367</v>
      </c>
      <c r="G1007" s="191" t="s">
        <v>3034</v>
      </c>
      <c r="H1007" s="192">
        <v>10</v>
      </c>
      <c r="I1007" s="349"/>
      <c r="J1007" s="193">
        <f>ROUND(I1007*H1007,2)</f>
        <v>0</v>
      </c>
      <c r="K1007" s="194"/>
      <c r="L1007" s="195"/>
      <c r="M1007" s="196" t="s">
        <v>2156</v>
      </c>
      <c r="N1007" s="197" t="s">
        <v>2172</v>
      </c>
      <c r="O1007" s="156">
        <v>0</v>
      </c>
      <c r="P1007" s="156">
        <f>O1007*H1007</f>
        <v>0</v>
      </c>
      <c r="Q1007" s="156">
        <v>2.9499999999999998E-2</v>
      </c>
      <c r="R1007" s="156">
        <f>Q1007*H1007</f>
        <v>0.29499999999999998</v>
      </c>
      <c r="S1007" s="156">
        <v>0</v>
      </c>
      <c r="T1007" s="157">
        <f>S1007*H1007</f>
        <v>0</v>
      </c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R1007" s="158" t="s">
        <v>2342</v>
      </c>
      <c r="AT1007" s="158" t="s">
        <v>2855</v>
      </c>
      <c r="AU1007" s="158" t="s">
        <v>2217</v>
      </c>
      <c r="AY1007" s="17" t="s">
        <v>2612</v>
      </c>
      <c r="BE1007" s="159">
        <f>IF(N1007="základní",J1007,0)</f>
        <v>0</v>
      </c>
      <c r="BF1007" s="159">
        <f>IF(N1007="snížená",J1007,0)</f>
        <v>0</v>
      </c>
      <c r="BG1007" s="159">
        <f>IF(N1007="zákl. přenesená",J1007,0)</f>
        <v>0</v>
      </c>
      <c r="BH1007" s="159">
        <f>IF(N1007="sníž. přenesená",J1007,0)</f>
        <v>0</v>
      </c>
      <c r="BI1007" s="159">
        <f>IF(N1007="nulová",J1007,0)</f>
        <v>0</v>
      </c>
      <c r="BJ1007" s="17" t="s">
        <v>2215</v>
      </c>
      <c r="BK1007" s="159">
        <f>ROUND(I1007*H1007,2)</f>
        <v>0</v>
      </c>
      <c r="BL1007" s="17" t="s">
        <v>2389</v>
      </c>
      <c r="BM1007" s="158" t="s">
        <v>3368</v>
      </c>
    </row>
    <row r="1008" spans="1:65" s="13" customFormat="1">
      <c r="B1008" s="167"/>
      <c r="D1008" s="161" t="s">
        <v>2624</v>
      </c>
      <c r="E1008" s="168" t="s">
        <v>2156</v>
      </c>
      <c r="F1008" s="169" t="s">
        <v>2446</v>
      </c>
      <c r="H1008" s="170">
        <v>10</v>
      </c>
      <c r="I1008" s="346"/>
      <c r="L1008" s="167"/>
      <c r="M1008" s="171"/>
      <c r="N1008" s="172"/>
      <c r="O1008" s="172"/>
      <c r="P1008" s="172"/>
      <c r="Q1008" s="172"/>
      <c r="R1008" s="172"/>
      <c r="S1008" s="172"/>
      <c r="T1008" s="173"/>
      <c r="AT1008" s="168" t="s">
        <v>2624</v>
      </c>
      <c r="AU1008" s="168" t="s">
        <v>2217</v>
      </c>
      <c r="AV1008" s="13" t="s">
        <v>2217</v>
      </c>
      <c r="AW1008" s="13" t="s">
        <v>26</v>
      </c>
      <c r="AX1008" s="13" t="s">
        <v>2207</v>
      </c>
      <c r="AY1008" s="168" t="s">
        <v>2612</v>
      </c>
    </row>
    <row r="1009" spans="1:65" s="15" customFormat="1">
      <c r="B1009" s="181"/>
      <c r="D1009" s="161" t="s">
        <v>2624</v>
      </c>
      <c r="E1009" s="182" t="s">
        <v>2156</v>
      </c>
      <c r="F1009" s="183" t="s">
        <v>2641</v>
      </c>
      <c r="H1009" s="184">
        <v>10</v>
      </c>
      <c r="I1009" s="348"/>
      <c r="L1009" s="181"/>
      <c r="M1009" s="185"/>
      <c r="N1009" s="186"/>
      <c r="O1009" s="186"/>
      <c r="P1009" s="186"/>
      <c r="Q1009" s="186"/>
      <c r="R1009" s="186"/>
      <c r="S1009" s="186"/>
      <c r="T1009" s="187"/>
      <c r="AT1009" s="182" t="s">
        <v>2624</v>
      </c>
      <c r="AU1009" s="182" t="s">
        <v>2217</v>
      </c>
      <c r="AV1009" s="15" t="s">
        <v>2389</v>
      </c>
      <c r="AW1009" s="15" t="s">
        <v>26</v>
      </c>
      <c r="AX1009" s="15" t="s">
        <v>2215</v>
      </c>
      <c r="AY1009" s="182" t="s">
        <v>2612</v>
      </c>
    </row>
    <row r="1010" spans="1:65" s="1" customFormat="1" ht="16.5" customHeight="1">
      <c r="A1010" s="29"/>
      <c r="B1010" s="146"/>
      <c r="C1010" s="188" t="s">
        <v>3369</v>
      </c>
      <c r="D1010" s="188" t="s">
        <v>2855</v>
      </c>
      <c r="E1010" s="189" t="s">
        <v>3370</v>
      </c>
      <c r="F1010" s="190" t="s">
        <v>3371</v>
      </c>
      <c r="G1010" s="191" t="s">
        <v>3034</v>
      </c>
      <c r="H1010" s="192">
        <v>10</v>
      </c>
      <c r="I1010" s="349"/>
      <c r="J1010" s="193">
        <f>ROUND(I1010*H1010,2)</f>
        <v>0</v>
      </c>
      <c r="K1010" s="194"/>
      <c r="L1010" s="195"/>
      <c r="M1010" s="196" t="s">
        <v>2156</v>
      </c>
      <c r="N1010" s="197" t="s">
        <v>2172</v>
      </c>
      <c r="O1010" s="156">
        <v>0</v>
      </c>
      <c r="P1010" s="156">
        <f>O1010*H1010</f>
        <v>0</v>
      </c>
      <c r="Q1010" s="156">
        <v>1.9E-3</v>
      </c>
      <c r="R1010" s="156">
        <f>Q1010*H1010</f>
        <v>1.9E-2</v>
      </c>
      <c r="S1010" s="156">
        <v>0</v>
      </c>
      <c r="T1010" s="157">
        <f>S1010*H1010</f>
        <v>0</v>
      </c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R1010" s="158" t="s">
        <v>2342</v>
      </c>
      <c r="AT1010" s="158" t="s">
        <v>2855</v>
      </c>
      <c r="AU1010" s="158" t="s">
        <v>2217</v>
      </c>
      <c r="AY1010" s="17" t="s">
        <v>2612</v>
      </c>
      <c r="BE1010" s="159">
        <f>IF(N1010="základní",J1010,0)</f>
        <v>0</v>
      </c>
      <c r="BF1010" s="159">
        <f>IF(N1010="snížená",J1010,0)</f>
        <v>0</v>
      </c>
      <c r="BG1010" s="159">
        <f>IF(N1010="zákl. přenesená",J1010,0)</f>
        <v>0</v>
      </c>
      <c r="BH1010" s="159">
        <f>IF(N1010="sníž. přenesená",J1010,0)</f>
        <v>0</v>
      </c>
      <c r="BI1010" s="159">
        <f>IF(N1010="nulová",J1010,0)</f>
        <v>0</v>
      </c>
      <c r="BJ1010" s="17" t="s">
        <v>2215</v>
      </c>
      <c r="BK1010" s="159">
        <f>ROUND(I1010*H1010,2)</f>
        <v>0</v>
      </c>
      <c r="BL1010" s="17" t="s">
        <v>2389</v>
      </c>
      <c r="BM1010" s="158" t="s">
        <v>3372</v>
      </c>
    </row>
    <row r="1011" spans="1:65" s="13" customFormat="1">
      <c r="B1011" s="167"/>
      <c r="D1011" s="161" t="s">
        <v>2624</v>
      </c>
      <c r="E1011" s="168" t="s">
        <v>2156</v>
      </c>
      <c r="F1011" s="169" t="s">
        <v>2446</v>
      </c>
      <c r="H1011" s="170">
        <v>10</v>
      </c>
      <c r="I1011" s="346"/>
      <c r="L1011" s="167"/>
      <c r="M1011" s="171"/>
      <c r="N1011" s="172"/>
      <c r="O1011" s="172"/>
      <c r="P1011" s="172"/>
      <c r="Q1011" s="172"/>
      <c r="R1011" s="172"/>
      <c r="S1011" s="172"/>
      <c r="T1011" s="173"/>
      <c r="AT1011" s="168" t="s">
        <v>2624</v>
      </c>
      <c r="AU1011" s="168" t="s">
        <v>2217</v>
      </c>
      <c r="AV1011" s="13" t="s">
        <v>2217</v>
      </c>
      <c r="AW1011" s="13" t="s">
        <v>26</v>
      </c>
      <c r="AX1011" s="13" t="s">
        <v>2207</v>
      </c>
      <c r="AY1011" s="168" t="s">
        <v>2612</v>
      </c>
    </row>
    <row r="1012" spans="1:65" s="15" customFormat="1">
      <c r="B1012" s="181"/>
      <c r="D1012" s="161" t="s">
        <v>2624</v>
      </c>
      <c r="E1012" s="182" t="s">
        <v>2156</v>
      </c>
      <c r="F1012" s="183" t="s">
        <v>2641</v>
      </c>
      <c r="H1012" s="184">
        <v>10</v>
      </c>
      <c r="I1012" s="348"/>
      <c r="L1012" s="181"/>
      <c r="M1012" s="185"/>
      <c r="N1012" s="186"/>
      <c r="O1012" s="186"/>
      <c r="P1012" s="186"/>
      <c r="Q1012" s="186"/>
      <c r="R1012" s="186"/>
      <c r="S1012" s="186"/>
      <c r="T1012" s="187"/>
      <c r="AT1012" s="182" t="s">
        <v>2624</v>
      </c>
      <c r="AU1012" s="182" t="s">
        <v>2217</v>
      </c>
      <c r="AV1012" s="15" t="s">
        <v>2389</v>
      </c>
      <c r="AW1012" s="15" t="s">
        <v>26</v>
      </c>
      <c r="AX1012" s="15" t="s">
        <v>2215</v>
      </c>
      <c r="AY1012" s="182" t="s">
        <v>2612</v>
      </c>
    </row>
    <row r="1013" spans="1:65" s="1" customFormat="1" ht="16.5" customHeight="1">
      <c r="A1013" s="29"/>
      <c r="B1013" s="146"/>
      <c r="C1013" s="147" t="s">
        <v>3373</v>
      </c>
      <c r="D1013" s="147" t="s">
        <v>2618</v>
      </c>
      <c r="E1013" s="148" t="s">
        <v>3374</v>
      </c>
      <c r="F1013" s="149" t="s">
        <v>3375</v>
      </c>
      <c r="G1013" s="150" t="s">
        <v>2345</v>
      </c>
      <c r="H1013" s="151">
        <v>3393.36</v>
      </c>
      <c r="I1013" s="344"/>
      <c r="J1013" s="152">
        <f>ROUND(I1013*H1013,2)</f>
        <v>0</v>
      </c>
      <c r="K1013" s="153"/>
      <c r="L1013" s="30"/>
      <c r="M1013" s="154" t="s">
        <v>2156</v>
      </c>
      <c r="N1013" s="155" t="s">
        <v>2172</v>
      </c>
      <c r="O1013" s="156">
        <v>4.3999999999999997E-2</v>
      </c>
      <c r="P1013" s="156">
        <f>O1013*H1013</f>
        <v>149.30784</v>
      </c>
      <c r="Q1013" s="156">
        <v>0</v>
      </c>
      <c r="R1013" s="156">
        <f>Q1013*H1013</f>
        <v>0</v>
      </c>
      <c r="S1013" s="156">
        <v>0</v>
      </c>
      <c r="T1013" s="157">
        <f>S1013*H1013</f>
        <v>0</v>
      </c>
      <c r="U1013" s="29"/>
      <c r="V1013" s="29"/>
      <c r="W1013" s="29"/>
      <c r="X1013" s="29"/>
      <c r="Y1013" s="29"/>
      <c r="Z1013" s="29"/>
      <c r="AA1013" s="29"/>
      <c r="AB1013" s="29"/>
      <c r="AC1013" s="29"/>
      <c r="AD1013" s="29"/>
      <c r="AE1013" s="29"/>
      <c r="AR1013" s="158" t="s">
        <v>2389</v>
      </c>
      <c r="AT1013" s="158" t="s">
        <v>2618</v>
      </c>
      <c r="AU1013" s="158" t="s">
        <v>2217</v>
      </c>
      <c r="AY1013" s="17" t="s">
        <v>2612</v>
      </c>
      <c r="BE1013" s="159">
        <f>IF(N1013="základní",J1013,0)</f>
        <v>0</v>
      </c>
      <c r="BF1013" s="159">
        <f>IF(N1013="snížená",J1013,0)</f>
        <v>0</v>
      </c>
      <c r="BG1013" s="159">
        <f>IF(N1013="zákl. přenesená",J1013,0)</f>
        <v>0</v>
      </c>
      <c r="BH1013" s="159">
        <f>IF(N1013="sníž. přenesená",J1013,0)</f>
        <v>0</v>
      </c>
      <c r="BI1013" s="159">
        <f>IF(N1013="nulová",J1013,0)</f>
        <v>0</v>
      </c>
      <c r="BJ1013" s="17" t="s">
        <v>2215</v>
      </c>
      <c r="BK1013" s="159">
        <f>ROUND(I1013*H1013,2)</f>
        <v>0</v>
      </c>
      <c r="BL1013" s="17" t="s">
        <v>2389</v>
      </c>
      <c r="BM1013" s="158" t="s">
        <v>3376</v>
      </c>
    </row>
    <row r="1014" spans="1:65" s="13" customFormat="1">
      <c r="B1014" s="167"/>
      <c r="D1014" s="161" t="s">
        <v>2624</v>
      </c>
      <c r="E1014" s="168" t="s">
        <v>2156</v>
      </c>
      <c r="F1014" s="169" t="s">
        <v>2451</v>
      </c>
      <c r="H1014" s="170">
        <v>3393.36</v>
      </c>
      <c r="I1014" s="346"/>
      <c r="L1014" s="167"/>
      <c r="M1014" s="171"/>
      <c r="N1014" s="172"/>
      <c r="O1014" s="172"/>
      <c r="P1014" s="172"/>
      <c r="Q1014" s="172"/>
      <c r="R1014" s="172"/>
      <c r="S1014" s="172"/>
      <c r="T1014" s="173"/>
      <c r="AT1014" s="168" t="s">
        <v>2624</v>
      </c>
      <c r="AU1014" s="168" t="s">
        <v>2217</v>
      </c>
      <c r="AV1014" s="13" t="s">
        <v>2217</v>
      </c>
      <c r="AW1014" s="13" t="s">
        <v>26</v>
      </c>
      <c r="AX1014" s="13" t="s">
        <v>2207</v>
      </c>
      <c r="AY1014" s="168" t="s">
        <v>2612</v>
      </c>
    </row>
    <row r="1015" spans="1:65" s="15" customFormat="1">
      <c r="B1015" s="181"/>
      <c r="D1015" s="161" t="s">
        <v>2624</v>
      </c>
      <c r="E1015" s="182" t="s">
        <v>2156</v>
      </c>
      <c r="F1015" s="183" t="s">
        <v>2641</v>
      </c>
      <c r="H1015" s="184">
        <v>3393.36</v>
      </c>
      <c r="I1015" s="348"/>
      <c r="L1015" s="181"/>
      <c r="M1015" s="185"/>
      <c r="N1015" s="186"/>
      <c r="O1015" s="186"/>
      <c r="P1015" s="186"/>
      <c r="Q1015" s="186"/>
      <c r="R1015" s="186"/>
      <c r="S1015" s="186"/>
      <c r="T1015" s="187"/>
      <c r="AT1015" s="182" t="s">
        <v>2624</v>
      </c>
      <c r="AU1015" s="182" t="s">
        <v>2217</v>
      </c>
      <c r="AV1015" s="15" t="s">
        <v>2389</v>
      </c>
      <c r="AW1015" s="15" t="s">
        <v>26</v>
      </c>
      <c r="AX1015" s="15" t="s">
        <v>2215</v>
      </c>
      <c r="AY1015" s="182" t="s">
        <v>2612</v>
      </c>
    </row>
    <row r="1016" spans="1:65" s="1" customFormat="1" ht="16.5" customHeight="1">
      <c r="A1016" s="29"/>
      <c r="B1016" s="146"/>
      <c r="C1016" s="147" t="s">
        <v>3377</v>
      </c>
      <c r="D1016" s="147" t="s">
        <v>2618</v>
      </c>
      <c r="E1016" s="148" t="s">
        <v>3378</v>
      </c>
      <c r="F1016" s="149" t="s">
        <v>3379</v>
      </c>
      <c r="G1016" s="150" t="s">
        <v>2345</v>
      </c>
      <c r="H1016" s="151">
        <v>3393.36</v>
      </c>
      <c r="I1016" s="344"/>
      <c r="J1016" s="152">
        <f>ROUND(I1016*H1016,2)</f>
        <v>0</v>
      </c>
      <c r="K1016" s="153"/>
      <c r="L1016" s="30"/>
      <c r="M1016" s="154" t="s">
        <v>2156</v>
      </c>
      <c r="N1016" s="155" t="s">
        <v>2172</v>
      </c>
      <c r="O1016" s="156">
        <v>7.9000000000000001E-2</v>
      </c>
      <c r="P1016" s="156">
        <f>O1016*H1016</f>
        <v>268.07544000000001</v>
      </c>
      <c r="Q1016" s="156">
        <v>0</v>
      </c>
      <c r="R1016" s="156">
        <f>Q1016*H1016</f>
        <v>0</v>
      </c>
      <c r="S1016" s="156">
        <v>0</v>
      </c>
      <c r="T1016" s="157">
        <f>S1016*H1016</f>
        <v>0</v>
      </c>
      <c r="U1016" s="29"/>
      <c r="V1016" s="29"/>
      <c r="W1016" s="29"/>
      <c r="X1016" s="29"/>
      <c r="Y1016" s="29"/>
      <c r="Z1016" s="29"/>
      <c r="AA1016" s="29"/>
      <c r="AB1016" s="29"/>
      <c r="AC1016" s="29"/>
      <c r="AD1016" s="29"/>
      <c r="AE1016" s="29"/>
      <c r="AR1016" s="158" t="s">
        <v>2389</v>
      </c>
      <c r="AT1016" s="158" t="s">
        <v>2618</v>
      </c>
      <c r="AU1016" s="158" t="s">
        <v>2217</v>
      </c>
      <c r="AY1016" s="17" t="s">
        <v>2612</v>
      </c>
      <c r="BE1016" s="159">
        <f>IF(N1016="základní",J1016,0)</f>
        <v>0</v>
      </c>
      <c r="BF1016" s="159">
        <f>IF(N1016="snížená",J1016,0)</f>
        <v>0</v>
      </c>
      <c r="BG1016" s="159">
        <f>IF(N1016="zákl. přenesená",J1016,0)</f>
        <v>0</v>
      </c>
      <c r="BH1016" s="159">
        <f>IF(N1016="sníž. přenesená",J1016,0)</f>
        <v>0</v>
      </c>
      <c r="BI1016" s="159">
        <f>IF(N1016="nulová",J1016,0)</f>
        <v>0</v>
      </c>
      <c r="BJ1016" s="17" t="s">
        <v>2215</v>
      </c>
      <c r="BK1016" s="159">
        <f>ROUND(I1016*H1016,2)</f>
        <v>0</v>
      </c>
      <c r="BL1016" s="17" t="s">
        <v>2389</v>
      </c>
      <c r="BM1016" s="158" t="s">
        <v>3380</v>
      </c>
    </row>
    <row r="1017" spans="1:65" s="13" customFormat="1">
      <c r="B1017" s="167"/>
      <c r="D1017" s="161" t="s">
        <v>2624</v>
      </c>
      <c r="E1017" s="168" t="s">
        <v>2156</v>
      </c>
      <c r="F1017" s="169" t="s">
        <v>2451</v>
      </c>
      <c r="H1017" s="170">
        <v>3393.36</v>
      </c>
      <c r="I1017" s="346"/>
      <c r="L1017" s="167"/>
      <c r="M1017" s="171"/>
      <c r="N1017" s="172"/>
      <c r="O1017" s="172"/>
      <c r="P1017" s="172"/>
      <c r="Q1017" s="172"/>
      <c r="R1017" s="172"/>
      <c r="S1017" s="172"/>
      <c r="T1017" s="173"/>
      <c r="AT1017" s="168" t="s">
        <v>2624</v>
      </c>
      <c r="AU1017" s="168" t="s">
        <v>2217</v>
      </c>
      <c r="AV1017" s="13" t="s">
        <v>2217</v>
      </c>
      <c r="AW1017" s="13" t="s">
        <v>26</v>
      </c>
      <c r="AX1017" s="13" t="s">
        <v>2207</v>
      </c>
      <c r="AY1017" s="168" t="s">
        <v>2612</v>
      </c>
    </row>
    <row r="1018" spans="1:65" s="15" customFormat="1">
      <c r="B1018" s="181"/>
      <c r="D1018" s="161" t="s">
        <v>2624</v>
      </c>
      <c r="E1018" s="182" t="s">
        <v>2156</v>
      </c>
      <c r="F1018" s="183" t="s">
        <v>2641</v>
      </c>
      <c r="H1018" s="184">
        <v>3393.36</v>
      </c>
      <c r="I1018" s="348"/>
      <c r="L1018" s="181"/>
      <c r="M1018" s="185"/>
      <c r="N1018" s="186"/>
      <c r="O1018" s="186"/>
      <c r="P1018" s="186"/>
      <c r="Q1018" s="186"/>
      <c r="R1018" s="186"/>
      <c r="S1018" s="186"/>
      <c r="T1018" s="187"/>
      <c r="AT1018" s="182" t="s">
        <v>2624</v>
      </c>
      <c r="AU1018" s="182" t="s">
        <v>2217</v>
      </c>
      <c r="AV1018" s="15" t="s">
        <v>2389</v>
      </c>
      <c r="AW1018" s="15" t="s">
        <v>26</v>
      </c>
      <c r="AX1018" s="15" t="s">
        <v>2215</v>
      </c>
      <c r="AY1018" s="182" t="s">
        <v>2612</v>
      </c>
    </row>
    <row r="1019" spans="1:65" s="1" customFormat="1" ht="16.5" customHeight="1">
      <c r="A1019" s="29"/>
      <c r="B1019" s="146"/>
      <c r="C1019" s="147" t="s">
        <v>3381</v>
      </c>
      <c r="D1019" s="147" t="s">
        <v>2618</v>
      </c>
      <c r="E1019" s="148" t="s">
        <v>3382</v>
      </c>
      <c r="F1019" s="149" t="s">
        <v>3383</v>
      </c>
      <c r="G1019" s="150" t="s">
        <v>3034</v>
      </c>
      <c r="H1019" s="151">
        <v>11</v>
      </c>
      <c r="I1019" s="344"/>
      <c r="J1019" s="152">
        <f>ROUND(I1019*H1019,2)</f>
        <v>0</v>
      </c>
      <c r="K1019" s="153"/>
      <c r="L1019" s="30"/>
      <c r="M1019" s="154" t="s">
        <v>2156</v>
      </c>
      <c r="N1019" s="155" t="s">
        <v>2172</v>
      </c>
      <c r="O1019" s="156">
        <v>10.3</v>
      </c>
      <c r="P1019" s="156">
        <f>O1019*H1019</f>
        <v>113.30000000000001</v>
      </c>
      <c r="Q1019" s="156">
        <v>0.45937</v>
      </c>
      <c r="R1019" s="156">
        <f>Q1019*H1019</f>
        <v>5.05307</v>
      </c>
      <c r="S1019" s="156">
        <v>0</v>
      </c>
      <c r="T1019" s="157">
        <f>S1019*H1019</f>
        <v>0</v>
      </c>
      <c r="U1019" s="29"/>
      <c r="V1019" s="29"/>
      <c r="W1019" s="29"/>
      <c r="X1019" s="29"/>
      <c r="Y1019" s="29"/>
      <c r="Z1019" s="29"/>
      <c r="AA1019" s="29"/>
      <c r="AB1019" s="29"/>
      <c r="AC1019" s="29"/>
      <c r="AD1019" s="29"/>
      <c r="AE1019" s="29"/>
      <c r="AR1019" s="158" t="s">
        <v>2389</v>
      </c>
      <c r="AT1019" s="158" t="s">
        <v>2618</v>
      </c>
      <c r="AU1019" s="158" t="s">
        <v>2217</v>
      </c>
      <c r="AY1019" s="17" t="s">
        <v>2612</v>
      </c>
      <c r="BE1019" s="159">
        <f>IF(N1019="základní",J1019,0)</f>
        <v>0</v>
      </c>
      <c r="BF1019" s="159">
        <f>IF(N1019="snížená",J1019,0)</f>
        <v>0</v>
      </c>
      <c r="BG1019" s="159">
        <f>IF(N1019="zákl. přenesená",J1019,0)</f>
        <v>0</v>
      </c>
      <c r="BH1019" s="159">
        <f>IF(N1019="sníž. přenesená",J1019,0)</f>
        <v>0</v>
      </c>
      <c r="BI1019" s="159">
        <f>IF(N1019="nulová",J1019,0)</f>
        <v>0</v>
      </c>
      <c r="BJ1019" s="17" t="s">
        <v>2215</v>
      </c>
      <c r="BK1019" s="159">
        <f>ROUND(I1019*H1019,2)</f>
        <v>0</v>
      </c>
      <c r="BL1019" s="17" t="s">
        <v>2389</v>
      </c>
      <c r="BM1019" s="158" t="s">
        <v>3384</v>
      </c>
    </row>
    <row r="1020" spans="1:65" s="13" customFormat="1">
      <c r="B1020" s="167"/>
      <c r="D1020" s="161" t="s">
        <v>2624</v>
      </c>
      <c r="E1020" s="168" t="s">
        <v>2156</v>
      </c>
      <c r="F1020" s="169" t="s">
        <v>3385</v>
      </c>
      <c r="H1020" s="170">
        <v>6</v>
      </c>
      <c r="I1020" s="346"/>
      <c r="L1020" s="167"/>
      <c r="M1020" s="171"/>
      <c r="N1020" s="172"/>
      <c r="O1020" s="172"/>
      <c r="P1020" s="172"/>
      <c r="Q1020" s="172"/>
      <c r="R1020" s="172"/>
      <c r="S1020" s="172"/>
      <c r="T1020" s="173"/>
      <c r="AT1020" s="168" t="s">
        <v>2624</v>
      </c>
      <c r="AU1020" s="168" t="s">
        <v>2217</v>
      </c>
      <c r="AV1020" s="13" t="s">
        <v>2217</v>
      </c>
      <c r="AW1020" s="13" t="s">
        <v>26</v>
      </c>
      <c r="AX1020" s="13" t="s">
        <v>2207</v>
      </c>
      <c r="AY1020" s="168" t="s">
        <v>2612</v>
      </c>
    </row>
    <row r="1021" spans="1:65" s="13" customFormat="1">
      <c r="B1021" s="167"/>
      <c r="D1021" s="161" t="s">
        <v>2624</v>
      </c>
      <c r="E1021" s="168" t="s">
        <v>2156</v>
      </c>
      <c r="F1021" s="169" t="s">
        <v>2809</v>
      </c>
      <c r="H1021" s="170">
        <v>1</v>
      </c>
      <c r="I1021" s="346"/>
      <c r="L1021" s="167"/>
      <c r="M1021" s="171"/>
      <c r="N1021" s="172"/>
      <c r="O1021" s="172"/>
      <c r="P1021" s="172"/>
      <c r="Q1021" s="172"/>
      <c r="R1021" s="172"/>
      <c r="S1021" s="172"/>
      <c r="T1021" s="173"/>
      <c r="AT1021" s="168" t="s">
        <v>2624</v>
      </c>
      <c r="AU1021" s="168" t="s">
        <v>2217</v>
      </c>
      <c r="AV1021" s="13" t="s">
        <v>2217</v>
      </c>
      <c r="AW1021" s="13" t="s">
        <v>26</v>
      </c>
      <c r="AX1021" s="13" t="s">
        <v>2207</v>
      </c>
      <c r="AY1021" s="168" t="s">
        <v>2612</v>
      </c>
    </row>
    <row r="1022" spans="1:65" s="13" customFormat="1">
      <c r="B1022" s="167"/>
      <c r="D1022" s="161" t="s">
        <v>2624</v>
      </c>
      <c r="E1022" s="168" t="s">
        <v>2156</v>
      </c>
      <c r="F1022" s="169" t="s">
        <v>3386</v>
      </c>
      <c r="H1022" s="170">
        <v>1</v>
      </c>
      <c r="I1022" s="346"/>
      <c r="L1022" s="167"/>
      <c r="M1022" s="171"/>
      <c r="N1022" s="172"/>
      <c r="O1022" s="172"/>
      <c r="P1022" s="172"/>
      <c r="Q1022" s="172"/>
      <c r="R1022" s="172"/>
      <c r="S1022" s="172"/>
      <c r="T1022" s="173"/>
      <c r="AT1022" s="168" t="s">
        <v>2624</v>
      </c>
      <c r="AU1022" s="168" t="s">
        <v>2217</v>
      </c>
      <c r="AV1022" s="13" t="s">
        <v>2217</v>
      </c>
      <c r="AW1022" s="13" t="s">
        <v>26</v>
      </c>
      <c r="AX1022" s="13" t="s">
        <v>2207</v>
      </c>
      <c r="AY1022" s="168" t="s">
        <v>2612</v>
      </c>
    </row>
    <row r="1023" spans="1:65" s="13" customFormat="1">
      <c r="B1023" s="167"/>
      <c r="D1023" s="161" t="s">
        <v>2624</v>
      </c>
      <c r="E1023" s="168" t="s">
        <v>2156</v>
      </c>
      <c r="F1023" s="169" t="s">
        <v>3387</v>
      </c>
      <c r="H1023" s="170">
        <v>1</v>
      </c>
      <c r="I1023" s="346"/>
      <c r="L1023" s="167"/>
      <c r="M1023" s="171"/>
      <c r="N1023" s="172"/>
      <c r="O1023" s="172"/>
      <c r="P1023" s="172"/>
      <c r="Q1023" s="172"/>
      <c r="R1023" s="172"/>
      <c r="S1023" s="172"/>
      <c r="T1023" s="173"/>
      <c r="AT1023" s="168" t="s">
        <v>2624</v>
      </c>
      <c r="AU1023" s="168" t="s">
        <v>2217</v>
      </c>
      <c r="AV1023" s="13" t="s">
        <v>2217</v>
      </c>
      <c r="AW1023" s="13" t="s">
        <v>26</v>
      </c>
      <c r="AX1023" s="13" t="s">
        <v>2207</v>
      </c>
      <c r="AY1023" s="168" t="s">
        <v>2612</v>
      </c>
    </row>
    <row r="1024" spans="1:65" s="13" customFormat="1">
      <c r="B1024" s="167"/>
      <c r="D1024" s="161" t="s">
        <v>2624</v>
      </c>
      <c r="E1024" s="168" t="s">
        <v>2156</v>
      </c>
      <c r="F1024" s="169" t="s">
        <v>2815</v>
      </c>
      <c r="H1024" s="170">
        <v>1</v>
      </c>
      <c r="I1024" s="346"/>
      <c r="L1024" s="167"/>
      <c r="M1024" s="171"/>
      <c r="N1024" s="172"/>
      <c r="O1024" s="172"/>
      <c r="P1024" s="172"/>
      <c r="Q1024" s="172"/>
      <c r="R1024" s="172"/>
      <c r="S1024" s="172"/>
      <c r="T1024" s="173"/>
      <c r="AT1024" s="168" t="s">
        <v>2624</v>
      </c>
      <c r="AU1024" s="168" t="s">
        <v>2217</v>
      </c>
      <c r="AV1024" s="13" t="s">
        <v>2217</v>
      </c>
      <c r="AW1024" s="13" t="s">
        <v>26</v>
      </c>
      <c r="AX1024" s="13" t="s">
        <v>2207</v>
      </c>
      <c r="AY1024" s="168" t="s">
        <v>2612</v>
      </c>
    </row>
    <row r="1025" spans="1:65" s="13" customFormat="1">
      <c r="B1025" s="167"/>
      <c r="D1025" s="161" t="s">
        <v>2624</v>
      </c>
      <c r="E1025" s="168" t="s">
        <v>2156</v>
      </c>
      <c r="F1025" s="169" t="s">
        <v>2802</v>
      </c>
      <c r="H1025" s="170">
        <v>1</v>
      </c>
      <c r="I1025" s="346"/>
      <c r="L1025" s="167"/>
      <c r="M1025" s="171"/>
      <c r="N1025" s="172"/>
      <c r="O1025" s="172"/>
      <c r="P1025" s="172"/>
      <c r="Q1025" s="172"/>
      <c r="R1025" s="172"/>
      <c r="S1025" s="172"/>
      <c r="T1025" s="173"/>
      <c r="AT1025" s="168" t="s">
        <v>2624</v>
      </c>
      <c r="AU1025" s="168" t="s">
        <v>2217</v>
      </c>
      <c r="AV1025" s="13" t="s">
        <v>2217</v>
      </c>
      <c r="AW1025" s="13" t="s">
        <v>26</v>
      </c>
      <c r="AX1025" s="13" t="s">
        <v>2207</v>
      </c>
      <c r="AY1025" s="168" t="s">
        <v>2612</v>
      </c>
    </row>
    <row r="1026" spans="1:65" s="15" customFormat="1">
      <c r="B1026" s="181"/>
      <c r="D1026" s="161" t="s">
        <v>2624</v>
      </c>
      <c r="E1026" s="182" t="s">
        <v>2156</v>
      </c>
      <c r="F1026" s="183" t="s">
        <v>2641</v>
      </c>
      <c r="H1026" s="184">
        <v>11</v>
      </c>
      <c r="I1026" s="348"/>
      <c r="L1026" s="181"/>
      <c r="M1026" s="185"/>
      <c r="N1026" s="186"/>
      <c r="O1026" s="186"/>
      <c r="P1026" s="186"/>
      <c r="Q1026" s="186"/>
      <c r="R1026" s="186"/>
      <c r="S1026" s="186"/>
      <c r="T1026" s="187"/>
      <c r="AT1026" s="182" t="s">
        <v>2624</v>
      </c>
      <c r="AU1026" s="182" t="s">
        <v>2217</v>
      </c>
      <c r="AV1026" s="15" t="s">
        <v>2389</v>
      </c>
      <c r="AW1026" s="15" t="s">
        <v>26</v>
      </c>
      <c r="AX1026" s="15" t="s">
        <v>2215</v>
      </c>
      <c r="AY1026" s="182" t="s">
        <v>2612</v>
      </c>
    </row>
    <row r="1027" spans="1:65" s="1" customFormat="1" ht="16.5" customHeight="1">
      <c r="A1027" s="29"/>
      <c r="B1027" s="146"/>
      <c r="C1027" s="147" t="s">
        <v>3388</v>
      </c>
      <c r="D1027" s="147" t="s">
        <v>2618</v>
      </c>
      <c r="E1027" s="148" t="s">
        <v>3389</v>
      </c>
      <c r="F1027" s="149" t="s">
        <v>3390</v>
      </c>
      <c r="G1027" s="150" t="s">
        <v>3034</v>
      </c>
      <c r="H1027" s="151">
        <v>35</v>
      </c>
      <c r="I1027" s="344"/>
      <c r="J1027" s="152">
        <f>ROUND(I1027*H1027,2)</f>
        <v>0</v>
      </c>
      <c r="K1027" s="153"/>
      <c r="L1027" s="30"/>
      <c r="M1027" s="154" t="s">
        <v>2156</v>
      </c>
      <c r="N1027" s="155" t="s">
        <v>2172</v>
      </c>
      <c r="O1027" s="156">
        <v>0.33600000000000002</v>
      </c>
      <c r="P1027" s="156">
        <f>O1027*H1027</f>
        <v>11.760000000000002</v>
      </c>
      <c r="Q1027" s="156">
        <v>3.1E-4</v>
      </c>
      <c r="R1027" s="156">
        <f>Q1027*H1027</f>
        <v>1.085E-2</v>
      </c>
      <c r="S1027" s="156">
        <v>0</v>
      </c>
      <c r="T1027" s="157">
        <f>S1027*H1027</f>
        <v>0</v>
      </c>
      <c r="U1027" s="29"/>
      <c r="V1027" s="29"/>
      <c r="W1027" s="29"/>
      <c r="X1027" s="29"/>
      <c r="Y1027" s="29"/>
      <c r="Z1027" s="29"/>
      <c r="AA1027" s="29"/>
      <c r="AB1027" s="29"/>
      <c r="AC1027" s="29"/>
      <c r="AD1027" s="29"/>
      <c r="AE1027" s="29"/>
      <c r="AR1027" s="158" t="s">
        <v>2389</v>
      </c>
      <c r="AT1027" s="158" t="s">
        <v>2618</v>
      </c>
      <c r="AU1027" s="158" t="s">
        <v>2217</v>
      </c>
      <c r="AY1027" s="17" t="s">
        <v>2612</v>
      </c>
      <c r="BE1027" s="159">
        <f>IF(N1027="základní",J1027,0)</f>
        <v>0</v>
      </c>
      <c r="BF1027" s="159">
        <f>IF(N1027="snížená",J1027,0)</f>
        <v>0</v>
      </c>
      <c r="BG1027" s="159">
        <f>IF(N1027="zákl. přenesená",J1027,0)</f>
        <v>0</v>
      </c>
      <c r="BH1027" s="159">
        <f>IF(N1027="sníž. přenesená",J1027,0)</f>
        <v>0</v>
      </c>
      <c r="BI1027" s="159">
        <f>IF(N1027="nulová",J1027,0)</f>
        <v>0</v>
      </c>
      <c r="BJ1027" s="17" t="s">
        <v>2215</v>
      </c>
      <c r="BK1027" s="159">
        <f>ROUND(I1027*H1027,2)</f>
        <v>0</v>
      </c>
      <c r="BL1027" s="17" t="s">
        <v>2389</v>
      </c>
      <c r="BM1027" s="158" t="s">
        <v>3391</v>
      </c>
    </row>
    <row r="1028" spans="1:65" s="12" customFormat="1">
      <c r="B1028" s="160"/>
      <c r="D1028" s="161" t="s">
        <v>2624</v>
      </c>
      <c r="E1028" s="162" t="s">
        <v>2156</v>
      </c>
      <c r="F1028" s="163" t="s">
        <v>2863</v>
      </c>
      <c r="H1028" s="162" t="s">
        <v>2156</v>
      </c>
      <c r="I1028" s="345"/>
      <c r="L1028" s="160"/>
      <c r="M1028" s="164"/>
      <c r="N1028" s="165"/>
      <c r="O1028" s="165"/>
      <c r="P1028" s="165"/>
      <c r="Q1028" s="165"/>
      <c r="R1028" s="165"/>
      <c r="S1028" s="165"/>
      <c r="T1028" s="166"/>
      <c r="AT1028" s="162" t="s">
        <v>2624</v>
      </c>
      <c r="AU1028" s="162" t="s">
        <v>2217</v>
      </c>
      <c r="AV1028" s="12" t="s">
        <v>2215</v>
      </c>
      <c r="AW1028" s="12" t="s">
        <v>26</v>
      </c>
      <c r="AX1028" s="12" t="s">
        <v>2207</v>
      </c>
      <c r="AY1028" s="162" t="s">
        <v>2612</v>
      </c>
    </row>
    <row r="1029" spans="1:65" s="13" customFormat="1">
      <c r="B1029" s="167"/>
      <c r="D1029" s="161" t="s">
        <v>2624</v>
      </c>
      <c r="E1029" s="168" t="s">
        <v>2156</v>
      </c>
      <c r="F1029" s="169" t="s">
        <v>3352</v>
      </c>
      <c r="H1029" s="170">
        <v>38</v>
      </c>
      <c r="I1029" s="346"/>
      <c r="L1029" s="167"/>
      <c r="M1029" s="171"/>
      <c r="N1029" s="172"/>
      <c r="O1029" s="172"/>
      <c r="P1029" s="172"/>
      <c r="Q1029" s="172"/>
      <c r="R1029" s="172"/>
      <c r="S1029" s="172"/>
      <c r="T1029" s="173"/>
      <c r="AT1029" s="168" t="s">
        <v>2624</v>
      </c>
      <c r="AU1029" s="168" t="s">
        <v>2217</v>
      </c>
      <c r="AV1029" s="13" t="s">
        <v>2217</v>
      </c>
      <c r="AW1029" s="13" t="s">
        <v>26</v>
      </c>
      <c r="AX1029" s="13" t="s">
        <v>2207</v>
      </c>
      <c r="AY1029" s="168" t="s">
        <v>2612</v>
      </c>
    </row>
    <row r="1030" spans="1:65" s="13" customFormat="1">
      <c r="B1030" s="167"/>
      <c r="D1030" s="161" t="s">
        <v>2624</v>
      </c>
      <c r="E1030" s="168" t="s">
        <v>2156</v>
      </c>
      <c r="F1030" s="169" t="s">
        <v>3392</v>
      </c>
      <c r="H1030" s="170">
        <v>12</v>
      </c>
      <c r="I1030" s="346"/>
      <c r="L1030" s="167"/>
      <c r="M1030" s="171"/>
      <c r="N1030" s="172"/>
      <c r="O1030" s="172"/>
      <c r="P1030" s="172"/>
      <c r="Q1030" s="172"/>
      <c r="R1030" s="172"/>
      <c r="S1030" s="172"/>
      <c r="T1030" s="173"/>
      <c r="AT1030" s="168" t="s">
        <v>2624</v>
      </c>
      <c r="AU1030" s="168" t="s">
        <v>2217</v>
      </c>
      <c r="AV1030" s="13" t="s">
        <v>2217</v>
      </c>
      <c r="AW1030" s="13" t="s">
        <v>26</v>
      </c>
      <c r="AX1030" s="13" t="s">
        <v>2207</v>
      </c>
      <c r="AY1030" s="168" t="s">
        <v>2612</v>
      </c>
    </row>
    <row r="1031" spans="1:65" s="12" customFormat="1">
      <c r="B1031" s="160"/>
      <c r="D1031" s="161" t="s">
        <v>2624</v>
      </c>
      <c r="E1031" s="162" t="s">
        <v>2156</v>
      </c>
      <c r="F1031" s="163" t="s">
        <v>3040</v>
      </c>
      <c r="H1031" s="162" t="s">
        <v>2156</v>
      </c>
      <c r="I1031" s="345"/>
      <c r="L1031" s="160"/>
      <c r="M1031" s="164"/>
      <c r="N1031" s="165"/>
      <c r="O1031" s="165"/>
      <c r="P1031" s="165"/>
      <c r="Q1031" s="165"/>
      <c r="R1031" s="165"/>
      <c r="S1031" s="165"/>
      <c r="T1031" s="166"/>
      <c r="AT1031" s="162" t="s">
        <v>2624</v>
      </c>
      <c r="AU1031" s="162" t="s">
        <v>2217</v>
      </c>
      <c r="AV1031" s="12" t="s">
        <v>2215</v>
      </c>
      <c r="AW1031" s="12" t="s">
        <v>26</v>
      </c>
      <c r="AX1031" s="12" t="s">
        <v>2207</v>
      </c>
      <c r="AY1031" s="162" t="s">
        <v>2612</v>
      </c>
    </row>
    <row r="1032" spans="1:65" s="13" customFormat="1">
      <c r="B1032" s="167"/>
      <c r="D1032" s="161" t="s">
        <v>2624</v>
      </c>
      <c r="E1032" s="168" t="s">
        <v>2156</v>
      </c>
      <c r="F1032" s="169" t="s">
        <v>2329</v>
      </c>
      <c r="H1032" s="170">
        <v>3</v>
      </c>
      <c r="I1032" s="346"/>
      <c r="L1032" s="167"/>
      <c r="M1032" s="171"/>
      <c r="N1032" s="172"/>
      <c r="O1032" s="172"/>
      <c r="P1032" s="172"/>
      <c r="Q1032" s="172"/>
      <c r="R1032" s="172"/>
      <c r="S1032" s="172"/>
      <c r="T1032" s="173"/>
      <c r="AT1032" s="168" t="s">
        <v>2624</v>
      </c>
      <c r="AU1032" s="168" t="s">
        <v>2217</v>
      </c>
      <c r="AV1032" s="13" t="s">
        <v>2217</v>
      </c>
      <c r="AW1032" s="13" t="s">
        <v>26</v>
      </c>
      <c r="AX1032" s="13" t="s">
        <v>2207</v>
      </c>
      <c r="AY1032" s="168" t="s">
        <v>2612</v>
      </c>
    </row>
    <row r="1033" spans="1:65" s="14" customFormat="1">
      <c r="B1033" s="174"/>
      <c r="D1033" s="161" t="s">
        <v>2624</v>
      </c>
      <c r="E1033" s="175" t="s">
        <v>2156</v>
      </c>
      <c r="F1033" s="176" t="s">
        <v>2638</v>
      </c>
      <c r="H1033" s="177">
        <v>53</v>
      </c>
      <c r="I1033" s="347"/>
      <c r="L1033" s="174"/>
      <c r="M1033" s="178"/>
      <c r="N1033" s="179"/>
      <c r="O1033" s="179"/>
      <c r="P1033" s="179"/>
      <c r="Q1033" s="179"/>
      <c r="R1033" s="179"/>
      <c r="S1033" s="179"/>
      <c r="T1033" s="180"/>
      <c r="AT1033" s="175" t="s">
        <v>2624</v>
      </c>
      <c r="AU1033" s="175" t="s">
        <v>2217</v>
      </c>
      <c r="AV1033" s="14" t="s">
        <v>2329</v>
      </c>
      <c r="AW1033" s="14" t="s">
        <v>26</v>
      </c>
      <c r="AX1033" s="14" t="s">
        <v>2207</v>
      </c>
      <c r="AY1033" s="175" t="s">
        <v>2612</v>
      </c>
    </row>
    <row r="1034" spans="1:65" s="12" customFormat="1">
      <c r="B1034" s="160"/>
      <c r="D1034" s="161" t="s">
        <v>2624</v>
      </c>
      <c r="E1034" s="162" t="s">
        <v>2156</v>
      </c>
      <c r="F1034" s="163" t="s">
        <v>3393</v>
      </c>
      <c r="H1034" s="162" t="s">
        <v>2156</v>
      </c>
      <c r="I1034" s="345"/>
      <c r="L1034" s="160"/>
      <c r="M1034" s="164"/>
      <c r="N1034" s="165"/>
      <c r="O1034" s="165"/>
      <c r="P1034" s="165"/>
      <c r="Q1034" s="165"/>
      <c r="R1034" s="165"/>
      <c r="S1034" s="165"/>
      <c r="T1034" s="166"/>
      <c r="AT1034" s="162" t="s">
        <v>2624</v>
      </c>
      <c r="AU1034" s="162" t="s">
        <v>2217</v>
      </c>
      <c r="AV1034" s="12" t="s">
        <v>2215</v>
      </c>
      <c r="AW1034" s="12" t="s">
        <v>26</v>
      </c>
      <c r="AX1034" s="12" t="s">
        <v>2207</v>
      </c>
      <c r="AY1034" s="162" t="s">
        <v>2612</v>
      </c>
    </row>
    <row r="1035" spans="1:65" s="13" customFormat="1">
      <c r="B1035" s="167"/>
      <c r="D1035" s="161" t="s">
        <v>2624</v>
      </c>
      <c r="E1035" s="168" t="s">
        <v>2156</v>
      </c>
      <c r="F1035" s="169" t="s">
        <v>3394</v>
      </c>
      <c r="H1035" s="170">
        <v>-18</v>
      </c>
      <c r="I1035" s="346"/>
      <c r="L1035" s="167"/>
      <c r="M1035" s="171"/>
      <c r="N1035" s="172"/>
      <c r="O1035" s="172"/>
      <c r="P1035" s="172"/>
      <c r="Q1035" s="172"/>
      <c r="R1035" s="172"/>
      <c r="S1035" s="172"/>
      <c r="T1035" s="173"/>
      <c r="AT1035" s="168" t="s">
        <v>2624</v>
      </c>
      <c r="AU1035" s="168" t="s">
        <v>2217</v>
      </c>
      <c r="AV1035" s="13" t="s">
        <v>2217</v>
      </c>
      <c r="AW1035" s="13" t="s">
        <v>26</v>
      </c>
      <c r="AX1035" s="13" t="s">
        <v>2207</v>
      </c>
      <c r="AY1035" s="168" t="s">
        <v>2612</v>
      </c>
    </row>
    <row r="1036" spans="1:65" s="14" customFormat="1">
      <c r="B1036" s="174"/>
      <c r="D1036" s="161" t="s">
        <v>2624</v>
      </c>
      <c r="E1036" s="175" t="s">
        <v>2156</v>
      </c>
      <c r="F1036" s="176" t="s">
        <v>2638</v>
      </c>
      <c r="H1036" s="177">
        <v>-18</v>
      </c>
      <c r="I1036" s="347"/>
      <c r="L1036" s="174"/>
      <c r="M1036" s="178"/>
      <c r="N1036" s="179"/>
      <c r="O1036" s="179"/>
      <c r="P1036" s="179"/>
      <c r="Q1036" s="179"/>
      <c r="R1036" s="179"/>
      <c r="S1036" s="179"/>
      <c r="T1036" s="180"/>
      <c r="AT1036" s="175" t="s">
        <v>2624</v>
      </c>
      <c r="AU1036" s="175" t="s">
        <v>2217</v>
      </c>
      <c r="AV1036" s="14" t="s">
        <v>2329</v>
      </c>
      <c r="AW1036" s="14" t="s">
        <v>26</v>
      </c>
      <c r="AX1036" s="14" t="s">
        <v>2207</v>
      </c>
      <c r="AY1036" s="175" t="s">
        <v>2612</v>
      </c>
    </row>
    <row r="1037" spans="1:65" s="15" customFormat="1">
      <c r="B1037" s="181"/>
      <c r="D1037" s="161" t="s">
        <v>2624</v>
      </c>
      <c r="E1037" s="182" t="s">
        <v>2156</v>
      </c>
      <c r="F1037" s="183" t="s">
        <v>2641</v>
      </c>
      <c r="H1037" s="184">
        <v>35</v>
      </c>
      <c r="I1037" s="348"/>
      <c r="L1037" s="181"/>
      <c r="M1037" s="185"/>
      <c r="N1037" s="186"/>
      <c r="O1037" s="186"/>
      <c r="P1037" s="186"/>
      <c r="Q1037" s="186"/>
      <c r="R1037" s="186"/>
      <c r="S1037" s="186"/>
      <c r="T1037" s="187"/>
      <c r="AT1037" s="182" t="s">
        <v>2624</v>
      </c>
      <c r="AU1037" s="182" t="s">
        <v>2217</v>
      </c>
      <c r="AV1037" s="15" t="s">
        <v>2389</v>
      </c>
      <c r="AW1037" s="15" t="s">
        <v>26</v>
      </c>
      <c r="AX1037" s="15" t="s">
        <v>2215</v>
      </c>
      <c r="AY1037" s="182" t="s">
        <v>2612</v>
      </c>
    </row>
    <row r="1038" spans="1:65" s="1" customFormat="1" ht="16.5" customHeight="1">
      <c r="A1038" s="29"/>
      <c r="B1038" s="146"/>
      <c r="C1038" s="147" t="s">
        <v>3395</v>
      </c>
      <c r="D1038" s="147" t="s">
        <v>2618</v>
      </c>
      <c r="E1038" s="148" t="s">
        <v>887</v>
      </c>
      <c r="F1038" s="149" t="s">
        <v>888</v>
      </c>
      <c r="G1038" s="150" t="s">
        <v>3034</v>
      </c>
      <c r="H1038" s="151">
        <v>18</v>
      </c>
      <c r="I1038" s="344"/>
      <c r="J1038" s="152">
        <f>ROUND(I1038*H1038,2)</f>
        <v>0</v>
      </c>
      <c r="K1038" s="153"/>
      <c r="L1038" s="30"/>
      <c r="M1038" s="154" t="s">
        <v>2156</v>
      </c>
      <c r="N1038" s="155" t="s">
        <v>2172</v>
      </c>
      <c r="O1038" s="156">
        <v>0.40300000000000002</v>
      </c>
      <c r="P1038" s="156">
        <f>O1038*H1038</f>
        <v>7.2540000000000004</v>
      </c>
      <c r="Q1038" s="156">
        <v>1.6000000000000001E-4</v>
      </c>
      <c r="R1038" s="156">
        <f>Q1038*H1038</f>
        <v>2.8800000000000002E-3</v>
      </c>
      <c r="S1038" s="156">
        <v>0</v>
      </c>
      <c r="T1038" s="157">
        <f>S1038*H1038</f>
        <v>0</v>
      </c>
      <c r="U1038" s="29"/>
      <c r="V1038" s="29"/>
      <c r="W1038" s="29"/>
      <c r="X1038" s="29"/>
      <c r="Y1038" s="29"/>
      <c r="Z1038" s="29"/>
      <c r="AA1038" s="29"/>
      <c r="AB1038" s="29"/>
      <c r="AC1038" s="29"/>
      <c r="AD1038" s="29"/>
      <c r="AE1038" s="29"/>
      <c r="AR1038" s="158" t="s">
        <v>2389</v>
      </c>
      <c r="AT1038" s="158" t="s">
        <v>2618</v>
      </c>
      <c r="AU1038" s="158" t="s">
        <v>2217</v>
      </c>
      <c r="AY1038" s="17" t="s">
        <v>2612</v>
      </c>
      <c r="BE1038" s="159">
        <f>IF(N1038="základní",J1038,0)</f>
        <v>0</v>
      </c>
      <c r="BF1038" s="159">
        <f>IF(N1038="snížená",J1038,0)</f>
        <v>0</v>
      </c>
      <c r="BG1038" s="159">
        <f>IF(N1038="zákl. přenesená",J1038,0)</f>
        <v>0</v>
      </c>
      <c r="BH1038" s="159">
        <f>IF(N1038="sníž. přenesená",J1038,0)</f>
        <v>0</v>
      </c>
      <c r="BI1038" s="159">
        <f>IF(N1038="nulová",J1038,0)</f>
        <v>0</v>
      </c>
      <c r="BJ1038" s="17" t="s">
        <v>2215</v>
      </c>
      <c r="BK1038" s="159">
        <f>ROUND(I1038*H1038,2)</f>
        <v>0</v>
      </c>
      <c r="BL1038" s="17" t="s">
        <v>2389</v>
      </c>
      <c r="BM1038" s="158" t="s">
        <v>889</v>
      </c>
    </row>
    <row r="1039" spans="1:65" s="12" customFormat="1">
      <c r="B1039" s="160"/>
      <c r="D1039" s="161" t="s">
        <v>2624</v>
      </c>
      <c r="E1039" s="162" t="s">
        <v>2156</v>
      </c>
      <c r="F1039" s="163" t="s">
        <v>3036</v>
      </c>
      <c r="H1039" s="162" t="s">
        <v>2156</v>
      </c>
      <c r="I1039" s="345"/>
      <c r="L1039" s="160"/>
      <c r="M1039" s="164"/>
      <c r="N1039" s="165"/>
      <c r="O1039" s="165"/>
      <c r="P1039" s="165"/>
      <c r="Q1039" s="165"/>
      <c r="R1039" s="165"/>
      <c r="S1039" s="165"/>
      <c r="T1039" s="166"/>
      <c r="AT1039" s="162" t="s">
        <v>2624</v>
      </c>
      <c r="AU1039" s="162" t="s">
        <v>2217</v>
      </c>
      <c r="AV1039" s="12" t="s">
        <v>2215</v>
      </c>
      <c r="AW1039" s="12" t="s">
        <v>26</v>
      </c>
      <c r="AX1039" s="12" t="s">
        <v>2207</v>
      </c>
      <c r="AY1039" s="162" t="s">
        <v>2612</v>
      </c>
    </row>
    <row r="1040" spans="1:65" s="13" customFormat="1">
      <c r="B1040" s="167"/>
      <c r="D1040" s="161" t="s">
        <v>2624</v>
      </c>
      <c r="E1040" s="168" t="s">
        <v>2156</v>
      </c>
      <c r="F1040" s="169" t="s">
        <v>890</v>
      </c>
      <c r="H1040" s="170">
        <v>6</v>
      </c>
      <c r="I1040" s="346"/>
      <c r="L1040" s="167"/>
      <c r="M1040" s="171"/>
      <c r="N1040" s="172"/>
      <c r="O1040" s="172"/>
      <c r="P1040" s="172"/>
      <c r="Q1040" s="172"/>
      <c r="R1040" s="172"/>
      <c r="S1040" s="172"/>
      <c r="T1040" s="173"/>
      <c r="AT1040" s="168" t="s">
        <v>2624</v>
      </c>
      <c r="AU1040" s="168" t="s">
        <v>2217</v>
      </c>
      <c r="AV1040" s="13" t="s">
        <v>2217</v>
      </c>
      <c r="AW1040" s="13" t="s">
        <v>26</v>
      </c>
      <c r="AX1040" s="13" t="s">
        <v>2207</v>
      </c>
      <c r="AY1040" s="168" t="s">
        <v>2612</v>
      </c>
    </row>
    <row r="1041" spans="1:65" s="13" customFormat="1">
      <c r="B1041" s="167"/>
      <c r="D1041" s="161" t="s">
        <v>2624</v>
      </c>
      <c r="E1041" s="168" t="s">
        <v>2156</v>
      </c>
      <c r="F1041" s="169" t="s">
        <v>891</v>
      </c>
      <c r="H1041" s="170">
        <v>4</v>
      </c>
      <c r="I1041" s="346"/>
      <c r="L1041" s="167"/>
      <c r="M1041" s="171"/>
      <c r="N1041" s="172"/>
      <c r="O1041" s="172"/>
      <c r="P1041" s="172"/>
      <c r="Q1041" s="172"/>
      <c r="R1041" s="172"/>
      <c r="S1041" s="172"/>
      <c r="T1041" s="173"/>
      <c r="AT1041" s="168" t="s">
        <v>2624</v>
      </c>
      <c r="AU1041" s="168" t="s">
        <v>2217</v>
      </c>
      <c r="AV1041" s="13" t="s">
        <v>2217</v>
      </c>
      <c r="AW1041" s="13" t="s">
        <v>26</v>
      </c>
      <c r="AX1041" s="13" t="s">
        <v>2207</v>
      </c>
      <c r="AY1041" s="168" t="s">
        <v>2612</v>
      </c>
    </row>
    <row r="1042" spans="1:65" s="13" customFormat="1">
      <c r="B1042" s="167"/>
      <c r="D1042" s="161" t="s">
        <v>2624</v>
      </c>
      <c r="E1042" s="168" t="s">
        <v>2156</v>
      </c>
      <c r="F1042" s="169" t="s">
        <v>3176</v>
      </c>
      <c r="H1042" s="170">
        <v>6</v>
      </c>
      <c r="I1042" s="346"/>
      <c r="L1042" s="167"/>
      <c r="M1042" s="171"/>
      <c r="N1042" s="172"/>
      <c r="O1042" s="172"/>
      <c r="P1042" s="172"/>
      <c r="Q1042" s="172"/>
      <c r="R1042" s="172"/>
      <c r="S1042" s="172"/>
      <c r="T1042" s="173"/>
      <c r="AT1042" s="168" t="s">
        <v>2624</v>
      </c>
      <c r="AU1042" s="168" t="s">
        <v>2217</v>
      </c>
      <c r="AV1042" s="13" t="s">
        <v>2217</v>
      </c>
      <c r="AW1042" s="13" t="s">
        <v>26</v>
      </c>
      <c r="AX1042" s="13" t="s">
        <v>2207</v>
      </c>
      <c r="AY1042" s="168" t="s">
        <v>2612</v>
      </c>
    </row>
    <row r="1043" spans="1:65" s="12" customFormat="1">
      <c r="B1043" s="160"/>
      <c r="D1043" s="161" t="s">
        <v>2624</v>
      </c>
      <c r="E1043" s="162" t="s">
        <v>2156</v>
      </c>
      <c r="F1043" s="163" t="s">
        <v>3040</v>
      </c>
      <c r="H1043" s="162" t="s">
        <v>2156</v>
      </c>
      <c r="I1043" s="345"/>
      <c r="L1043" s="160"/>
      <c r="M1043" s="164"/>
      <c r="N1043" s="165"/>
      <c r="O1043" s="165"/>
      <c r="P1043" s="165"/>
      <c r="Q1043" s="165"/>
      <c r="R1043" s="165"/>
      <c r="S1043" s="165"/>
      <c r="T1043" s="166"/>
      <c r="AT1043" s="162" t="s">
        <v>2624</v>
      </c>
      <c r="AU1043" s="162" t="s">
        <v>2217</v>
      </c>
      <c r="AV1043" s="12" t="s">
        <v>2215</v>
      </c>
      <c r="AW1043" s="12" t="s">
        <v>26</v>
      </c>
      <c r="AX1043" s="12" t="s">
        <v>2207</v>
      </c>
      <c r="AY1043" s="162" t="s">
        <v>2612</v>
      </c>
    </row>
    <row r="1044" spans="1:65" s="13" customFormat="1">
      <c r="B1044" s="167"/>
      <c r="D1044" s="161" t="s">
        <v>2624</v>
      </c>
      <c r="E1044" s="168" t="s">
        <v>2156</v>
      </c>
      <c r="F1044" s="169" t="s">
        <v>2217</v>
      </c>
      <c r="H1044" s="170">
        <v>2</v>
      </c>
      <c r="I1044" s="346"/>
      <c r="L1044" s="167"/>
      <c r="M1044" s="171"/>
      <c r="N1044" s="172"/>
      <c r="O1044" s="172"/>
      <c r="P1044" s="172"/>
      <c r="Q1044" s="172"/>
      <c r="R1044" s="172"/>
      <c r="S1044" s="172"/>
      <c r="T1044" s="173"/>
      <c r="AT1044" s="168" t="s">
        <v>2624</v>
      </c>
      <c r="AU1044" s="168" t="s">
        <v>2217</v>
      </c>
      <c r="AV1044" s="13" t="s">
        <v>2217</v>
      </c>
      <c r="AW1044" s="13" t="s">
        <v>26</v>
      </c>
      <c r="AX1044" s="13" t="s">
        <v>2207</v>
      </c>
      <c r="AY1044" s="168" t="s">
        <v>2612</v>
      </c>
    </row>
    <row r="1045" spans="1:65" s="15" customFormat="1">
      <c r="B1045" s="181"/>
      <c r="D1045" s="161" t="s">
        <v>2624</v>
      </c>
      <c r="E1045" s="182" t="s">
        <v>2605</v>
      </c>
      <c r="F1045" s="183" t="s">
        <v>2641</v>
      </c>
      <c r="H1045" s="184">
        <v>18</v>
      </c>
      <c r="I1045" s="348"/>
      <c r="L1045" s="181"/>
      <c r="M1045" s="185"/>
      <c r="N1045" s="186"/>
      <c r="O1045" s="186"/>
      <c r="P1045" s="186"/>
      <c r="Q1045" s="186"/>
      <c r="R1045" s="186"/>
      <c r="S1045" s="186"/>
      <c r="T1045" s="187"/>
      <c r="AT1045" s="182" t="s">
        <v>2624</v>
      </c>
      <c r="AU1045" s="182" t="s">
        <v>2217</v>
      </c>
      <c r="AV1045" s="15" t="s">
        <v>2389</v>
      </c>
      <c r="AW1045" s="15" t="s">
        <v>26</v>
      </c>
      <c r="AX1045" s="15" t="s">
        <v>2215</v>
      </c>
      <c r="AY1045" s="182" t="s">
        <v>2612</v>
      </c>
    </row>
    <row r="1046" spans="1:65" s="1" customFormat="1" ht="16.5" customHeight="1">
      <c r="A1046" s="29"/>
      <c r="B1046" s="146"/>
      <c r="C1046" s="147" t="s">
        <v>892</v>
      </c>
      <c r="D1046" s="147" t="s">
        <v>2618</v>
      </c>
      <c r="E1046" s="148" t="s">
        <v>893</v>
      </c>
      <c r="F1046" s="149" t="s">
        <v>894</v>
      </c>
      <c r="G1046" s="150" t="s">
        <v>2345</v>
      </c>
      <c r="H1046" s="151">
        <v>3593.36</v>
      </c>
      <c r="I1046" s="344"/>
      <c r="J1046" s="152">
        <f>ROUND(I1046*H1046,2)</f>
        <v>0</v>
      </c>
      <c r="K1046" s="153"/>
      <c r="L1046" s="30"/>
      <c r="M1046" s="154" t="s">
        <v>2156</v>
      </c>
      <c r="N1046" s="155" t="s">
        <v>2172</v>
      </c>
      <c r="O1046" s="156">
        <v>5.3999999999999999E-2</v>
      </c>
      <c r="P1046" s="156">
        <f>O1046*H1046</f>
        <v>194.04143999999999</v>
      </c>
      <c r="Q1046" s="156">
        <v>1.9000000000000001E-4</v>
      </c>
      <c r="R1046" s="156">
        <f>Q1046*H1046</f>
        <v>0.68273840000000008</v>
      </c>
      <c r="S1046" s="156">
        <v>0</v>
      </c>
      <c r="T1046" s="157">
        <f>S1046*H1046</f>
        <v>0</v>
      </c>
      <c r="U1046" s="29"/>
      <c r="V1046" s="29"/>
      <c r="W1046" s="29"/>
      <c r="X1046" s="29"/>
      <c r="Y1046" s="29"/>
      <c r="Z1046" s="29"/>
      <c r="AA1046" s="29"/>
      <c r="AB1046" s="29"/>
      <c r="AC1046" s="29"/>
      <c r="AD1046" s="29"/>
      <c r="AE1046" s="29"/>
      <c r="AR1046" s="158" t="s">
        <v>2389</v>
      </c>
      <c r="AT1046" s="158" t="s">
        <v>2618</v>
      </c>
      <c r="AU1046" s="158" t="s">
        <v>2217</v>
      </c>
      <c r="AY1046" s="17" t="s">
        <v>2612</v>
      </c>
      <c r="BE1046" s="159">
        <f>IF(N1046="základní",J1046,0)</f>
        <v>0</v>
      </c>
      <c r="BF1046" s="159">
        <f>IF(N1046="snížená",J1046,0)</f>
        <v>0</v>
      </c>
      <c r="BG1046" s="159">
        <f>IF(N1046="zákl. přenesená",J1046,0)</f>
        <v>0</v>
      </c>
      <c r="BH1046" s="159">
        <f>IF(N1046="sníž. přenesená",J1046,0)</f>
        <v>0</v>
      </c>
      <c r="BI1046" s="159">
        <f>IF(N1046="nulová",J1046,0)</f>
        <v>0</v>
      </c>
      <c r="BJ1046" s="17" t="s">
        <v>2215</v>
      </c>
      <c r="BK1046" s="159">
        <f>ROUND(I1046*H1046,2)</f>
        <v>0</v>
      </c>
      <c r="BL1046" s="17" t="s">
        <v>2389</v>
      </c>
      <c r="BM1046" s="158" t="s">
        <v>895</v>
      </c>
    </row>
    <row r="1047" spans="1:65" s="12" customFormat="1">
      <c r="B1047" s="160"/>
      <c r="D1047" s="161" t="s">
        <v>2624</v>
      </c>
      <c r="E1047" s="162" t="s">
        <v>2156</v>
      </c>
      <c r="F1047" s="163" t="s">
        <v>896</v>
      </c>
      <c r="H1047" s="162" t="s">
        <v>2156</v>
      </c>
      <c r="I1047" s="345"/>
      <c r="L1047" s="160"/>
      <c r="M1047" s="164"/>
      <c r="N1047" s="165"/>
      <c r="O1047" s="165"/>
      <c r="P1047" s="165"/>
      <c r="Q1047" s="165"/>
      <c r="R1047" s="165"/>
      <c r="S1047" s="165"/>
      <c r="T1047" s="166"/>
      <c r="AT1047" s="162" t="s">
        <v>2624</v>
      </c>
      <c r="AU1047" s="162" t="s">
        <v>2217</v>
      </c>
      <c r="AV1047" s="12" t="s">
        <v>2215</v>
      </c>
      <c r="AW1047" s="12" t="s">
        <v>26</v>
      </c>
      <c r="AX1047" s="12" t="s">
        <v>2207</v>
      </c>
      <c r="AY1047" s="162" t="s">
        <v>2612</v>
      </c>
    </row>
    <row r="1048" spans="1:65" s="13" customFormat="1">
      <c r="B1048" s="167"/>
      <c r="D1048" s="161" t="s">
        <v>2624</v>
      </c>
      <c r="E1048" s="168" t="s">
        <v>2156</v>
      </c>
      <c r="F1048" s="169" t="s">
        <v>2451</v>
      </c>
      <c r="H1048" s="170">
        <v>3393.36</v>
      </c>
      <c r="I1048" s="346"/>
      <c r="L1048" s="167"/>
      <c r="M1048" s="171"/>
      <c r="N1048" s="172"/>
      <c r="O1048" s="172"/>
      <c r="P1048" s="172"/>
      <c r="Q1048" s="172"/>
      <c r="R1048" s="172"/>
      <c r="S1048" s="172"/>
      <c r="T1048" s="173"/>
      <c r="AT1048" s="168" t="s">
        <v>2624</v>
      </c>
      <c r="AU1048" s="168" t="s">
        <v>2217</v>
      </c>
      <c r="AV1048" s="13" t="s">
        <v>2217</v>
      </c>
      <c r="AW1048" s="13" t="s">
        <v>26</v>
      </c>
      <c r="AX1048" s="13" t="s">
        <v>2207</v>
      </c>
      <c r="AY1048" s="168" t="s">
        <v>2612</v>
      </c>
    </row>
    <row r="1049" spans="1:65" s="12" customFormat="1">
      <c r="B1049" s="160"/>
      <c r="D1049" s="161" t="s">
        <v>2624</v>
      </c>
      <c r="E1049" s="162" t="s">
        <v>2156</v>
      </c>
      <c r="F1049" s="163" t="s">
        <v>897</v>
      </c>
      <c r="H1049" s="162" t="s">
        <v>2156</v>
      </c>
      <c r="I1049" s="345"/>
      <c r="L1049" s="160"/>
      <c r="M1049" s="164"/>
      <c r="N1049" s="165"/>
      <c r="O1049" s="165"/>
      <c r="P1049" s="165"/>
      <c r="Q1049" s="165"/>
      <c r="R1049" s="165"/>
      <c r="S1049" s="165"/>
      <c r="T1049" s="166"/>
      <c r="AT1049" s="162" t="s">
        <v>2624</v>
      </c>
      <c r="AU1049" s="162" t="s">
        <v>2217</v>
      </c>
      <c r="AV1049" s="12" t="s">
        <v>2215</v>
      </c>
      <c r="AW1049" s="12" t="s">
        <v>26</v>
      </c>
      <c r="AX1049" s="12" t="s">
        <v>2207</v>
      </c>
      <c r="AY1049" s="162" t="s">
        <v>2612</v>
      </c>
    </row>
    <row r="1050" spans="1:65" s="13" customFormat="1">
      <c r="B1050" s="167"/>
      <c r="D1050" s="161" t="s">
        <v>2624</v>
      </c>
      <c r="E1050" s="168" t="s">
        <v>2156</v>
      </c>
      <c r="F1050" s="169" t="s">
        <v>898</v>
      </c>
      <c r="H1050" s="170">
        <v>200</v>
      </c>
      <c r="I1050" s="346"/>
      <c r="L1050" s="167"/>
      <c r="M1050" s="171"/>
      <c r="N1050" s="172"/>
      <c r="O1050" s="172"/>
      <c r="P1050" s="172"/>
      <c r="Q1050" s="172"/>
      <c r="R1050" s="172"/>
      <c r="S1050" s="172"/>
      <c r="T1050" s="173"/>
      <c r="AT1050" s="168" t="s">
        <v>2624</v>
      </c>
      <c r="AU1050" s="168" t="s">
        <v>2217</v>
      </c>
      <c r="AV1050" s="13" t="s">
        <v>2217</v>
      </c>
      <c r="AW1050" s="13" t="s">
        <v>26</v>
      </c>
      <c r="AX1050" s="13" t="s">
        <v>2207</v>
      </c>
      <c r="AY1050" s="168" t="s">
        <v>2612</v>
      </c>
    </row>
    <row r="1051" spans="1:65" s="15" customFormat="1">
      <c r="B1051" s="181"/>
      <c r="D1051" s="161" t="s">
        <v>2624</v>
      </c>
      <c r="E1051" s="182" t="s">
        <v>2156</v>
      </c>
      <c r="F1051" s="183" t="s">
        <v>2641</v>
      </c>
      <c r="H1051" s="184">
        <v>3593.36</v>
      </c>
      <c r="I1051" s="348"/>
      <c r="L1051" s="181"/>
      <c r="M1051" s="185"/>
      <c r="N1051" s="186"/>
      <c r="O1051" s="186"/>
      <c r="P1051" s="186"/>
      <c r="Q1051" s="186"/>
      <c r="R1051" s="186"/>
      <c r="S1051" s="186"/>
      <c r="T1051" s="187"/>
      <c r="AT1051" s="182" t="s">
        <v>2624</v>
      </c>
      <c r="AU1051" s="182" t="s">
        <v>2217</v>
      </c>
      <c r="AV1051" s="15" t="s">
        <v>2389</v>
      </c>
      <c r="AW1051" s="15" t="s">
        <v>26</v>
      </c>
      <c r="AX1051" s="15" t="s">
        <v>2215</v>
      </c>
      <c r="AY1051" s="182" t="s">
        <v>2612</v>
      </c>
    </row>
    <row r="1052" spans="1:65" s="1" customFormat="1" ht="16.5" customHeight="1">
      <c r="A1052" s="29"/>
      <c r="B1052" s="146"/>
      <c r="C1052" s="147" t="s">
        <v>899</v>
      </c>
      <c r="D1052" s="147" t="s">
        <v>2618</v>
      </c>
      <c r="E1052" s="148" t="s">
        <v>900</v>
      </c>
      <c r="F1052" s="149" t="s">
        <v>901</v>
      </c>
      <c r="G1052" s="150" t="s">
        <v>2345</v>
      </c>
      <c r="H1052" s="151">
        <v>24</v>
      </c>
      <c r="I1052" s="344"/>
      <c r="J1052" s="152">
        <f>ROUND(I1052*H1052,2)</f>
        <v>0</v>
      </c>
      <c r="K1052" s="153"/>
      <c r="L1052" s="30"/>
      <c r="M1052" s="154" t="s">
        <v>2156</v>
      </c>
      <c r="N1052" s="155" t="s">
        <v>2172</v>
      </c>
      <c r="O1052" s="156">
        <v>2.5000000000000001E-2</v>
      </c>
      <c r="P1052" s="156">
        <f>O1052*H1052</f>
        <v>0.60000000000000009</v>
      </c>
      <c r="Q1052" s="156">
        <v>9.0000000000000006E-5</v>
      </c>
      <c r="R1052" s="156">
        <f>Q1052*H1052</f>
        <v>2.16E-3</v>
      </c>
      <c r="S1052" s="156">
        <v>0</v>
      </c>
      <c r="T1052" s="157">
        <f>S1052*H1052</f>
        <v>0</v>
      </c>
      <c r="U1052" s="29"/>
      <c r="V1052" s="29"/>
      <c r="W1052" s="29"/>
      <c r="X1052" s="29"/>
      <c r="Y1052" s="29"/>
      <c r="Z1052" s="29"/>
      <c r="AA1052" s="29"/>
      <c r="AB1052" s="29"/>
      <c r="AC1052" s="29"/>
      <c r="AD1052" s="29"/>
      <c r="AE1052" s="29"/>
      <c r="AR1052" s="158" t="s">
        <v>2389</v>
      </c>
      <c r="AT1052" s="158" t="s">
        <v>2618</v>
      </c>
      <c r="AU1052" s="158" t="s">
        <v>2217</v>
      </c>
      <c r="AY1052" s="17" t="s">
        <v>2612</v>
      </c>
      <c r="BE1052" s="159">
        <f>IF(N1052="základní",J1052,0)</f>
        <v>0</v>
      </c>
      <c r="BF1052" s="159">
        <f>IF(N1052="snížená",J1052,0)</f>
        <v>0</v>
      </c>
      <c r="BG1052" s="159">
        <f>IF(N1052="zákl. přenesená",J1052,0)</f>
        <v>0</v>
      </c>
      <c r="BH1052" s="159">
        <f>IF(N1052="sníž. přenesená",J1052,0)</f>
        <v>0</v>
      </c>
      <c r="BI1052" s="159">
        <f>IF(N1052="nulová",J1052,0)</f>
        <v>0</v>
      </c>
      <c r="BJ1052" s="17" t="s">
        <v>2215</v>
      </c>
      <c r="BK1052" s="159">
        <f>ROUND(I1052*H1052,2)</f>
        <v>0</v>
      </c>
      <c r="BL1052" s="17" t="s">
        <v>2389</v>
      </c>
      <c r="BM1052" s="158" t="s">
        <v>902</v>
      </c>
    </row>
    <row r="1053" spans="1:65" s="12" customFormat="1">
      <c r="B1053" s="160"/>
      <c r="D1053" s="161" t="s">
        <v>2624</v>
      </c>
      <c r="E1053" s="162" t="s">
        <v>2156</v>
      </c>
      <c r="F1053" s="163" t="s">
        <v>903</v>
      </c>
      <c r="H1053" s="162" t="s">
        <v>2156</v>
      </c>
      <c r="I1053" s="345"/>
      <c r="L1053" s="160"/>
      <c r="M1053" s="164"/>
      <c r="N1053" s="165"/>
      <c r="O1053" s="165"/>
      <c r="P1053" s="165"/>
      <c r="Q1053" s="165"/>
      <c r="R1053" s="165"/>
      <c r="S1053" s="165"/>
      <c r="T1053" s="166"/>
      <c r="AT1053" s="162" t="s">
        <v>2624</v>
      </c>
      <c r="AU1053" s="162" t="s">
        <v>2217</v>
      </c>
      <c r="AV1053" s="12" t="s">
        <v>2215</v>
      </c>
      <c r="AW1053" s="12" t="s">
        <v>26</v>
      </c>
      <c r="AX1053" s="12" t="s">
        <v>2207</v>
      </c>
      <c r="AY1053" s="162" t="s">
        <v>2612</v>
      </c>
    </row>
    <row r="1054" spans="1:65" s="12" customFormat="1">
      <c r="B1054" s="160"/>
      <c r="D1054" s="161" t="s">
        <v>2624</v>
      </c>
      <c r="E1054" s="162" t="s">
        <v>2156</v>
      </c>
      <c r="F1054" s="163" t="s">
        <v>2742</v>
      </c>
      <c r="H1054" s="162" t="s">
        <v>2156</v>
      </c>
      <c r="I1054" s="345"/>
      <c r="L1054" s="160"/>
      <c r="M1054" s="164"/>
      <c r="N1054" s="165"/>
      <c r="O1054" s="165"/>
      <c r="P1054" s="165"/>
      <c r="Q1054" s="165"/>
      <c r="R1054" s="165"/>
      <c r="S1054" s="165"/>
      <c r="T1054" s="166"/>
      <c r="AT1054" s="162" t="s">
        <v>2624</v>
      </c>
      <c r="AU1054" s="162" t="s">
        <v>2217</v>
      </c>
      <c r="AV1054" s="12" t="s">
        <v>2215</v>
      </c>
      <c r="AW1054" s="12" t="s">
        <v>26</v>
      </c>
      <c r="AX1054" s="12" t="s">
        <v>2207</v>
      </c>
      <c r="AY1054" s="162" t="s">
        <v>2612</v>
      </c>
    </row>
    <row r="1055" spans="1:65" s="13" customFormat="1">
      <c r="B1055" s="167"/>
      <c r="D1055" s="161" t="s">
        <v>2624</v>
      </c>
      <c r="E1055" s="168" t="s">
        <v>2156</v>
      </c>
      <c r="F1055" s="169" t="s">
        <v>904</v>
      </c>
      <c r="H1055" s="170">
        <v>24</v>
      </c>
      <c r="I1055" s="346"/>
      <c r="L1055" s="167"/>
      <c r="M1055" s="171"/>
      <c r="N1055" s="172"/>
      <c r="O1055" s="172"/>
      <c r="P1055" s="172"/>
      <c r="Q1055" s="172"/>
      <c r="R1055" s="172"/>
      <c r="S1055" s="172"/>
      <c r="T1055" s="173"/>
      <c r="AT1055" s="168" t="s">
        <v>2624</v>
      </c>
      <c r="AU1055" s="168" t="s">
        <v>2217</v>
      </c>
      <c r="AV1055" s="13" t="s">
        <v>2217</v>
      </c>
      <c r="AW1055" s="13" t="s">
        <v>26</v>
      </c>
      <c r="AX1055" s="13" t="s">
        <v>2207</v>
      </c>
      <c r="AY1055" s="168" t="s">
        <v>2612</v>
      </c>
    </row>
    <row r="1056" spans="1:65" s="12" customFormat="1">
      <c r="B1056" s="160"/>
      <c r="D1056" s="161" t="s">
        <v>2624</v>
      </c>
      <c r="E1056" s="162" t="s">
        <v>2156</v>
      </c>
      <c r="F1056" s="163" t="s">
        <v>903</v>
      </c>
      <c r="H1056" s="162" t="s">
        <v>2156</v>
      </c>
      <c r="I1056" s="345"/>
      <c r="L1056" s="160"/>
      <c r="M1056" s="164"/>
      <c r="N1056" s="165"/>
      <c r="O1056" s="165"/>
      <c r="P1056" s="165"/>
      <c r="Q1056" s="165"/>
      <c r="R1056" s="165"/>
      <c r="S1056" s="165"/>
      <c r="T1056" s="166"/>
      <c r="AT1056" s="162" t="s">
        <v>2624</v>
      </c>
      <c r="AU1056" s="162" t="s">
        <v>2217</v>
      </c>
      <c r="AV1056" s="12" t="s">
        <v>2215</v>
      </c>
      <c r="AW1056" s="12" t="s">
        <v>26</v>
      </c>
      <c r="AX1056" s="12" t="s">
        <v>2207</v>
      </c>
      <c r="AY1056" s="162" t="s">
        <v>2612</v>
      </c>
    </row>
    <row r="1057" spans="1:65" s="13" customFormat="1">
      <c r="B1057" s="167"/>
      <c r="D1057" s="161" t="s">
        <v>2624</v>
      </c>
      <c r="E1057" s="168" t="s">
        <v>2156</v>
      </c>
      <c r="F1057" s="169" t="s">
        <v>2353</v>
      </c>
      <c r="H1057" s="170">
        <v>0</v>
      </c>
      <c r="I1057" s="346"/>
      <c r="L1057" s="167"/>
      <c r="M1057" s="171"/>
      <c r="N1057" s="172"/>
      <c r="O1057" s="172"/>
      <c r="P1057" s="172"/>
      <c r="Q1057" s="172"/>
      <c r="R1057" s="172"/>
      <c r="S1057" s="172"/>
      <c r="T1057" s="173"/>
      <c r="AT1057" s="168" t="s">
        <v>2624</v>
      </c>
      <c r="AU1057" s="168" t="s">
        <v>2217</v>
      </c>
      <c r="AV1057" s="13" t="s">
        <v>2217</v>
      </c>
      <c r="AW1057" s="13" t="s">
        <v>26</v>
      </c>
      <c r="AX1057" s="13" t="s">
        <v>2207</v>
      </c>
      <c r="AY1057" s="168" t="s">
        <v>2612</v>
      </c>
    </row>
    <row r="1058" spans="1:65" s="15" customFormat="1">
      <c r="B1058" s="181"/>
      <c r="D1058" s="161" t="s">
        <v>2624</v>
      </c>
      <c r="E1058" s="182" t="s">
        <v>2454</v>
      </c>
      <c r="F1058" s="183" t="s">
        <v>2641</v>
      </c>
      <c r="H1058" s="184">
        <v>24</v>
      </c>
      <c r="I1058" s="348"/>
      <c r="L1058" s="181"/>
      <c r="M1058" s="185"/>
      <c r="N1058" s="186"/>
      <c r="O1058" s="186"/>
      <c r="P1058" s="186"/>
      <c r="Q1058" s="186"/>
      <c r="R1058" s="186"/>
      <c r="S1058" s="186"/>
      <c r="T1058" s="187"/>
      <c r="AT1058" s="182" t="s">
        <v>2624</v>
      </c>
      <c r="AU1058" s="182" t="s">
        <v>2217</v>
      </c>
      <c r="AV1058" s="15" t="s">
        <v>2389</v>
      </c>
      <c r="AW1058" s="15" t="s">
        <v>26</v>
      </c>
      <c r="AX1058" s="15" t="s">
        <v>2215</v>
      </c>
      <c r="AY1058" s="182" t="s">
        <v>2612</v>
      </c>
    </row>
    <row r="1059" spans="1:65" s="1" customFormat="1" ht="16.5" customHeight="1">
      <c r="A1059" s="29"/>
      <c r="B1059" s="146"/>
      <c r="C1059" s="147" t="s">
        <v>905</v>
      </c>
      <c r="D1059" s="147" t="s">
        <v>2618</v>
      </c>
      <c r="E1059" s="148" t="s">
        <v>906</v>
      </c>
      <c r="F1059" s="149" t="s">
        <v>907</v>
      </c>
      <c r="G1059" s="150" t="s">
        <v>3034</v>
      </c>
      <c r="H1059" s="151">
        <v>8</v>
      </c>
      <c r="I1059" s="344"/>
      <c r="J1059" s="152">
        <f>ROUND(I1059*H1059,2)</f>
        <v>0</v>
      </c>
      <c r="K1059" s="153"/>
      <c r="L1059" s="30"/>
      <c r="M1059" s="154" t="s">
        <v>2156</v>
      </c>
      <c r="N1059" s="155" t="s">
        <v>2172</v>
      </c>
      <c r="O1059" s="156">
        <v>8.3000000000000004E-2</v>
      </c>
      <c r="P1059" s="156">
        <f>O1059*H1059</f>
        <v>0.66400000000000003</v>
      </c>
      <c r="Q1059" s="156">
        <v>4.6000000000000001E-4</v>
      </c>
      <c r="R1059" s="156">
        <f>Q1059*H1059</f>
        <v>3.6800000000000001E-3</v>
      </c>
      <c r="S1059" s="156">
        <v>0</v>
      </c>
      <c r="T1059" s="157">
        <f>S1059*H1059</f>
        <v>0</v>
      </c>
      <c r="U1059" s="29"/>
      <c r="V1059" s="29"/>
      <c r="W1059" s="29"/>
      <c r="X1059" s="29"/>
      <c r="Y1059" s="29"/>
      <c r="Z1059" s="29"/>
      <c r="AA1059" s="29"/>
      <c r="AB1059" s="29"/>
      <c r="AC1059" s="29"/>
      <c r="AD1059" s="29"/>
      <c r="AE1059" s="29"/>
      <c r="AR1059" s="158" t="s">
        <v>2389</v>
      </c>
      <c r="AT1059" s="158" t="s">
        <v>2618</v>
      </c>
      <c r="AU1059" s="158" t="s">
        <v>2217</v>
      </c>
      <c r="AY1059" s="17" t="s">
        <v>2612</v>
      </c>
      <c r="BE1059" s="159">
        <f>IF(N1059="základní",J1059,0)</f>
        <v>0</v>
      </c>
      <c r="BF1059" s="159">
        <f>IF(N1059="snížená",J1059,0)</f>
        <v>0</v>
      </c>
      <c r="BG1059" s="159">
        <f>IF(N1059="zákl. přenesená",J1059,0)</f>
        <v>0</v>
      </c>
      <c r="BH1059" s="159">
        <f>IF(N1059="sníž. přenesená",J1059,0)</f>
        <v>0</v>
      </c>
      <c r="BI1059" s="159">
        <f>IF(N1059="nulová",J1059,0)</f>
        <v>0</v>
      </c>
      <c r="BJ1059" s="17" t="s">
        <v>2215</v>
      </c>
      <c r="BK1059" s="159">
        <f>ROUND(I1059*H1059,2)</f>
        <v>0</v>
      </c>
      <c r="BL1059" s="17" t="s">
        <v>2389</v>
      </c>
      <c r="BM1059" s="158" t="s">
        <v>908</v>
      </c>
    </row>
    <row r="1060" spans="1:65" s="13" customFormat="1">
      <c r="B1060" s="167"/>
      <c r="D1060" s="161" t="s">
        <v>2624</v>
      </c>
      <c r="E1060" s="168" t="s">
        <v>2156</v>
      </c>
      <c r="F1060" s="169" t="s">
        <v>2743</v>
      </c>
      <c r="H1060" s="170">
        <v>8</v>
      </c>
      <c r="I1060" s="346"/>
      <c r="L1060" s="167"/>
      <c r="M1060" s="171"/>
      <c r="N1060" s="172"/>
      <c r="O1060" s="172"/>
      <c r="P1060" s="172"/>
      <c r="Q1060" s="172"/>
      <c r="R1060" s="172"/>
      <c r="S1060" s="172"/>
      <c r="T1060" s="173"/>
      <c r="AT1060" s="168" t="s">
        <v>2624</v>
      </c>
      <c r="AU1060" s="168" t="s">
        <v>2217</v>
      </c>
      <c r="AV1060" s="13" t="s">
        <v>2217</v>
      </c>
      <c r="AW1060" s="13" t="s">
        <v>26</v>
      </c>
      <c r="AX1060" s="13" t="s">
        <v>2207</v>
      </c>
      <c r="AY1060" s="168" t="s">
        <v>2612</v>
      </c>
    </row>
    <row r="1061" spans="1:65" s="15" customFormat="1">
      <c r="B1061" s="181"/>
      <c r="D1061" s="161" t="s">
        <v>2624</v>
      </c>
      <c r="E1061" s="182" t="s">
        <v>2156</v>
      </c>
      <c r="F1061" s="183" t="s">
        <v>2641</v>
      </c>
      <c r="H1061" s="184">
        <v>8</v>
      </c>
      <c r="I1061" s="348"/>
      <c r="L1061" s="181"/>
      <c r="M1061" s="185"/>
      <c r="N1061" s="186"/>
      <c r="O1061" s="186"/>
      <c r="P1061" s="186"/>
      <c r="Q1061" s="186"/>
      <c r="R1061" s="186"/>
      <c r="S1061" s="186"/>
      <c r="T1061" s="187"/>
      <c r="AT1061" s="182" t="s">
        <v>2624</v>
      </c>
      <c r="AU1061" s="182" t="s">
        <v>2217</v>
      </c>
      <c r="AV1061" s="15" t="s">
        <v>2389</v>
      </c>
      <c r="AW1061" s="15" t="s">
        <v>26</v>
      </c>
      <c r="AX1061" s="15" t="s">
        <v>2215</v>
      </c>
      <c r="AY1061" s="182" t="s">
        <v>2612</v>
      </c>
    </row>
    <row r="1062" spans="1:65" s="1" customFormat="1" ht="16.5" customHeight="1">
      <c r="A1062" s="29"/>
      <c r="B1062" s="146"/>
      <c r="C1062" s="147" t="s">
        <v>909</v>
      </c>
      <c r="D1062" s="147" t="s">
        <v>2618</v>
      </c>
      <c r="E1062" s="148" t="s">
        <v>910</v>
      </c>
      <c r="F1062" s="149" t="s">
        <v>911</v>
      </c>
      <c r="G1062" s="150" t="s">
        <v>2357</v>
      </c>
      <c r="H1062" s="151">
        <v>1</v>
      </c>
      <c r="I1062" s="344"/>
      <c r="J1062" s="152">
        <f>ROUND(I1062*H1062,2)</f>
        <v>0</v>
      </c>
      <c r="K1062" s="153"/>
      <c r="L1062" s="30"/>
      <c r="M1062" s="154" t="s">
        <v>2156</v>
      </c>
      <c r="N1062" s="155" t="s">
        <v>2172</v>
      </c>
      <c r="O1062" s="156">
        <v>0</v>
      </c>
      <c r="P1062" s="156">
        <f>O1062*H1062</f>
        <v>0</v>
      </c>
      <c r="Q1062" s="156">
        <v>0</v>
      </c>
      <c r="R1062" s="156">
        <f>Q1062*H1062</f>
        <v>0</v>
      </c>
      <c r="S1062" s="156">
        <v>0</v>
      </c>
      <c r="T1062" s="157">
        <f>S1062*H1062</f>
        <v>0</v>
      </c>
      <c r="U1062" s="29"/>
      <c r="V1062" s="29"/>
      <c r="W1062" s="29"/>
      <c r="X1062" s="29"/>
      <c r="Y1062" s="29"/>
      <c r="Z1062" s="29"/>
      <c r="AA1062" s="29"/>
      <c r="AB1062" s="29"/>
      <c r="AC1062" s="29"/>
      <c r="AD1062" s="29"/>
      <c r="AE1062" s="29"/>
      <c r="AR1062" s="158" t="s">
        <v>2389</v>
      </c>
      <c r="AT1062" s="158" t="s">
        <v>2618</v>
      </c>
      <c r="AU1062" s="158" t="s">
        <v>2217</v>
      </c>
      <c r="AY1062" s="17" t="s">
        <v>2612</v>
      </c>
      <c r="BE1062" s="159">
        <f>IF(N1062="základní",J1062,0)</f>
        <v>0</v>
      </c>
      <c r="BF1062" s="159">
        <f>IF(N1062="snížená",J1062,0)</f>
        <v>0</v>
      </c>
      <c r="BG1062" s="159">
        <f>IF(N1062="zákl. přenesená",J1062,0)</f>
        <v>0</v>
      </c>
      <c r="BH1062" s="159">
        <f>IF(N1062="sníž. přenesená",J1062,0)</f>
        <v>0</v>
      </c>
      <c r="BI1062" s="159">
        <f>IF(N1062="nulová",J1062,0)</f>
        <v>0</v>
      </c>
      <c r="BJ1062" s="17" t="s">
        <v>2215</v>
      </c>
      <c r="BK1062" s="159">
        <f>ROUND(I1062*H1062,2)</f>
        <v>0</v>
      </c>
      <c r="BL1062" s="17" t="s">
        <v>2389</v>
      </c>
      <c r="BM1062" s="158" t="s">
        <v>912</v>
      </c>
    </row>
    <row r="1063" spans="1:65" s="13" customFormat="1">
      <c r="B1063" s="167"/>
      <c r="D1063" s="161" t="s">
        <v>2624</v>
      </c>
      <c r="E1063" s="168" t="s">
        <v>2156</v>
      </c>
      <c r="F1063" s="169" t="s">
        <v>2215</v>
      </c>
      <c r="H1063" s="170">
        <v>1</v>
      </c>
      <c r="I1063" s="346"/>
      <c r="L1063" s="167"/>
      <c r="M1063" s="171"/>
      <c r="N1063" s="172"/>
      <c r="O1063" s="172"/>
      <c r="P1063" s="172"/>
      <c r="Q1063" s="172"/>
      <c r="R1063" s="172"/>
      <c r="S1063" s="172"/>
      <c r="T1063" s="173"/>
      <c r="AT1063" s="168" t="s">
        <v>2624</v>
      </c>
      <c r="AU1063" s="168" t="s">
        <v>2217</v>
      </c>
      <c r="AV1063" s="13" t="s">
        <v>2217</v>
      </c>
      <c r="AW1063" s="13" t="s">
        <v>26</v>
      </c>
      <c r="AX1063" s="13" t="s">
        <v>2207</v>
      </c>
      <c r="AY1063" s="168" t="s">
        <v>2612</v>
      </c>
    </row>
    <row r="1064" spans="1:65" s="15" customFormat="1">
      <c r="B1064" s="181"/>
      <c r="D1064" s="161" t="s">
        <v>2624</v>
      </c>
      <c r="E1064" s="182" t="s">
        <v>2156</v>
      </c>
      <c r="F1064" s="183" t="s">
        <v>2641</v>
      </c>
      <c r="H1064" s="184">
        <v>1</v>
      </c>
      <c r="I1064" s="348"/>
      <c r="L1064" s="181"/>
      <c r="M1064" s="185"/>
      <c r="N1064" s="186"/>
      <c r="O1064" s="186"/>
      <c r="P1064" s="186"/>
      <c r="Q1064" s="186"/>
      <c r="R1064" s="186"/>
      <c r="S1064" s="186"/>
      <c r="T1064" s="187"/>
      <c r="AT1064" s="182" t="s">
        <v>2624</v>
      </c>
      <c r="AU1064" s="182" t="s">
        <v>2217</v>
      </c>
      <c r="AV1064" s="15" t="s">
        <v>2389</v>
      </c>
      <c r="AW1064" s="15" t="s">
        <v>26</v>
      </c>
      <c r="AX1064" s="15" t="s">
        <v>2215</v>
      </c>
      <c r="AY1064" s="182" t="s">
        <v>2612</v>
      </c>
    </row>
    <row r="1065" spans="1:65" s="1" customFormat="1" ht="16.5" customHeight="1">
      <c r="A1065" s="29"/>
      <c r="B1065" s="146"/>
      <c r="C1065" s="147" t="s">
        <v>913</v>
      </c>
      <c r="D1065" s="147" t="s">
        <v>2618</v>
      </c>
      <c r="E1065" s="148" t="s">
        <v>914</v>
      </c>
      <c r="F1065" s="149" t="s">
        <v>915</v>
      </c>
      <c r="G1065" s="150" t="s">
        <v>2357</v>
      </c>
      <c r="H1065" s="151">
        <v>2</v>
      </c>
      <c r="I1065" s="344"/>
      <c r="J1065" s="152">
        <f>ROUND(I1065*H1065,2)</f>
        <v>0</v>
      </c>
      <c r="K1065" s="153"/>
      <c r="L1065" s="30"/>
      <c r="M1065" s="154" t="s">
        <v>2156</v>
      </c>
      <c r="N1065" s="155" t="s">
        <v>2172</v>
      </c>
      <c r="O1065" s="156">
        <v>0</v>
      </c>
      <c r="P1065" s="156">
        <f>O1065*H1065</f>
        <v>0</v>
      </c>
      <c r="Q1065" s="156">
        <v>0</v>
      </c>
      <c r="R1065" s="156">
        <f>Q1065*H1065</f>
        <v>0</v>
      </c>
      <c r="S1065" s="156">
        <v>0</v>
      </c>
      <c r="T1065" s="157">
        <f>S1065*H1065</f>
        <v>0</v>
      </c>
      <c r="U1065" s="29"/>
      <c r="V1065" s="29"/>
      <c r="W1065" s="29"/>
      <c r="X1065" s="29"/>
      <c r="Y1065" s="29"/>
      <c r="Z1065" s="29"/>
      <c r="AA1065" s="29"/>
      <c r="AB1065" s="29"/>
      <c r="AC1065" s="29"/>
      <c r="AD1065" s="29"/>
      <c r="AE1065" s="29"/>
      <c r="AR1065" s="158" t="s">
        <v>2389</v>
      </c>
      <c r="AT1065" s="158" t="s">
        <v>2618</v>
      </c>
      <c r="AU1065" s="158" t="s">
        <v>2217</v>
      </c>
      <c r="AY1065" s="17" t="s">
        <v>2612</v>
      </c>
      <c r="BE1065" s="159">
        <f>IF(N1065="základní",J1065,0)</f>
        <v>0</v>
      </c>
      <c r="BF1065" s="159">
        <f>IF(N1065="snížená",J1065,0)</f>
        <v>0</v>
      </c>
      <c r="BG1065" s="159">
        <f>IF(N1065="zákl. přenesená",J1065,0)</f>
        <v>0</v>
      </c>
      <c r="BH1065" s="159">
        <f>IF(N1065="sníž. přenesená",J1065,0)</f>
        <v>0</v>
      </c>
      <c r="BI1065" s="159">
        <f>IF(N1065="nulová",J1065,0)</f>
        <v>0</v>
      </c>
      <c r="BJ1065" s="17" t="s">
        <v>2215</v>
      </c>
      <c r="BK1065" s="159">
        <f>ROUND(I1065*H1065,2)</f>
        <v>0</v>
      </c>
      <c r="BL1065" s="17" t="s">
        <v>2389</v>
      </c>
      <c r="BM1065" s="158" t="s">
        <v>916</v>
      </c>
    </row>
    <row r="1066" spans="1:65" s="13" customFormat="1">
      <c r="B1066" s="167"/>
      <c r="D1066" s="161" t="s">
        <v>2624</v>
      </c>
      <c r="E1066" s="168" t="s">
        <v>2156</v>
      </c>
      <c r="F1066" s="169" t="s">
        <v>2370</v>
      </c>
      <c r="H1066" s="170">
        <v>2</v>
      </c>
      <c r="I1066" s="346"/>
      <c r="L1066" s="167"/>
      <c r="M1066" s="171"/>
      <c r="N1066" s="172"/>
      <c r="O1066" s="172"/>
      <c r="P1066" s="172"/>
      <c r="Q1066" s="172"/>
      <c r="R1066" s="172"/>
      <c r="S1066" s="172"/>
      <c r="T1066" s="173"/>
      <c r="AT1066" s="168" t="s">
        <v>2624</v>
      </c>
      <c r="AU1066" s="168" t="s">
        <v>2217</v>
      </c>
      <c r="AV1066" s="13" t="s">
        <v>2217</v>
      </c>
      <c r="AW1066" s="13" t="s">
        <v>26</v>
      </c>
      <c r="AX1066" s="13" t="s">
        <v>2207</v>
      </c>
      <c r="AY1066" s="168" t="s">
        <v>2612</v>
      </c>
    </row>
    <row r="1067" spans="1:65" s="15" customFormat="1">
      <c r="B1067" s="181"/>
      <c r="D1067" s="161" t="s">
        <v>2624</v>
      </c>
      <c r="E1067" s="182" t="s">
        <v>2156</v>
      </c>
      <c r="F1067" s="183" t="s">
        <v>2641</v>
      </c>
      <c r="H1067" s="184">
        <v>2</v>
      </c>
      <c r="I1067" s="348"/>
      <c r="L1067" s="181"/>
      <c r="M1067" s="185"/>
      <c r="N1067" s="186"/>
      <c r="O1067" s="186"/>
      <c r="P1067" s="186"/>
      <c r="Q1067" s="186"/>
      <c r="R1067" s="186"/>
      <c r="S1067" s="186"/>
      <c r="T1067" s="187"/>
      <c r="AT1067" s="182" t="s">
        <v>2624</v>
      </c>
      <c r="AU1067" s="182" t="s">
        <v>2217</v>
      </c>
      <c r="AV1067" s="15" t="s">
        <v>2389</v>
      </c>
      <c r="AW1067" s="15" t="s">
        <v>26</v>
      </c>
      <c r="AX1067" s="15" t="s">
        <v>2215</v>
      </c>
      <c r="AY1067" s="182" t="s">
        <v>2612</v>
      </c>
    </row>
    <row r="1068" spans="1:65" s="1" customFormat="1" ht="16.5" customHeight="1">
      <c r="A1068" s="29"/>
      <c r="B1068" s="146"/>
      <c r="C1068" s="147" t="s">
        <v>917</v>
      </c>
      <c r="D1068" s="147" t="s">
        <v>2618</v>
      </c>
      <c r="E1068" s="148" t="s">
        <v>918</v>
      </c>
      <c r="F1068" s="149" t="s">
        <v>919</v>
      </c>
      <c r="G1068" s="150" t="s">
        <v>2357</v>
      </c>
      <c r="H1068" s="151">
        <v>1</v>
      </c>
      <c r="I1068" s="344"/>
      <c r="J1068" s="152">
        <f>ROUND(I1068*H1068,2)</f>
        <v>0</v>
      </c>
      <c r="K1068" s="153"/>
      <c r="L1068" s="30"/>
      <c r="M1068" s="154" t="s">
        <v>2156</v>
      </c>
      <c r="N1068" s="155" t="s">
        <v>2172</v>
      </c>
      <c r="O1068" s="156">
        <v>0</v>
      </c>
      <c r="P1068" s="156">
        <f>O1068*H1068</f>
        <v>0</v>
      </c>
      <c r="Q1068" s="156">
        <v>0.1</v>
      </c>
      <c r="R1068" s="156">
        <f>Q1068*H1068</f>
        <v>0.1</v>
      </c>
      <c r="S1068" s="156">
        <v>0</v>
      </c>
      <c r="T1068" s="157">
        <f>S1068*H1068</f>
        <v>0</v>
      </c>
      <c r="U1068" s="29"/>
      <c r="V1068" s="29"/>
      <c r="W1068" s="29"/>
      <c r="X1068" s="29"/>
      <c r="Y1068" s="29"/>
      <c r="Z1068" s="29"/>
      <c r="AA1068" s="29"/>
      <c r="AB1068" s="29"/>
      <c r="AC1068" s="29"/>
      <c r="AD1068" s="29"/>
      <c r="AE1068" s="29"/>
      <c r="AR1068" s="158" t="s">
        <v>2389</v>
      </c>
      <c r="AT1068" s="158" t="s">
        <v>2618</v>
      </c>
      <c r="AU1068" s="158" t="s">
        <v>2217</v>
      </c>
      <c r="AY1068" s="17" t="s">
        <v>2612</v>
      </c>
      <c r="BE1068" s="159">
        <f>IF(N1068="základní",J1068,0)</f>
        <v>0</v>
      </c>
      <c r="BF1068" s="159">
        <f>IF(N1068="snížená",J1068,0)</f>
        <v>0</v>
      </c>
      <c r="BG1068" s="159">
        <f>IF(N1068="zákl. přenesená",J1068,0)</f>
        <v>0</v>
      </c>
      <c r="BH1068" s="159">
        <f>IF(N1068="sníž. přenesená",J1068,0)</f>
        <v>0</v>
      </c>
      <c r="BI1068" s="159">
        <f>IF(N1068="nulová",J1068,0)</f>
        <v>0</v>
      </c>
      <c r="BJ1068" s="17" t="s">
        <v>2215</v>
      </c>
      <c r="BK1068" s="159">
        <f>ROUND(I1068*H1068,2)</f>
        <v>0</v>
      </c>
      <c r="BL1068" s="17" t="s">
        <v>2389</v>
      </c>
      <c r="BM1068" s="158" t="s">
        <v>920</v>
      </c>
    </row>
    <row r="1069" spans="1:65" s="13" customFormat="1">
      <c r="B1069" s="167"/>
      <c r="D1069" s="161" t="s">
        <v>2624</v>
      </c>
      <c r="E1069" s="168" t="s">
        <v>2156</v>
      </c>
      <c r="F1069" s="169" t="s">
        <v>2215</v>
      </c>
      <c r="H1069" s="170">
        <v>1</v>
      </c>
      <c r="I1069" s="346"/>
      <c r="L1069" s="167"/>
      <c r="M1069" s="171"/>
      <c r="N1069" s="172"/>
      <c r="O1069" s="172"/>
      <c r="P1069" s="172"/>
      <c r="Q1069" s="172"/>
      <c r="R1069" s="172"/>
      <c r="S1069" s="172"/>
      <c r="T1069" s="173"/>
      <c r="AT1069" s="168" t="s">
        <v>2624</v>
      </c>
      <c r="AU1069" s="168" t="s">
        <v>2217</v>
      </c>
      <c r="AV1069" s="13" t="s">
        <v>2217</v>
      </c>
      <c r="AW1069" s="13" t="s">
        <v>26</v>
      </c>
      <c r="AX1069" s="13" t="s">
        <v>2207</v>
      </c>
      <c r="AY1069" s="168" t="s">
        <v>2612</v>
      </c>
    </row>
    <row r="1070" spans="1:65" s="15" customFormat="1">
      <c r="B1070" s="181"/>
      <c r="D1070" s="161" t="s">
        <v>2624</v>
      </c>
      <c r="E1070" s="182" t="s">
        <v>2156</v>
      </c>
      <c r="F1070" s="183" t="s">
        <v>2641</v>
      </c>
      <c r="H1070" s="184">
        <v>1</v>
      </c>
      <c r="I1070" s="348"/>
      <c r="L1070" s="181"/>
      <c r="M1070" s="185"/>
      <c r="N1070" s="186"/>
      <c r="O1070" s="186"/>
      <c r="P1070" s="186"/>
      <c r="Q1070" s="186"/>
      <c r="R1070" s="186"/>
      <c r="S1070" s="186"/>
      <c r="T1070" s="187"/>
      <c r="AT1070" s="182" t="s">
        <v>2624</v>
      </c>
      <c r="AU1070" s="182" t="s">
        <v>2217</v>
      </c>
      <c r="AV1070" s="15" t="s">
        <v>2389</v>
      </c>
      <c r="AW1070" s="15" t="s">
        <v>26</v>
      </c>
      <c r="AX1070" s="15" t="s">
        <v>2215</v>
      </c>
      <c r="AY1070" s="182" t="s">
        <v>2612</v>
      </c>
    </row>
    <row r="1071" spans="1:65" s="11" customFormat="1" ht="22.9" customHeight="1">
      <c r="B1071" s="134"/>
      <c r="D1071" s="135" t="s">
        <v>2206</v>
      </c>
      <c r="E1071" s="144" t="s">
        <v>3298</v>
      </c>
      <c r="F1071" s="144" t="s">
        <v>921</v>
      </c>
      <c r="I1071" s="350"/>
      <c r="J1071" s="145">
        <f>BK1071</f>
        <v>0</v>
      </c>
      <c r="L1071" s="134"/>
      <c r="M1071" s="138"/>
      <c r="N1071" s="139"/>
      <c r="O1071" s="139"/>
      <c r="P1071" s="140">
        <f>SUM(P1072:P1114)</f>
        <v>212.39999999999998</v>
      </c>
      <c r="Q1071" s="139"/>
      <c r="R1071" s="140">
        <f>SUM(R1072:R1114)</f>
        <v>3.18607</v>
      </c>
      <c r="S1071" s="139"/>
      <c r="T1071" s="141">
        <f>SUM(T1072:T1114)</f>
        <v>0</v>
      </c>
      <c r="AR1071" s="135" t="s">
        <v>2215</v>
      </c>
      <c r="AT1071" s="142" t="s">
        <v>2206</v>
      </c>
      <c r="AU1071" s="142" t="s">
        <v>2215</v>
      </c>
      <c r="AY1071" s="135" t="s">
        <v>2612</v>
      </c>
      <c r="BK1071" s="143">
        <f>SUM(BK1072:BK1114)</f>
        <v>0</v>
      </c>
    </row>
    <row r="1072" spans="1:65" s="1" customFormat="1" ht="16.5" customHeight="1">
      <c r="A1072" s="29"/>
      <c r="B1072" s="146"/>
      <c r="C1072" s="147" t="s">
        <v>922</v>
      </c>
      <c r="D1072" s="147" t="s">
        <v>2618</v>
      </c>
      <c r="E1072" s="148" t="s">
        <v>923</v>
      </c>
      <c r="F1072" s="149" t="s">
        <v>924</v>
      </c>
      <c r="G1072" s="150" t="s">
        <v>2345</v>
      </c>
      <c r="H1072" s="151">
        <v>20</v>
      </c>
      <c r="I1072" s="344"/>
      <c r="J1072" s="152">
        <f>ROUND(I1072*H1072,2)</f>
        <v>0</v>
      </c>
      <c r="K1072" s="153"/>
      <c r="L1072" s="30"/>
      <c r="M1072" s="154" t="s">
        <v>2156</v>
      </c>
      <c r="N1072" s="155" t="s">
        <v>2172</v>
      </c>
      <c r="O1072" s="156">
        <v>0.124</v>
      </c>
      <c r="P1072" s="156">
        <f>O1072*H1072</f>
        <v>2.48</v>
      </c>
      <c r="Q1072" s="156">
        <v>0</v>
      </c>
      <c r="R1072" s="156">
        <f>Q1072*H1072</f>
        <v>0</v>
      </c>
      <c r="S1072" s="156">
        <v>0</v>
      </c>
      <c r="T1072" s="157">
        <f>S1072*H1072</f>
        <v>0</v>
      </c>
      <c r="U1072" s="29"/>
      <c r="V1072" s="29"/>
      <c r="W1072" s="29"/>
      <c r="X1072" s="29"/>
      <c r="Y1072" s="29"/>
      <c r="Z1072" s="29"/>
      <c r="AA1072" s="29"/>
      <c r="AB1072" s="29"/>
      <c r="AC1072" s="29"/>
      <c r="AD1072" s="29"/>
      <c r="AE1072" s="29"/>
      <c r="AR1072" s="158" t="s">
        <v>2389</v>
      </c>
      <c r="AT1072" s="158" t="s">
        <v>2618</v>
      </c>
      <c r="AU1072" s="158" t="s">
        <v>2217</v>
      </c>
      <c r="AY1072" s="17" t="s">
        <v>2612</v>
      </c>
      <c r="BE1072" s="159">
        <f>IF(N1072="základní",J1072,0)</f>
        <v>0</v>
      </c>
      <c r="BF1072" s="159">
        <f>IF(N1072="snížená",J1072,0)</f>
        <v>0</v>
      </c>
      <c r="BG1072" s="159">
        <f>IF(N1072="zákl. přenesená",J1072,0)</f>
        <v>0</v>
      </c>
      <c r="BH1072" s="159">
        <f>IF(N1072="sníž. přenesená",J1072,0)</f>
        <v>0</v>
      </c>
      <c r="BI1072" s="159">
        <f>IF(N1072="nulová",J1072,0)</f>
        <v>0</v>
      </c>
      <c r="BJ1072" s="17" t="s">
        <v>2215</v>
      </c>
      <c r="BK1072" s="159">
        <f>ROUND(I1072*H1072,2)</f>
        <v>0</v>
      </c>
      <c r="BL1072" s="17" t="s">
        <v>2389</v>
      </c>
      <c r="BM1072" s="158" t="s">
        <v>925</v>
      </c>
    </row>
    <row r="1073" spans="1:65" s="13" customFormat="1">
      <c r="B1073" s="167"/>
      <c r="D1073" s="161" t="s">
        <v>2624</v>
      </c>
      <c r="E1073" s="168" t="s">
        <v>2156</v>
      </c>
      <c r="F1073" s="169" t="s">
        <v>926</v>
      </c>
      <c r="H1073" s="170">
        <v>20</v>
      </c>
      <c r="I1073" s="346"/>
      <c r="L1073" s="167"/>
      <c r="M1073" s="171"/>
      <c r="N1073" s="172"/>
      <c r="O1073" s="172"/>
      <c r="P1073" s="172"/>
      <c r="Q1073" s="172"/>
      <c r="R1073" s="172"/>
      <c r="S1073" s="172"/>
      <c r="T1073" s="173"/>
      <c r="AT1073" s="168" t="s">
        <v>2624</v>
      </c>
      <c r="AU1073" s="168" t="s">
        <v>2217</v>
      </c>
      <c r="AV1073" s="13" t="s">
        <v>2217</v>
      </c>
      <c r="AW1073" s="13" t="s">
        <v>26</v>
      </c>
      <c r="AX1073" s="13" t="s">
        <v>2207</v>
      </c>
      <c r="AY1073" s="168" t="s">
        <v>2612</v>
      </c>
    </row>
    <row r="1074" spans="1:65" s="15" customFormat="1">
      <c r="B1074" s="181"/>
      <c r="D1074" s="161" t="s">
        <v>2624</v>
      </c>
      <c r="E1074" s="182" t="s">
        <v>2448</v>
      </c>
      <c r="F1074" s="183" t="s">
        <v>2641</v>
      </c>
      <c r="H1074" s="184">
        <v>20</v>
      </c>
      <c r="I1074" s="348"/>
      <c r="L1074" s="181"/>
      <c r="M1074" s="185"/>
      <c r="N1074" s="186"/>
      <c r="O1074" s="186"/>
      <c r="P1074" s="186"/>
      <c r="Q1074" s="186"/>
      <c r="R1074" s="186"/>
      <c r="S1074" s="186"/>
      <c r="T1074" s="187"/>
      <c r="AT1074" s="182" t="s">
        <v>2624</v>
      </c>
      <c r="AU1074" s="182" t="s">
        <v>2217</v>
      </c>
      <c r="AV1074" s="15" t="s">
        <v>2389</v>
      </c>
      <c r="AW1074" s="15" t="s">
        <v>26</v>
      </c>
      <c r="AX1074" s="15" t="s">
        <v>2215</v>
      </c>
      <c r="AY1074" s="182" t="s">
        <v>2612</v>
      </c>
    </row>
    <row r="1075" spans="1:65" s="1" customFormat="1" ht="16.5" customHeight="1">
      <c r="A1075" s="29"/>
      <c r="B1075" s="146"/>
      <c r="C1075" s="188" t="s">
        <v>927</v>
      </c>
      <c r="D1075" s="188" t="s">
        <v>2855</v>
      </c>
      <c r="E1075" s="189" t="s">
        <v>928</v>
      </c>
      <c r="F1075" s="190" t="s">
        <v>929</v>
      </c>
      <c r="G1075" s="191" t="s">
        <v>2345</v>
      </c>
      <c r="H1075" s="192">
        <v>21</v>
      </c>
      <c r="I1075" s="349"/>
      <c r="J1075" s="193">
        <f>ROUND(I1075*H1075,2)</f>
        <v>0</v>
      </c>
      <c r="K1075" s="194"/>
      <c r="L1075" s="195"/>
      <c r="M1075" s="196" t="s">
        <v>2156</v>
      </c>
      <c r="N1075" s="197" t="s">
        <v>2172</v>
      </c>
      <c r="O1075" s="156">
        <v>0</v>
      </c>
      <c r="P1075" s="156">
        <f>O1075*H1075</f>
        <v>0</v>
      </c>
      <c r="Q1075" s="156">
        <v>2.7E-4</v>
      </c>
      <c r="R1075" s="156">
        <f>Q1075*H1075</f>
        <v>5.6699999999999997E-3</v>
      </c>
      <c r="S1075" s="156">
        <v>0</v>
      </c>
      <c r="T1075" s="157">
        <f>S1075*H1075</f>
        <v>0</v>
      </c>
      <c r="U1075" s="29"/>
      <c r="V1075" s="29"/>
      <c r="W1075" s="29"/>
      <c r="X1075" s="29"/>
      <c r="Y1075" s="29"/>
      <c r="Z1075" s="29"/>
      <c r="AA1075" s="29"/>
      <c r="AB1075" s="29"/>
      <c r="AC1075" s="29"/>
      <c r="AD1075" s="29"/>
      <c r="AE1075" s="29"/>
      <c r="AR1075" s="158" t="s">
        <v>2342</v>
      </c>
      <c r="AT1075" s="158" t="s">
        <v>2855</v>
      </c>
      <c r="AU1075" s="158" t="s">
        <v>2217</v>
      </c>
      <c r="AY1075" s="17" t="s">
        <v>2612</v>
      </c>
      <c r="BE1075" s="159">
        <f>IF(N1075="základní",J1075,0)</f>
        <v>0</v>
      </c>
      <c r="BF1075" s="159">
        <f>IF(N1075="snížená",J1075,0)</f>
        <v>0</v>
      </c>
      <c r="BG1075" s="159">
        <f>IF(N1075="zákl. přenesená",J1075,0)</f>
        <v>0</v>
      </c>
      <c r="BH1075" s="159">
        <f>IF(N1075="sníž. přenesená",J1075,0)</f>
        <v>0</v>
      </c>
      <c r="BI1075" s="159">
        <f>IF(N1075="nulová",J1075,0)</f>
        <v>0</v>
      </c>
      <c r="BJ1075" s="17" t="s">
        <v>2215</v>
      </c>
      <c r="BK1075" s="159">
        <f>ROUND(I1075*H1075,2)</f>
        <v>0</v>
      </c>
      <c r="BL1075" s="17" t="s">
        <v>2389</v>
      </c>
      <c r="BM1075" s="158" t="s">
        <v>930</v>
      </c>
    </row>
    <row r="1076" spans="1:65" s="13" customFormat="1">
      <c r="B1076" s="167"/>
      <c r="D1076" s="161" t="s">
        <v>2624</v>
      </c>
      <c r="E1076" s="168" t="s">
        <v>2156</v>
      </c>
      <c r="F1076" s="169" t="s">
        <v>931</v>
      </c>
      <c r="H1076" s="170">
        <v>21</v>
      </c>
      <c r="I1076" s="346"/>
      <c r="L1076" s="167"/>
      <c r="M1076" s="171"/>
      <c r="N1076" s="172"/>
      <c r="O1076" s="172"/>
      <c r="P1076" s="172"/>
      <c r="Q1076" s="172"/>
      <c r="R1076" s="172"/>
      <c r="S1076" s="172"/>
      <c r="T1076" s="173"/>
      <c r="AT1076" s="168" t="s">
        <v>2624</v>
      </c>
      <c r="AU1076" s="168" t="s">
        <v>2217</v>
      </c>
      <c r="AV1076" s="13" t="s">
        <v>2217</v>
      </c>
      <c r="AW1076" s="13" t="s">
        <v>26</v>
      </c>
      <c r="AX1076" s="13" t="s">
        <v>2207</v>
      </c>
      <c r="AY1076" s="168" t="s">
        <v>2612</v>
      </c>
    </row>
    <row r="1077" spans="1:65" s="15" customFormat="1">
      <c r="B1077" s="181"/>
      <c r="D1077" s="161" t="s">
        <v>2624</v>
      </c>
      <c r="E1077" s="182" t="s">
        <v>2156</v>
      </c>
      <c r="F1077" s="183" t="s">
        <v>2641</v>
      </c>
      <c r="H1077" s="184">
        <v>21</v>
      </c>
      <c r="I1077" s="348"/>
      <c r="L1077" s="181"/>
      <c r="M1077" s="185"/>
      <c r="N1077" s="186"/>
      <c r="O1077" s="186"/>
      <c r="P1077" s="186"/>
      <c r="Q1077" s="186"/>
      <c r="R1077" s="186"/>
      <c r="S1077" s="186"/>
      <c r="T1077" s="187"/>
      <c r="AT1077" s="182" t="s">
        <v>2624</v>
      </c>
      <c r="AU1077" s="182" t="s">
        <v>2217</v>
      </c>
      <c r="AV1077" s="15" t="s">
        <v>2389</v>
      </c>
      <c r="AW1077" s="15" t="s">
        <v>26</v>
      </c>
      <c r="AX1077" s="15" t="s">
        <v>2215</v>
      </c>
      <c r="AY1077" s="182" t="s">
        <v>2612</v>
      </c>
    </row>
    <row r="1078" spans="1:65" s="1" customFormat="1" ht="16.5" customHeight="1">
      <c r="A1078" s="29"/>
      <c r="B1078" s="146"/>
      <c r="C1078" s="147" t="s">
        <v>932</v>
      </c>
      <c r="D1078" s="147" t="s">
        <v>2618</v>
      </c>
      <c r="E1078" s="148" t="s">
        <v>933</v>
      </c>
      <c r="F1078" s="149" t="s">
        <v>934</v>
      </c>
      <c r="G1078" s="150" t="s">
        <v>3034</v>
      </c>
      <c r="H1078" s="151">
        <v>40</v>
      </c>
      <c r="I1078" s="344"/>
      <c r="J1078" s="152">
        <f>ROUND(I1078*H1078,2)</f>
        <v>0</v>
      </c>
      <c r="K1078" s="153"/>
      <c r="L1078" s="30"/>
      <c r="M1078" s="154" t="s">
        <v>2156</v>
      </c>
      <c r="N1078" s="155" t="s">
        <v>2172</v>
      </c>
      <c r="O1078" s="156">
        <v>3.4740000000000002</v>
      </c>
      <c r="P1078" s="156">
        <f>O1078*H1078</f>
        <v>138.96</v>
      </c>
      <c r="Q1078" s="156">
        <v>0</v>
      </c>
      <c r="R1078" s="156">
        <f>Q1078*H1078</f>
        <v>0</v>
      </c>
      <c r="S1078" s="156">
        <v>0</v>
      </c>
      <c r="T1078" s="157">
        <f>S1078*H1078</f>
        <v>0</v>
      </c>
      <c r="U1078" s="29"/>
      <c r="V1078" s="29"/>
      <c r="W1078" s="29"/>
      <c r="X1078" s="29"/>
      <c r="Y1078" s="29"/>
      <c r="Z1078" s="29"/>
      <c r="AA1078" s="29"/>
      <c r="AB1078" s="29"/>
      <c r="AC1078" s="29"/>
      <c r="AD1078" s="29"/>
      <c r="AE1078" s="29"/>
      <c r="AR1078" s="158" t="s">
        <v>2389</v>
      </c>
      <c r="AT1078" s="158" t="s">
        <v>2618</v>
      </c>
      <c r="AU1078" s="158" t="s">
        <v>2217</v>
      </c>
      <c r="AY1078" s="17" t="s">
        <v>2612</v>
      </c>
      <c r="BE1078" s="159">
        <f>IF(N1078="základní",J1078,0)</f>
        <v>0</v>
      </c>
      <c r="BF1078" s="159">
        <f>IF(N1078="snížená",J1078,0)</f>
        <v>0</v>
      </c>
      <c r="BG1078" s="159">
        <f>IF(N1078="zákl. přenesená",J1078,0)</f>
        <v>0</v>
      </c>
      <c r="BH1078" s="159">
        <f>IF(N1078="sníž. přenesená",J1078,0)</f>
        <v>0</v>
      </c>
      <c r="BI1078" s="159">
        <f>IF(N1078="nulová",J1078,0)</f>
        <v>0</v>
      </c>
      <c r="BJ1078" s="17" t="s">
        <v>2215</v>
      </c>
      <c r="BK1078" s="159">
        <f>ROUND(I1078*H1078,2)</f>
        <v>0</v>
      </c>
      <c r="BL1078" s="17" t="s">
        <v>2389</v>
      </c>
      <c r="BM1078" s="158" t="s">
        <v>935</v>
      </c>
    </row>
    <row r="1079" spans="1:65" s="12" customFormat="1">
      <c r="B1079" s="160"/>
      <c r="D1079" s="161" t="s">
        <v>2624</v>
      </c>
      <c r="E1079" s="162" t="s">
        <v>2156</v>
      </c>
      <c r="F1079" s="163" t="s">
        <v>3206</v>
      </c>
      <c r="H1079" s="162" t="s">
        <v>2156</v>
      </c>
      <c r="I1079" s="345"/>
      <c r="L1079" s="160"/>
      <c r="M1079" s="164"/>
      <c r="N1079" s="165"/>
      <c r="O1079" s="165"/>
      <c r="P1079" s="165"/>
      <c r="Q1079" s="165"/>
      <c r="R1079" s="165"/>
      <c r="S1079" s="165"/>
      <c r="T1079" s="166"/>
      <c r="AT1079" s="162" t="s">
        <v>2624</v>
      </c>
      <c r="AU1079" s="162" t="s">
        <v>2217</v>
      </c>
      <c r="AV1079" s="12" t="s">
        <v>2215</v>
      </c>
      <c r="AW1079" s="12" t="s">
        <v>26</v>
      </c>
      <c r="AX1079" s="12" t="s">
        <v>2207</v>
      </c>
      <c r="AY1079" s="162" t="s">
        <v>2612</v>
      </c>
    </row>
    <row r="1080" spans="1:65" s="13" customFormat="1">
      <c r="B1080" s="167"/>
      <c r="D1080" s="161" t="s">
        <v>2624</v>
      </c>
      <c r="E1080" s="168" t="s">
        <v>2156</v>
      </c>
      <c r="F1080" s="169" t="s">
        <v>936</v>
      </c>
      <c r="H1080" s="170">
        <v>40</v>
      </c>
      <c r="I1080" s="346"/>
      <c r="L1080" s="167"/>
      <c r="M1080" s="171"/>
      <c r="N1080" s="172"/>
      <c r="O1080" s="172"/>
      <c r="P1080" s="172"/>
      <c r="Q1080" s="172"/>
      <c r="R1080" s="172"/>
      <c r="S1080" s="172"/>
      <c r="T1080" s="173"/>
      <c r="AT1080" s="168" t="s">
        <v>2624</v>
      </c>
      <c r="AU1080" s="168" t="s">
        <v>2217</v>
      </c>
      <c r="AV1080" s="13" t="s">
        <v>2217</v>
      </c>
      <c r="AW1080" s="13" t="s">
        <v>26</v>
      </c>
      <c r="AX1080" s="13" t="s">
        <v>2207</v>
      </c>
      <c r="AY1080" s="168" t="s">
        <v>2612</v>
      </c>
    </row>
    <row r="1081" spans="1:65" s="15" customFormat="1">
      <c r="B1081" s="181"/>
      <c r="D1081" s="161" t="s">
        <v>2624</v>
      </c>
      <c r="E1081" s="182" t="s">
        <v>2417</v>
      </c>
      <c r="F1081" s="183" t="s">
        <v>2641</v>
      </c>
      <c r="H1081" s="184">
        <v>40</v>
      </c>
      <c r="I1081" s="348"/>
      <c r="L1081" s="181"/>
      <c r="M1081" s="185"/>
      <c r="N1081" s="186"/>
      <c r="O1081" s="186"/>
      <c r="P1081" s="186"/>
      <c r="Q1081" s="186"/>
      <c r="R1081" s="186"/>
      <c r="S1081" s="186"/>
      <c r="T1081" s="187"/>
      <c r="AT1081" s="182" t="s">
        <v>2624</v>
      </c>
      <c r="AU1081" s="182" t="s">
        <v>2217</v>
      </c>
      <c r="AV1081" s="15" t="s">
        <v>2389</v>
      </c>
      <c r="AW1081" s="15" t="s">
        <v>26</v>
      </c>
      <c r="AX1081" s="15" t="s">
        <v>2215</v>
      </c>
      <c r="AY1081" s="182" t="s">
        <v>2612</v>
      </c>
    </row>
    <row r="1082" spans="1:65" s="1" customFormat="1" ht="16.5" customHeight="1">
      <c r="A1082" s="29"/>
      <c r="B1082" s="146"/>
      <c r="C1082" s="188" t="s">
        <v>937</v>
      </c>
      <c r="D1082" s="188" t="s">
        <v>2855</v>
      </c>
      <c r="E1082" s="189" t="s">
        <v>938</v>
      </c>
      <c r="F1082" s="190" t="s">
        <v>939</v>
      </c>
      <c r="G1082" s="191" t="s">
        <v>3034</v>
      </c>
      <c r="H1082" s="192">
        <v>40</v>
      </c>
      <c r="I1082" s="349"/>
      <c r="J1082" s="193">
        <f>ROUND(I1082*H1082,2)</f>
        <v>0</v>
      </c>
      <c r="K1082" s="194"/>
      <c r="L1082" s="195"/>
      <c r="M1082" s="196" t="s">
        <v>2156</v>
      </c>
      <c r="N1082" s="197" t="s">
        <v>2172</v>
      </c>
      <c r="O1082" s="156">
        <v>0</v>
      </c>
      <c r="P1082" s="156">
        <f>O1082*H1082</f>
        <v>0</v>
      </c>
      <c r="Q1082" s="156">
        <v>2.7000000000000001E-3</v>
      </c>
      <c r="R1082" s="156">
        <f>Q1082*H1082</f>
        <v>0.10800000000000001</v>
      </c>
      <c r="S1082" s="156">
        <v>0</v>
      </c>
      <c r="T1082" s="157">
        <f>S1082*H1082</f>
        <v>0</v>
      </c>
      <c r="U1082" s="29"/>
      <c r="V1082" s="29"/>
      <c r="W1082" s="29"/>
      <c r="X1082" s="29"/>
      <c r="Y1082" s="29"/>
      <c r="Z1082" s="29"/>
      <c r="AA1082" s="29"/>
      <c r="AB1082" s="29"/>
      <c r="AC1082" s="29"/>
      <c r="AD1082" s="29"/>
      <c r="AE1082" s="29"/>
      <c r="AR1082" s="158" t="s">
        <v>2342</v>
      </c>
      <c r="AT1082" s="158" t="s">
        <v>2855</v>
      </c>
      <c r="AU1082" s="158" t="s">
        <v>2217</v>
      </c>
      <c r="AY1082" s="17" t="s">
        <v>2612</v>
      </c>
      <c r="BE1082" s="159">
        <f>IF(N1082="základní",J1082,0)</f>
        <v>0</v>
      </c>
      <c r="BF1082" s="159">
        <f>IF(N1082="snížená",J1082,0)</f>
        <v>0</v>
      </c>
      <c r="BG1082" s="159">
        <f>IF(N1082="zákl. přenesená",J1082,0)</f>
        <v>0</v>
      </c>
      <c r="BH1082" s="159">
        <f>IF(N1082="sníž. přenesená",J1082,0)</f>
        <v>0</v>
      </c>
      <c r="BI1082" s="159">
        <f>IF(N1082="nulová",J1082,0)</f>
        <v>0</v>
      </c>
      <c r="BJ1082" s="17" t="s">
        <v>2215</v>
      </c>
      <c r="BK1082" s="159">
        <f>ROUND(I1082*H1082,2)</f>
        <v>0</v>
      </c>
      <c r="BL1082" s="17" t="s">
        <v>2389</v>
      </c>
      <c r="BM1082" s="158" t="s">
        <v>940</v>
      </c>
    </row>
    <row r="1083" spans="1:65" s="13" customFormat="1">
      <c r="B1083" s="167"/>
      <c r="D1083" s="161" t="s">
        <v>2624</v>
      </c>
      <c r="E1083" s="168" t="s">
        <v>2156</v>
      </c>
      <c r="F1083" s="169" t="s">
        <v>2417</v>
      </c>
      <c r="H1083" s="170">
        <v>40</v>
      </c>
      <c r="I1083" s="346"/>
      <c r="L1083" s="167"/>
      <c r="M1083" s="171"/>
      <c r="N1083" s="172"/>
      <c r="O1083" s="172"/>
      <c r="P1083" s="172"/>
      <c r="Q1083" s="172"/>
      <c r="R1083" s="172"/>
      <c r="S1083" s="172"/>
      <c r="T1083" s="173"/>
      <c r="AT1083" s="168" t="s">
        <v>2624</v>
      </c>
      <c r="AU1083" s="168" t="s">
        <v>2217</v>
      </c>
      <c r="AV1083" s="13" t="s">
        <v>2217</v>
      </c>
      <c r="AW1083" s="13" t="s">
        <v>26</v>
      </c>
      <c r="AX1083" s="13" t="s">
        <v>2207</v>
      </c>
      <c r="AY1083" s="168" t="s">
        <v>2612</v>
      </c>
    </row>
    <row r="1084" spans="1:65" s="15" customFormat="1">
      <c r="B1084" s="181"/>
      <c r="D1084" s="161" t="s">
        <v>2624</v>
      </c>
      <c r="E1084" s="182" t="s">
        <v>2156</v>
      </c>
      <c r="F1084" s="183" t="s">
        <v>2641</v>
      </c>
      <c r="H1084" s="184">
        <v>40</v>
      </c>
      <c r="I1084" s="348"/>
      <c r="L1084" s="181"/>
      <c r="M1084" s="185"/>
      <c r="N1084" s="186"/>
      <c r="O1084" s="186"/>
      <c r="P1084" s="186"/>
      <c r="Q1084" s="186"/>
      <c r="R1084" s="186"/>
      <c r="S1084" s="186"/>
      <c r="T1084" s="187"/>
      <c r="AT1084" s="182" t="s">
        <v>2624</v>
      </c>
      <c r="AU1084" s="182" t="s">
        <v>2217</v>
      </c>
      <c r="AV1084" s="15" t="s">
        <v>2389</v>
      </c>
      <c r="AW1084" s="15" t="s">
        <v>26</v>
      </c>
      <c r="AX1084" s="15" t="s">
        <v>2215</v>
      </c>
      <c r="AY1084" s="182" t="s">
        <v>2612</v>
      </c>
    </row>
    <row r="1085" spans="1:65" s="1" customFormat="1" ht="16.5" customHeight="1">
      <c r="A1085" s="29"/>
      <c r="B1085" s="146"/>
      <c r="C1085" s="147" t="s">
        <v>941</v>
      </c>
      <c r="D1085" s="147" t="s">
        <v>2618</v>
      </c>
      <c r="E1085" s="148" t="s">
        <v>942</v>
      </c>
      <c r="F1085" s="149" t="s">
        <v>878</v>
      </c>
      <c r="G1085" s="150" t="s">
        <v>3034</v>
      </c>
      <c r="H1085" s="151">
        <v>40</v>
      </c>
      <c r="I1085" s="344"/>
      <c r="J1085" s="152">
        <f>ROUND(I1085*H1085,2)</f>
        <v>0</v>
      </c>
      <c r="K1085" s="153"/>
      <c r="L1085" s="30"/>
      <c r="M1085" s="154" t="s">
        <v>2156</v>
      </c>
      <c r="N1085" s="155" t="s">
        <v>2172</v>
      </c>
      <c r="O1085" s="156">
        <v>0.36599999999999999</v>
      </c>
      <c r="P1085" s="156">
        <f>O1085*H1085</f>
        <v>14.64</v>
      </c>
      <c r="Q1085" s="156">
        <v>1.6000000000000001E-4</v>
      </c>
      <c r="R1085" s="156">
        <f>Q1085*H1085</f>
        <v>6.4000000000000003E-3</v>
      </c>
      <c r="S1085" s="156">
        <v>0</v>
      </c>
      <c r="T1085" s="157">
        <f>S1085*H1085</f>
        <v>0</v>
      </c>
      <c r="U1085" s="29"/>
      <c r="V1085" s="29"/>
      <c r="W1085" s="29"/>
      <c r="X1085" s="29"/>
      <c r="Y1085" s="29"/>
      <c r="Z1085" s="29"/>
      <c r="AA1085" s="29"/>
      <c r="AB1085" s="29"/>
      <c r="AC1085" s="29"/>
      <c r="AD1085" s="29"/>
      <c r="AE1085" s="29"/>
      <c r="AR1085" s="158" t="s">
        <v>2389</v>
      </c>
      <c r="AT1085" s="158" t="s">
        <v>2618</v>
      </c>
      <c r="AU1085" s="158" t="s">
        <v>2217</v>
      </c>
      <c r="AY1085" s="17" t="s">
        <v>2612</v>
      </c>
      <c r="BE1085" s="159">
        <f>IF(N1085="základní",J1085,0)</f>
        <v>0</v>
      </c>
      <c r="BF1085" s="159">
        <f>IF(N1085="snížená",J1085,0)</f>
        <v>0</v>
      </c>
      <c r="BG1085" s="159">
        <f>IF(N1085="zákl. přenesená",J1085,0)</f>
        <v>0</v>
      </c>
      <c r="BH1085" s="159">
        <f>IF(N1085="sníž. přenesená",J1085,0)</f>
        <v>0</v>
      </c>
      <c r="BI1085" s="159">
        <f>IF(N1085="nulová",J1085,0)</f>
        <v>0</v>
      </c>
      <c r="BJ1085" s="17" t="s">
        <v>2215</v>
      </c>
      <c r="BK1085" s="159">
        <f>ROUND(I1085*H1085,2)</f>
        <v>0</v>
      </c>
      <c r="BL1085" s="17" t="s">
        <v>2389</v>
      </c>
      <c r="BM1085" s="158" t="s">
        <v>879</v>
      </c>
    </row>
    <row r="1086" spans="1:65" s="13" customFormat="1">
      <c r="B1086" s="167"/>
      <c r="D1086" s="161" t="s">
        <v>2624</v>
      </c>
      <c r="E1086" s="168" t="s">
        <v>2156</v>
      </c>
      <c r="F1086" s="169" t="s">
        <v>2417</v>
      </c>
      <c r="H1086" s="170">
        <v>40</v>
      </c>
      <c r="I1086" s="346"/>
      <c r="L1086" s="167"/>
      <c r="M1086" s="171"/>
      <c r="N1086" s="172"/>
      <c r="O1086" s="172"/>
      <c r="P1086" s="172"/>
      <c r="Q1086" s="172"/>
      <c r="R1086" s="172"/>
      <c r="S1086" s="172"/>
      <c r="T1086" s="173"/>
      <c r="AT1086" s="168" t="s">
        <v>2624</v>
      </c>
      <c r="AU1086" s="168" t="s">
        <v>2217</v>
      </c>
      <c r="AV1086" s="13" t="s">
        <v>2217</v>
      </c>
      <c r="AW1086" s="13" t="s">
        <v>26</v>
      </c>
      <c r="AX1086" s="13" t="s">
        <v>2207</v>
      </c>
      <c r="AY1086" s="168" t="s">
        <v>2612</v>
      </c>
    </row>
    <row r="1087" spans="1:65" s="15" customFormat="1">
      <c r="B1087" s="181"/>
      <c r="D1087" s="161" t="s">
        <v>2624</v>
      </c>
      <c r="E1087" s="182" t="s">
        <v>2156</v>
      </c>
      <c r="F1087" s="183" t="s">
        <v>2641</v>
      </c>
      <c r="H1087" s="184">
        <v>40</v>
      </c>
      <c r="I1087" s="348"/>
      <c r="L1087" s="181"/>
      <c r="M1087" s="185"/>
      <c r="N1087" s="186"/>
      <c r="O1087" s="186"/>
      <c r="P1087" s="186"/>
      <c r="Q1087" s="186"/>
      <c r="R1087" s="186"/>
      <c r="S1087" s="186"/>
      <c r="T1087" s="187"/>
      <c r="AT1087" s="182" t="s">
        <v>2624</v>
      </c>
      <c r="AU1087" s="182" t="s">
        <v>2217</v>
      </c>
      <c r="AV1087" s="15" t="s">
        <v>2389</v>
      </c>
      <c r="AW1087" s="15" t="s">
        <v>26</v>
      </c>
      <c r="AX1087" s="15" t="s">
        <v>2215</v>
      </c>
      <c r="AY1087" s="182" t="s">
        <v>2612</v>
      </c>
    </row>
    <row r="1088" spans="1:65" s="1" customFormat="1" ht="24.2" customHeight="1">
      <c r="A1088" s="29"/>
      <c r="B1088" s="146"/>
      <c r="C1088" s="188" t="s">
        <v>880</v>
      </c>
      <c r="D1088" s="188" t="s">
        <v>2855</v>
      </c>
      <c r="E1088" s="189" t="s">
        <v>881</v>
      </c>
      <c r="F1088" s="190" t="s">
        <v>882</v>
      </c>
      <c r="G1088" s="191" t="s">
        <v>3034</v>
      </c>
      <c r="H1088" s="192">
        <v>40</v>
      </c>
      <c r="I1088" s="349"/>
      <c r="J1088" s="193">
        <f>ROUND(I1088*H1088,2)</f>
        <v>0</v>
      </c>
      <c r="K1088" s="194"/>
      <c r="L1088" s="195"/>
      <c r="M1088" s="196" t="s">
        <v>2156</v>
      </c>
      <c r="N1088" s="197" t="s">
        <v>2172</v>
      </c>
      <c r="O1088" s="156">
        <v>0</v>
      </c>
      <c r="P1088" s="156">
        <f>O1088*H1088</f>
        <v>0</v>
      </c>
      <c r="Q1088" s="156">
        <v>8.0000000000000004E-4</v>
      </c>
      <c r="R1088" s="156">
        <f>Q1088*H1088</f>
        <v>3.2000000000000001E-2</v>
      </c>
      <c r="S1088" s="156">
        <v>0</v>
      </c>
      <c r="T1088" s="157">
        <f>S1088*H1088</f>
        <v>0</v>
      </c>
      <c r="U1088" s="29"/>
      <c r="V1088" s="29"/>
      <c r="W1088" s="29"/>
      <c r="X1088" s="29"/>
      <c r="Y1088" s="29"/>
      <c r="Z1088" s="29"/>
      <c r="AA1088" s="29"/>
      <c r="AB1088" s="29"/>
      <c r="AC1088" s="29"/>
      <c r="AD1088" s="29"/>
      <c r="AE1088" s="29"/>
      <c r="AR1088" s="158" t="s">
        <v>2342</v>
      </c>
      <c r="AT1088" s="158" t="s">
        <v>2855</v>
      </c>
      <c r="AU1088" s="158" t="s">
        <v>2217</v>
      </c>
      <c r="AY1088" s="17" t="s">
        <v>2612</v>
      </c>
      <c r="BE1088" s="159">
        <f>IF(N1088="základní",J1088,0)</f>
        <v>0</v>
      </c>
      <c r="BF1088" s="159">
        <f>IF(N1088="snížená",J1088,0)</f>
        <v>0</v>
      </c>
      <c r="BG1088" s="159">
        <f>IF(N1088="zákl. přenesená",J1088,0)</f>
        <v>0</v>
      </c>
      <c r="BH1088" s="159">
        <f>IF(N1088="sníž. přenesená",J1088,0)</f>
        <v>0</v>
      </c>
      <c r="BI1088" s="159">
        <f>IF(N1088="nulová",J1088,0)</f>
        <v>0</v>
      </c>
      <c r="BJ1088" s="17" t="s">
        <v>2215</v>
      </c>
      <c r="BK1088" s="159">
        <f>ROUND(I1088*H1088,2)</f>
        <v>0</v>
      </c>
      <c r="BL1088" s="17" t="s">
        <v>2389</v>
      </c>
      <c r="BM1088" s="158" t="s">
        <v>883</v>
      </c>
    </row>
    <row r="1089" spans="1:65" s="13" customFormat="1">
      <c r="B1089" s="167"/>
      <c r="D1089" s="161" t="s">
        <v>2624</v>
      </c>
      <c r="E1089" s="168" t="s">
        <v>2156</v>
      </c>
      <c r="F1089" s="169" t="s">
        <v>2417</v>
      </c>
      <c r="H1089" s="170">
        <v>40</v>
      </c>
      <c r="I1089" s="346"/>
      <c r="L1089" s="167"/>
      <c r="M1089" s="171"/>
      <c r="N1089" s="172"/>
      <c r="O1089" s="172"/>
      <c r="P1089" s="172"/>
      <c r="Q1089" s="172"/>
      <c r="R1089" s="172"/>
      <c r="S1089" s="172"/>
      <c r="T1089" s="173"/>
      <c r="AT1089" s="168" t="s">
        <v>2624</v>
      </c>
      <c r="AU1089" s="168" t="s">
        <v>2217</v>
      </c>
      <c r="AV1089" s="13" t="s">
        <v>2217</v>
      </c>
      <c r="AW1089" s="13" t="s">
        <v>26</v>
      </c>
      <c r="AX1089" s="13" t="s">
        <v>2207</v>
      </c>
      <c r="AY1089" s="168" t="s">
        <v>2612</v>
      </c>
    </row>
    <row r="1090" spans="1:65" s="15" customFormat="1">
      <c r="B1090" s="181"/>
      <c r="D1090" s="161" t="s">
        <v>2624</v>
      </c>
      <c r="E1090" s="182" t="s">
        <v>2156</v>
      </c>
      <c r="F1090" s="183" t="s">
        <v>2641</v>
      </c>
      <c r="H1090" s="184">
        <v>40</v>
      </c>
      <c r="I1090" s="348"/>
      <c r="L1090" s="181"/>
      <c r="M1090" s="185"/>
      <c r="N1090" s="186"/>
      <c r="O1090" s="186"/>
      <c r="P1090" s="186"/>
      <c r="Q1090" s="186"/>
      <c r="R1090" s="186"/>
      <c r="S1090" s="186"/>
      <c r="T1090" s="187"/>
      <c r="AT1090" s="182" t="s">
        <v>2624</v>
      </c>
      <c r="AU1090" s="182" t="s">
        <v>2217</v>
      </c>
      <c r="AV1090" s="15" t="s">
        <v>2389</v>
      </c>
      <c r="AW1090" s="15" t="s">
        <v>26</v>
      </c>
      <c r="AX1090" s="15" t="s">
        <v>2215</v>
      </c>
      <c r="AY1090" s="182" t="s">
        <v>2612</v>
      </c>
    </row>
    <row r="1091" spans="1:65" s="1" customFormat="1" ht="24.2" customHeight="1">
      <c r="A1091" s="29"/>
      <c r="B1091" s="146"/>
      <c r="C1091" s="188" t="s">
        <v>884</v>
      </c>
      <c r="D1091" s="188" t="s">
        <v>2855</v>
      </c>
      <c r="E1091" s="189" t="s">
        <v>885</v>
      </c>
      <c r="F1091" s="190" t="s">
        <v>3397</v>
      </c>
      <c r="G1091" s="191" t="s">
        <v>3034</v>
      </c>
      <c r="H1091" s="192">
        <v>40</v>
      </c>
      <c r="I1091" s="349"/>
      <c r="J1091" s="193">
        <f>ROUND(I1091*H1091,2)</f>
        <v>0</v>
      </c>
      <c r="K1091" s="194"/>
      <c r="L1091" s="195"/>
      <c r="M1091" s="196" t="s">
        <v>2156</v>
      </c>
      <c r="N1091" s="197" t="s">
        <v>2172</v>
      </c>
      <c r="O1091" s="156">
        <v>0</v>
      </c>
      <c r="P1091" s="156">
        <f>O1091*H1091</f>
        <v>0</v>
      </c>
      <c r="Q1091" s="156">
        <v>3.3E-3</v>
      </c>
      <c r="R1091" s="156">
        <f>Q1091*H1091</f>
        <v>0.13200000000000001</v>
      </c>
      <c r="S1091" s="156">
        <v>0</v>
      </c>
      <c r="T1091" s="157">
        <f>S1091*H1091</f>
        <v>0</v>
      </c>
      <c r="U1091" s="29"/>
      <c r="V1091" s="29"/>
      <c r="W1091" s="29"/>
      <c r="X1091" s="29"/>
      <c r="Y1091" s="29"/>
      <c r="Z1091" s="29"/>
      <c r="AA1091" s="29"/>
      <c r="AB1091" s="29"/>
      <c r="AC1091" s="29"/>
      <c r="AD1091" s="29"/>
      <c r="AE1091" s="29"/>
      <c r="AR1091" s="158" t="s">
        <v>2342</v>
      </c>
      <c r="AT1091" s="158" t="s">
        <v>2855</v>
      </c>
      <c r="AU1091" s="158" t="s">
        <v>2217</v>
      </c>
      <c r="AY1091" s="17" t="s">
        <v>2612</v>
      </c>
      <c r="BE1091" s="159">
        <f>IF(N1091="základní",J1091,0)</f>
        <v>0</v>
      </c>
      <c r="BF1091" s="159">
        <f>IF(N1091="snížená",J1091,0)</f>
        <v>0</v>
      </c>
      <c r="BG1091" s="159">
        <f>IF(N1091="zákl. přenesená",J1091,0)</f>
        <v>0</v>
      </c>
      <c r="BH1091" s="159">
        <f>IF(N1091="sníž. přenesená",J1091,0)</f>
        <v>0</v>
      </c>
      <c r="BI1091" s="159">
        <f>IF(N1091="nulová",J1091,0)</f>
        <v>0</v>
      </c>
      <c r="BJ1091" s="17" t="s">
        <v>2215</v>
      </c>
      <c r="BK1091" s="159">
        <f>ROUND(I1091*H1091,2)</f>
        <v>0</v>
      </c>
      <c r="BL1091" s="17" t="s">
        <v>2389</v>
      </c>
      <c r="BM1091" s="158" t="s">
        <v>3398</v>
      </c>
    </row>
    <row r="1092" spans="1:65" s="13" customFormat="1">
      <c r="B1092" s="167"/>
      <c r="D1092" s="161" t="s">
        <v>2624</v>
      </c>
      <c r="E1092" s="168" t="s">
        <v>2156</v>
      </c>
      <c r="F1092" s="169" t="s">
        <v>2417</v>
      </c>
      <c r="H1092" s="170">
        <v>40</v>
      </c>
      <c r="I1092" s="346"/>
      <c r="L1092" s="167"/>
      <c r="M1092" s="171"/>
      <c r="N1092" s="172"/>
      <c r="O1092" s="172"/>
      <c r="P1092" s="172"/>
      <c r="Q1092" s="172"/>
      <c r="R1092" s="172"/>
      <c r="S1092" s="172"/>
      <c r="T1092" s="173"/>
      <c r="AT1092" s="168" t="s">
        <v>2624</v>
      </c>
      <c r="AU1092" s="168" t="s">
        <v>2217</v>
      </c>
      <c r="AV1092" s="13" t="s">
        <v>2217</v>
      </c>
      <c r="AW1092" s="13" t="s">
        <v>26</v>
      </c>
      <c r="AX1092" s="13" t="s">
        <v>2207</v>
      </c>
      <c r="AY1092" s="168" t="s">
        <v>2612</v>
      </c>
    </row>
    <row r="1093" spans="1:65" s="15" customFormat="1">
      <c r="B1093" s="181"/>
      <c r="D1093" s="161" t="s">
        <v>2624</v>
      </c>
      <c r="E1093" s="182" t="s">
        <v>2156</v>
      </c>
      <c r="F1093" s="183" t="s">
        <v>2641</v>
      </c>
      <c r="H1093" s="184">
        <v>40</v>
      </c>
      <c r="I1093" s="348"/>
      <c r="L1093" s="181"/>
      <c r="M1093" s="185"/>
      <c r="N1093" s="186"/>
      <c r="O1093" s="186"/>
      <c r="P1093" s="186"/>
      <c r="Q1093" s="186"/>
      <c r="R1093" s="186"/>
      <c r="S1093" s="186"/>
      <c r="T1093" s="187"/>
      <c r="AT1093" s="182" t="s">
        <v>2624</v>
      </c>
      <c r="AU1093" s="182" t="s">
        <v>2217</v>
      </c>
      <c r="AV1093" s="15" t="s">
        <v>2389</v>
      </c>
      <c r="AW1093" s="15" t="s">
        <v>26</v>
      </c>
      <c r="AX1093" s="15" t="s">
        <v>2215</v>
      </c>
      <c r="AY1093" s="182" t="s">
        <v>2612</v>
      </c>
    </row>
    <row r="1094" spans="1:65" s="1" customFormat="1" ht="24.2" customHeight="1">
      <c r="A1094" s="29"/>
      <c r="B1094" s="146"/>
      <c r="C1094" s="188" t="s">
        <v>3399</v>
      </c>
      <c r="D1094" s="188" t="s">
        <v>2855</v>
      </c>
      <c r="E1094" s="189" t="s">
        <v>3400</v>
      </c>
      <c r="F1094" s="190" t="s">
        <v>3401</v>
      </c>
      <c r="G1094" s="191" t="s">
        <v>3034</v>
      </c>
      <c r="H1094" s="192">
        <v>40</v>
      </c>
      <c r="I1094" s="349"/>
      <c r="J1094" s="193">
        <f>ROUND(I1094*H1094,2)</f>
        <v>0</v>
      </c>
      <c r="K1094" s="194"/>
      <c r="L1094" s="195"/>
      <c r="M1094" s="196" t="s">
        <v>2156</v>
      </c>
      <c r="N1094" s="197" t="s">
        <v>2172</v>
      </c>
      <c r="O1094" s="156">
        <v>0</v>
      </c>
      <c r="P1094" s="156">
        <f>O1094*H1094</f>
        <v>0</v>
      </c>
      <c r="Q1094" s="156">
        <v>1.2999999999999999E-4</v>
      </c>
      <c r="R1094" s="156">
        <f>Q1094*H1094</f>
        <v>5.1999999999999998E-3</v>
      </c>
      <c r="S1094" s="156">
        <v>0</v>
      </c>
      <c r="T1094" s="157">
        <f>S1094*H1094</f>
        <v>0</v>
      </c>
      <c r="U1094" s="29"/>
      <c r="V1094" s="29"/>
      <c r="W1094" s="29"/>
      <c r="X1094" s="29"/>
      <c r="Y1094" s="29"/>
      <c r="Z1094" s="29"/>
      <c r="AA1094" s="29"/>
      <c r="AB1094" s="29"/>
      <c r="AC1094" s="29"/>
      <c r="AD1094" s="29"/>
      <c r="AE1094" s="29"/>
      <c r="AR1094" s="158" t="s">
        <v>2342</v>
      </c>
      <c r="AT1094" s="158" t="s">
        <v>2855</v>
      </c>
      <c r="AU1094" s="158" t="s">
        <v>2217</v>
      </c>
      <c r="AY1094" s="17" t="s">
        <v>2612</v>
      </c>
      <c r="BE1094" s="159">
        <f>IF(N1094="základní",J1094,0)</f>
        <v>0</v>
      </c>
      <c r="BF1094" s="159">
        <f>IF(N1094="snížená",J1094,0)</f>
        <v>0</v>
      </c>
      <c r="BG1094" s="159">
        <f>IF(N1094="zákl. přenesená",J1094,0)</f>
        <v>0</v>
      </c>
      <c r="BH1094" s="159">
        <f>IF(N1094="sníž. přenesená",J1094,0)</f>
        <v>0</v>
      </c>
      <c r="BI1094" s="159">
        <f>IF(N1094="nulová",J1094,0)</f>
        <v>0</v>
      </c>
      <c r="BJ1094" s="17" t="s">
        <v>2215</v>
      </c>
      <c r="BK1094" s="159">
        <f>ROUND(I1094*H1094,2)</f>
        <v>0</v>
      </c>
      <c r="BL1094" s="17" t="s">
        <v>2389</v>
      </c>
      <c r="BM1094" s="158" t="s">
        <v>3402</v>
      </c>
    </row>
    <row r="1095" spans="1:65" s="13" customFormat="1">
      <c r="B1095" s="167"/>
      <c r="D1095" s="161" t="s">
        <v>2624</v>
      </c>
      <c r="E1095" s="168" t="s">
        <v>2156</v>
      </c>
      <c r="F1095" s="169" t="s">
        <v>2417</v>
      </c>
      <c r="H1095" s="170">
        <v>40</v>
      </c>
      <c r="I1095" s="346"/>
      <c r="L1095" s="167"/>
      <c r="M1095" s="171"/>
      <c r="N1095" s="172"/>
      <c r="O1095" s="172"/>
      <c r="P1095" s="172"/>
      <c r="Q1095" s="172"/>
      <c r="R1095" s="172"/>
      <c r="S1095" s="172"/>
      <c r="T1095" s="173"/>
      <c r="AT1095" s="168" t="s">
        <v>2624</v>
      </c>
      <c r="AU1095" s="168" t="s">
        <v>2217</v>
      </c>
      <c r="AV1095" s="13" t="s">
        <v>2217</v>
      </c>
      <c r="AW1095" s="13" t="s">
        <v>26</v>
      </c>
      <c r="AX1095" s="13" t="s">
        <v>2207</v>
      </c>
      <c r="AY1095" s="168" t="s">
        <v>2612</v>
      </c>
    </row>
    <row r="1096" spans="1:65" s="15" customFormat="1">
      <c r="B1096" s="181"/>
      <c r="D1096" s="161" t="s">
        <v>2624</v>
      </c>
      <c r="E1096" s="182" t="s">
        <v>2156</v>
      </c>
      <c r="F1096" s="183" t="s">
        <v>2641</v>
      </c>
      <c r="H1096" s="184">
        <v>40</v>
      </c>
      <c r="I1096" s="348"/>
      <c r="L1096" s="181"/>
      <c r="M1096" s="185"/>
      <c r="N1096" s="186"/>
      <c r="O1096" s="186"/>
      <c r="P1096" s="186"/>
      <c r="Q1096" s="186"/>
      <c r="R1096" s="186"/>
      <c r="S1096" s="186"/>
      <c r="T1096" s="187"/>
      <c r="AT1096" s="182" t="s">
        <v>2624</v>
      </c>
      <c r="AU1096" s="182" t="s">
        <v>2217</v>
      </c>
      <c r="AV1096" s="15" t="s">
        <v>2389</v>
      </c>
      <c r="AW1096" s="15" t="s">
        <v>26</v>
      </c>
      <c r="AX1096" s="15" t="s">
        <v>2215</v>
      </c>
      <c r="AY1096" s="182" t="s">
        <v>2612</v>
      </c>
    </row>
    <row r="1097" spans="1:65" s="1" customFormat="1" ht="16.5" customHeight="1">
      <c r="A1097" s="29"/>
      <c r="B1097" s="146"/>
      <c r="C1097" s="147" t="s">
        <v>3403</v>
      </c>
      <c r="D1097" s="147" t="s">
        <v>2618</v>
      </c>
      <c r="E1097" s="148" t="s">
        <v>3404</v>
      </c>
      <c r="F1097" s="149" t="s">
        <v>3405</v>
      </c>
      <c r="G1097" s="150" t="s">
        <v>3034</v>
      </c>
      <c r="H1097" s="151">
        <v>40</v>
      </c>
      <c r="I1097" s="344"/>
      <c r="J1097" s="152">
        <f>ROUND(I1097*H1097,2)</f>
        <v>0</v>
      </c>
      <c r="K1097" s="153"/>
      <c r="L1097" s="30"/>
      <c r="M1097" s="154" t="s">
        <v>2156</v>
      </c>
      <c r="N1097" s="155" t="s">
        <v>2172</v>
      </c>
      <c r="O1097" s="156">
        <v>0.77200000000000002</v>
      </c>
      <c r="P1097" s="156">
        <f>O1097*H1097</f>
        <v>30.880000000000003</v>
      </c>
      <c r="Q1097" s="156">
        <v>6.3829999999999998E-2</v>
      </c>
      <c r="R1097" s="156">
        <f>Q1097*H1097</f>
        <v>2.5531999999999999</v>
      </c>
      <c r="S1097" s="156">
        <v>0</v>
      </c>
      <c r="T1097" s="157">
        <f>S1097*H1097</f>
        <v>0</v>
      </c>
      <c r="U1097" s="29"/>
      <c r="V1097" s="29"/>
      <c r="W1097" s="29"/>
      <c r="X1097" s="29"/>
      <c r="Y1097" s="29"/>
      <c r="Z1097" s="29"/>
      <c r="AA1097" s="29"/>
      <c r="AB1097" s="29"/>
      <c r="AC1097" s="29"/>
      <c r="AD1097" s="29"/>
      <c r="AE1097" s="29"/>
      <c r="AR1097" s="158" t="s">
        <v>2389</v>
      </c>
      <c r="AT1097" s="158" t="s">
        <v>2618</v>
      </c>
      <c r="AU1097" s="158" t="s">
        <v>2217</v>
      </c>
      <c r="AY1097" s="17" t="s">
        <v>2612</v>
      </c>
      <c r="BE1097" s="159">
        <f>IF(N1097="základní",J1097,0)</f>
        <v>0</v>
      </c>
      <c r="BF1097" s="159">
        <f>IF(N1097="snížená",J1097,0)</f>
        <v>0</v>
      </c>
      <c r="BG1097" s="159">
        <f>IF(N1097="zákl. přenesená",J1097,0)</f>
        <v>0</v>
      </c>
      <c r="BH1097" s="159">
        <f>IF(N1097="sníž. přenesená",J1097,0)</f>
        <v>0</v>
      </c>
      <c r="BI1097" s="159">
        <f>IF(N1097="nulová",J1097,0)</f>
        <v>0</v>
      </c>
      <c r="BJ1097" s="17" t="s">
        <v>2215</v>
      </c>
      <c r="BK1097" s="159">
        <f>ROUND(I1097*H1097,2)</f>
        <v>0</v>
      </c>
      <c r="BL1097" s="17" t="s">
        <v>2389</v>
      </c>
      <c r="BM1097" s="158" t="s">
        <v>3406</v>
      </c>
    </row>
    <row r="1098" spans="1:65" s="13" customFormat="1">
      <c r="B1098" s="167"/>
      <c r="D1098" s="161" t="s">
        <v>2624</v>
      </c>
      <c r="E1098" s="168" t="s">
        <v>2156</v>
      </c>
      <c r="F1098" s="169" t="s">
        <v>2417</v>
      </c>
      <c r="H1098" s="170">
        <v>40</v>
      </c>
      <c r="I1098" s="346"/>
      <c r="L1098" s="167"/>
      <c r="M1098" s="171"/>
      <c r="N1098" s="172"/>
      <c r="O1098" s="172"/>
      <c r="P1098" s="172"/>
      <c r="Q1098" s="172"/>
      <c r="R1098" s="172"/>
      <c r="S1098" s="172"/>
      <c r="T1098" s="173"/>
      <c r="AT1098" s="168" t="s">
        <v>2624</v>
      </c>
      <c r="AU1098" s="168" t="s">
        <v>2217</v>
      </c>
      <c r="AV1098" s="13" t="s">
        <v>2217</v>
      </c>
      <c r="AW1098" s="13" t="s">
        <v>26</v>
      </c>
      <c r="AX1098" s="13" t="s">
        <v>2207</v>
      </c>
      <c r="AY1098" s="168" t="s">
        <v>2612</v>
      </c>
    </row>
    <row r="1099" spans="1:65" s="15" customFormat="1">
      <c r="B1099" s="181"/>
      <c r="D1099" s="161" t="s">
        <v>2624</v>
      </c>
      <c r="E1099" s="182" t="s">
        <v>2156</v>
      </c>
      <c r="F1099" s="183" t="s">
        <v>2641</v>
      </c>
      <c r="H1099" s="184">
        <v>40</v>
      </c>
      <c r="I1099" s="348"/>
      <c r="L1099" s="181"/>
      <c r="M1099" s="185"/>
      <c r="N1099" s="186"/>
      <c r="O1099" s="186"/>
      <c r="P1099" s="186"/>
      <c r="Q1099" s="186"/>
      <c r="R1099" s="186"/>
      <c r="S1099" s="186"/>
      <c r="T1099" s="187"/>
      <c r="AT1099" s="182" t="s">
        <v>2624</v>
      </c>
      <c r="AU1099" s="182" t="s">
        <v>2217</v>
      </c>
      <c r="AV1099" s="15" t="s">
        <v>2389</v>
      </c>
      <c r="AW1099" s="15" t="s">
        <v>26</v>
      </c>
      <c r="AX1099" s="15" t="s">
        <v>2215</v>
      </c>
      <c r="AY1099" s="182" t="s">
        <v>2612</v>
      </c>
    </row>
    <row r="1100" spans="1:65" s="1" customFormat="1" ht="16.5" customHeight="1">
      <c r="A1100" s="29"/>
      <c r="B1100" s="146"/>
      <c r="C1100" s="188" t="s">
        <v>3407</v>
      </c>
      <c r="D1100" s="188" t="s">
        <v>2855</v>
      </c>
      <c r="E1100" s="189" t="s">
        <v>3408</v>
      </c>
      <c r="F1100" s="190" t="s">
        <v>3409</v>
      </c>
      <c r="G1100" s="191" t="s">
        <v>3034</v>
      </c>
      <c r="H1100" s="192">
        <v>40</v>
      </c>
      <c r="I1100" s="349"/>
      <c r="J1100" s="193">
        <f>ROUND(I1100*H1100,2)</f>
        <v>0</v>
      </c>
      <c r="K1100" s="194"/>
      <c r="L1100" s="195"/>
      <c r="M1100" s="196" t="s">
        <v>2156</v>
      </c>
      <c r="N1100" s="197" t="s">
        <v>2172</v>
      </c>
      <c r="O1100" s="156">
        <v>0</v>
      </c>
      <c r="P1100" s="156">
        <f>O1100*H1100</f>
        <v>0</v>
      </c>
      <c r="Q1100" s="156">
        <v>7.3000000000000001E-3</v>
      </c>
      <c r="R1100" s="156">
        <f>Q1100*H1100</f>
        <v>0.29199999999999998</v>
      </c>
      <c r="S1100" s="156">
        <v>0</v>
      </c>
      <c r="T1100" s="157">
        <f>S1100*H1100</f>
        <v>0</v>
      </c>
      <c r="U1100" s="29"/>
      <c r="V1100" s="29"/>
      <c r="W1100" s="29"/>
      <c r="X1100" s="29"/>
      <c r="Y1100" s="29"/>
      <c r="Z1100" s="29"/>
      <c r="AA1100" s="29"/>
      <c r="AB1100" s="29"/>
      <c r="AC1100" s="29"/>
      <c r="AD1100" s="29"/>
      <c r="AE1100" s="29"/>
      <c r="AR1100" s="158" t="s">
        <v>2342</v>
      </c>
      <c r="AT1100" s="158" t="s">
        <v>2855</v>
      </c>
      <c r="AU1100" s="158" t="s">
        <v>2217</v>
      </c>
      <c r="AY1100" s="17" t="s">
        <v>2612</v>
      </c>
      <c r="BE1100" s="159">
        <f>IF(N1100="základní",J1100,0)</f>
        <v>0</v>
      </c>
      <c r="BF1100" s="159">
        <f>IF(N1100="snížená",J1100,0)</f>
        <v>0</v>
      </c>
      <c r="BG1100" s="159">
        <f>IF(N1100="zákl. přenesená",J1100,0)</f>
        <v>0</v>
      </c>
      <c r="BH1100" s="159">
        <f>IF(N1100="sníž. přenesená",J1100,0)</f>
        <v>0</v>
      </c>
      <c r="BI1100" s="159">
        <f>IF(N1100="nulová",J1100,0)</f>
        <v>0</v>
      </c>
      <c r="BJ1100" s="17" t="s">
        <v>2215</v>
      </c>
      <c r="BK1100" s="159">
        <f>ROUND(I1100*H1100,2)</f>
        <v>0</v>
      </c>
      <c r="BL1100" s="17" t="s">
        <v>2389</v>
      </c>
      <c r="BM1100" s="158" t="s">
        <v>3410</v>
      </c>
    </row>
    <row r="1101" spans="1:65" s="13" customFormat="1">
      <c r="B1101" s="167"/>
      <c r="D1101" s="161" t="s">
        <v>2624</v>
      </c>
      <c r="E1101" s="168" t="s">
        <v>2156</v>
      </c>
      <c r="F1101" s="169" t="s">
        <v>2417</v>
      </c>
      <c r="H1101" s="170">
        <v>40</v>
      </c>
      <c r="I1101" s="346"/>
      <c r="L1101" s="167"/>
      <c r="M1101" s="171"/>
      <c r="N1101" s="172"/>
      <c r="O1101" s="172"/>
      <c r="P1101" s="172"/>
      <c r="Q1101" s="172"/>
      <c r="R1101" s="172"/>
      <c r="S1101" s="172"/>
      <c r="T1101" s="173"/>
      <c r="AT1101" s="168" t="s">
        <v>2624</v>
      </c>
      <c r="AU1101" s="168" t="s">
        <v>2217</v>
      </c>
      <c r="AV1101" s="13" t="s">
        <v>2217</v>
      </c>
      <c r="AW1101" s="13" t="s">
        <v>26</v>
      </c>
      <c r="AX1101" s="13" t="s">
        <v>2207</v>
      </c>
      <c r="AY1101" s="168" t="s">
        <v>2612</v>
      </c>
    </row>
    <row r="1102" spans="1:65" s="15" customFormat="1">
      <c r="B1102" s="181"/>
      <c r="D1102" s="161" t="s">
        <v>2624</v>
      </c>
      <c r="E1102" s="182" t="s">
        <v>2156</v>
      </c>
      <c r="F1102" s="183" t="s">
        <v>2641</v>
      </c>
      <c r="H1102" s="184">
        <v>40</v>
      </c>
      <c r="I1102" s="348"/>
      <c r="L1102" s="181"/>
      <c r="M1102" s="185"/>
      <c r="N1102" s="186"/>
      <c r="O1102" s="186"/>
      <c r="P1102" s="186"/>
      <c r="Q1102" s="186"/>
      <c r="R1102" s="186"/>
      <c r="S1102" s="186"/>
      <c r="T1102" s="187"/>
      <c r="AT1102" s="182" t="s">
        <v>2624</v>
      </c>
      <c r="AU1102" s="182" t="s">
        <v>2217</v>
      </c>
      <c r="AV1102" s="15" t="s">
        <v>2389</v>
      </c>
      <c r="AW1102" s="15" t="s">
        <v>26</v>
      </c>
      <c r="AX1102" s="15" t="s">
        <v>2215</v>
      </c>
      <c r="AY1102" s="182" t="s">
        <v>2612</v>
      </c>
    </row>
    <row r="1103" spans="1:65" s="1" customFormat="1" ht="16.5" customHeight="1">
      <c r="A1103" s="29"/>
      <c r="B1103" s="146"/>
      <c r="C1103" s="188" t="s">
        <v>3411</v>
      </c>
      <c r="D1103" s="188" t="s">
        <v>2855</v>
      </c>
      <c r="E1103" s="189" t="s">
        <v>3358</v>
      </c>
      <c r="F1103" s="190" t="s">
        <v>3359</v>
      </c>
      <c r="G1103" s="191" t="s">
        <v>3034</v>
      </c>
      <c r="H1103" s="192">
        <v>40</v>
      </c>
      <c r="I1103" s="349"/>
      <c r="J1103" s="193">
        <f>ROUND(I1103*H1103,2)</f>
        <v>0</v>
      </c>
      <c r="K1103" s="194"/>
      <c r="L1103" s="195"/>
      <c r="M1103" s="196" t="s">
        <v>2156</v>
      </c>
      <c r="N1103" s="197" t="s">
        <v>2172</v>
      </c>
      <c r="O1103" s="156">
        <v>0</v>
      </c>
      <c r="P1103" s="156">
        <f>O1103*H1103</f>
        <v>0</v>
      </c>
      <c r="Q1103" s="156">
        <v>8.9999999999999998E-4</v>
      </c>
      <c r="R1103" s="156">
        <f>Q1103*H1103</f>
        <v>3.5999999999999997E-2</v>
      </c>
      <c r="S1103" s="156">
        <v>0</v>
      </c>
      <c r="T1103" s="157">
        <f>S1103*H1103</f>
        <v>0</v>
      </c>
      <c r="U1103" s="29"/>
      <c r="V1103" s="29"/>
      <c r="W1103" s="29"/>
      <c r="X1103" s="29"/>
      <c r="Y1103" s="29"/>
      <c r="Z1103" s="29"/>
      <c r="AA1103" s="29"/>
      <c r="AB1103" s="29"/>
      <c r="AC1103" s="29"/>
      <c r="AD1103" s="29"/>
      <c r="AE1103" s="29"/>
      <c r="AR1103" s="158" t="s">
        <v>2342</v>
      </c>
      <c r="AT1103" s="158" t="s">
        <v>2855</v>
      </c>
      <c r="AU1103" s="158" t="s">
        <v>2217</v>
      </c>
      <c r="AY1103" s="17" t="s">
        <v>2612</v>
      </c>
      <c r="BE1103" s="159">
        <f>IF(N1103="základní",J1103,0)</f>
        <v>0</v>
      </c>
      <c r="BF1103" s="159">
        <f>IF(N1103="snížená",J1103,0)</f>
        <v>0</v>
      </c>
      <c r="BG1103" s="159">
        <f>IF(N1103="zákl. přenesená",J1103,0)</f>
        <v>0</v>
      </c>
      <c r="BH1103" s="159">
        <f>IF(N1103="sníž. přenesená",J1103,0)</f>
        <v>0</v>
      </c>
      <c r="BI1103" s="159">
        <f>IF(N1103="nulová",J1103,0)</f>
        <v>0</v>
      </c>
      <c r="BJ1103" s="17" t="s">
        <v>2215</v>
      </c>
      <c r="BK1103" s="159">
        <f>ROUND(I1103*H1103,2)</f>
        <v>0</v>
      </c>
      <c r="BL1103" s="17" t="s">
        <v>2389</v>
      </c>
      <c r="BM1103" s="158" t="s">
        <v>3412</v>
      </c>
    </row>
    <row r="1104" spans="1:65" s="13" customFormat="1">
      <c r="B1104" s="167"/>
      <c r="D1104" s="161" t="s">
        <v>2624</v>
      </c>
      <c r="E1104" s="168" t="s">
        <v>2156</v>
      </c>
      <c r="F1104" s="169" t="s">
        <v>2417</v>
      </c>
      <c r="H1104" s="170">
        <v>40</v>
      </c>
      <c r="I1104" s="346"/>
      <c r="L1104" s="167"/>
      <c r="M1104" s="171"/>
      <c r="N1104" s="172"/>
      <c r="O1104" s="172"/>
      <c r="P1104" s="172"/>
      <c r="Q1104" s="172"/>
      <c r="R1104" s="172"/>
      <c r="S1104" s="172"/>
      <c r="T1104" s="173"/>
      <c r="AT1104" s="168" t="s">
        <v>2624</v>
      </c>
      <c r="AU1104" s="168" t="s">
        <v>2217</v>
      </c>
      <c r="AV1104" s="13" t="s">
        <v>2217</v>
      </c>
      <c r="AW1104" s="13" t="s">
        <v>26</v>
      </c>
      <c r="AX1104" s="13" t="s">
        <v>2207</v>
      </c>
      <c r="AY1104" s="168" t="s">
        <v>2612</v>
      </c>
    </row>
    <row r="1105" spans="1:65" s="15" customFormat="1">
      <c r="B1105" s="181"/>
      <c r="D1105" s="161" t="s">
        <v>2624</v>
      </c>
      <c r="E1105" s="182" t="s">
        <v>2156</v>
      </c>
      <c r="F1105" s="183" t="s">
        <v>2641</v>
      </c>
      <c r="H1105" s="184">
        <v>40</v>
      </c>
      <c r="I1105" s="348"/>
      <c r="L1105" s="181"/>
      <c r="M1105" s="185"/>
      <c r="N1105" s="186"/>
      <c r="O1105" s="186"/>
      <c r="P1105" s="186"/>
      <c r="Q1105" s="186"/>
      <c r="R1105" s="186"/>
      <c r="S1105" s="186"/>
      <c r="T1105" s="187"/>
      <c r="AT1105" s="182" t="s">
        <v>2624</v>
      </c>
      <c r="AU1105" s="182" t="s">
        <v>2217</v>
      </c>
      <c r="AV1105" s="15" t="s">
        <v>2389</v>
      </c>
      <c r="AW1105" s="15" t="s">
        <v>26</v>
      </c>
      <c r="AX1105" s="15" t="s">
        <v>2215</v>
      </c>
      <c r="AY1105" s="182" t="s">
        <v>2612</v>
      </c>
    </row>
    <row r="1106" spans="1:65" s="1" customFormat="1" ht="16.5" customHeight="1">
      <c r="A1106" s="29"/>
      <c r="B1106" s="146"/>
      <c r="C1106" s="147" t="s">
        <v>3413</v>
      </c>
      <c r="D1106" s="147" t="s">
        <v>2618</v>
      </c>
      <c r="E1106" s="148" t="s">
        <v>3414</v>
      </c>
      <c r="F1106" s="149" t="s">
        <v>3415</v>
      </c>
      <c r="G1106" s="150" t="s">
        <v>3034</v>
      </c>
      <c r="H1106" s="151">
        <v>40</v>
      </c>
      <c r="I1106" s="344"/>
      <c r="J1106" s="152">
        <f>ROUND(I1106*H1106,2)</f>
        <v>0</v>
      </c>
      <c r="K1106" s="153"/>
      <c r="L1106" s="30"/>
      <c r="M1106" s="154" t="s">
        <v>2156</v>
      </c>
      <c r="N1106" s="155" t="s">
        <v>2172</v>
      </c>
      <c r="O1106" s="156">
        <v>0.3</v>
      </c>
      <c r="P1106" s="156">
        <f>O1106*H1106</f>
        <v>12</v>
      </c>
      <c r="Q1106" s="156">
        <v>0</v>
      </c>
      <c r="R1106" s="156">
        <f>Q1106*H1106</f>
        <v>0</v>
      </c>
      <c r="S1106" s="156">
        <v>0</v>
      </c>
      <c r="T1106" s="157">
        <f>S1106*H1106</f>
        <v>0</v>
      </c>
      <c r="U1106" s="29"/>
      <c r="V1106" s="29"/>
      <c r="W1106" s="29"/>
      <c r="X1106" s="29"/>
      <c r="Y1106" s="29"/>
      <c r="Z1106" s="29"/>
      <c r="AA1106" s="29"/>
      <c r="AB1106" s="29"/>
      <c r="AC1106" s="29"/>
      <c r="AD1106" s="29"/>
      <c r="AE1106" s="29"/>
      <c r="AR1106" s="158" t="s">
        <v>2389</v>
      </c>
      <c r="AT1106" s="158" t="s">
        <v>2618</v>
      </c>
      <c r="AU1106" s="158" t="s">
        <v>2217</v>
      </c>
      <c r="AY1106" s="17" t="s">
        <v>2612</v>
      </c>
      <c r="BE1106" s="159">
        <f>IF(N1106="základní",J1106,0)</f>
        <v>0</v>
      </c>
      <c r="BF1106" s="159">
        <f>IF(N1106="snížená",J1106,0)</f>
        <v>0</v>
      </c>
      <c r="BG1106" s="159">
        <f>IF(N1106="zákl. přenesená",J1106,0)</f>
        <v>0</v>
      </c>
      <c r="BH1106" s="159">
        <f>IF(N1106="sníž. přenesená",J1106,0)</f>
        <v>0</v>
      </c>
      <c r="BI1106" s="159">
        <f>IF(N1106="nulová",J1106,0)</f>
        <v>0</v>
      </c>
      <c r="BJ1106" s="17" t="s">
        <v>2215</v>
      </c>
      <c r="BK1106" s="159">
        <f>ROUND(I1106*H1106,2)</f>
        <v>0</v>
      </c>
      <c r="BL1106" s="17" t="s">
        <v>2389</v>
      </c>
      <c r="BM1106" s="158" t="s">
        <v>3416</v>
      </c>
    </row>
    <row r="1107" spans="1:65" s="13" customFormat="1">
      <c r="B1107" s="167"/>
      <c r="D1107" s="161" t="s">
        <v>2624</v>
      </c>
      <c r="E1107" s="168" t="s">
        <v>2156</v>
      </c>
      <c r="F1107" s="169" t="s">
        <v>2417</v>
      </c>
      <c r="H1107" s="170">
        <v>40</v>
      </c>
      <c r="I1107" s="346"/>
      <c r="L1107" s="167"/>
      <c r="M1107" s="171"/>
      <c r="N1107" s="172"/>
      <c r="O1107" s="172"/>
      <c r="P1107" s="172"/>
      <c r="Q1107" s="172"/>
      <c r="R1107" s="172"/>
      <c r="S1107" s="172"/>
      <c r="T1107" s="173"/>
      <c r="AT1107" s="168" t="s">
        <v>2624</v>
      </c>
      <c r="AU1107" s="168" t="s">
        <v>2217</v>
      </c>
      <c r="AV1107" s="13" t="s">
        <v>2217</v>
      </c>
      <c r="AW1107" s="13" t="s">
        <v>26</v>
      </c>
      <c r="AX1107" s="13" t="s">
        <v>2207</v>
      </c>
      <c r="AY1107" s="168" t="s">
        <v>2612</v>
      </c>
    </row>
    <row r="1108" spans="1:65" s="15" customFormat="1">
      <c r="B1108" s="181"/>
      <c r="D1108" s="161" t="s">
        <v>2624</v>
      </c>
      <c r="E1108" s="182" t="s">
        <v>2156</v>
      </c>
      <c r="F1108" s="183" t="s">
        <v>2641</v>
      </c>
      <c r="H1108" s="184">
        <v>40</v>
      </c>
      <c r="I1108" s="348"/>
      <c r="L1108" s="181"/>
      <c r="M1108" s="185"/>
      <c r="N1108" s="186"/>
      <c r="O1108" s="186"/>
      <c r="P1108" s="186"/>
      <c r="Q1108" s="186"/>
      <c r="R1108" s="186"/>
      <c r="S1108" s="186"/>
      <c r="T1108" s="187"/>
      <c r="AT1108" s="182" t="s">
        <v>2624</v>
      </c>
      <c r="AU1108" s="182" t="s">
        <v>2217</v>
      </c>
      <c r="AV1108" s="15" t="s">
        <v>2389</v>
      </c>
      <c r="AW1108" s="15" t="s">
        <v>26</v>
      </c>
      <c r="AX1108" s="15" t="s">
        <v>2215</v>
      </c>
      <c r="AY1108" s="182" t="s">
        <v>2612</v>
      </c>
    </row>
    <row r="1109" spans="1:65" s="1" customFormat="1" ht="16.5" customHeight="1">
      <c r="A1109" s="29"/>
      <c r="B1109" s="146"/>
      <c r="C1109" s="188" t="s">
        <v>3417</v>
      </c>
      <c r="D1109" s="188" t="s">
        <v>2855</v>
      </c>
      <c r="E1109" s="189" t="s">
        <v>3418</v>
      </c>
      <c r="F1109" s="190" t="s">
        <v>3419</v>
      </c>
      <c r="G1109" s="191" t="s">
        <v>3034</v>
      </c>
      <c r="H1109" s="192">
        <v>40</v>
      </c>
      <c r="I1109" s="349"/>
      <c r="J1109" s="193">
        <f>ROUND(I1109*H1109,2)</f>
        <v>0</v>
      </c>
      <c r="K1109" s="194"/>
      <c r="L1109" s="195"/>
      <c r="M1109" s="196" t="s">
        <v>2156</v>
      </c>
      <c r="N1109" s="197" t="s">
        <v>2172</v>
      </c>
      <c r="O1109" s="156">
        <v>0</v>
      </c>
      <c r="P1109" s="156">
        <f>O1109*H1109</f>
        <v>0</v>
      </c>
      <c r="Q1109" s="156">
        <v>8.0000000000000007E-5</v>
      </c>
      <c r="R1109" s="156">
        <f>Q1109*H1109</f>
        <v>3.2000000000000002E-3</v>
      </c>
      <c r="S1109" s="156">
        <v>0</v>
      </c>
      <c r="T1109" s="157">
        <f>S1109*H1109</f>
        <v>0</v>
      </c>
      <c r="U1109" s="29"/>
      <c r="V1109" s="29"/>
      <c r="W1109" s="29"/>
      <c r="X1109" s="29"/>
      <c r="Y1109" s="29"/>
      <c r="Z1109" s="29"/>
      <c r="AA1109" s="29"/>
      <c r="AB1109" s="29"/>
      <c r="AC1109" s="29"/>
      <c r="AD1109" s="29"/>
      <c r="AE1109" s="29"/>
      <c r="AR1109" s="158" t="s">
        <v>2342</v>
      </c>
      <c r="AT1109" s="158" t="s">
        <v>2855</v>
      </c>
      <c r="AU1109" s="158" t="s">
        <v>2217</v>
      </c>
      <c r="AY1109" s="17" t="s">
        <v>2612</v>
      </c>
      <c r="BE1109" s="159">
        <f>IF(N1109="základní",J1109,0)</f>
        <v>0</v>
      </c>
      <c r="BF1109" s="159">
        <f>IF(N1109="snížená",J1109,0)</f>
        <v>0</v>
      </c>
      <c r="BG1109" s="159">
        <f>IF(N1109="zákl. přenesená",J1109,0)</f>
        <v>0</v>
      </c>
      <c r="BH1109" s="159">
        <f>IF(N1109="sníž. přenesená",J1109,0)</f>
        <v>0</v>
      </c>
      <c r="BI1109" s="159">
        <f>IF(N1109="nulová",J1109,0)</f>
        <v>0</v>
      </c>
      <c r="BJ1109" s="17" t="s">
        <v>2215</v>
      </c>
      <c r="BK1109" s="159">
        <f>ROUND(I1109*H1109,2)</f>
        <v>0</v>
      </c>
      <c r="BL1109" s="17" t="s">
        <v>2389</v>
      </c>
      <c r="BM1109" s="158" t="s">
        <v>3420</v>
      </c>
    </row>
    <row r="1110" spans="1:65" s="13" customFormat="1">
      <c r="B1110" s="167"/>
      <c r="D1110" s="161" t="s">
        <v>2624</v>
      </c>
      <c r="E1110" s="168" t="s">
        <v>2156</v>
      </c>
      <c r="F1110" s="169" t="s">
        <v>2417</v>
      </c>
      <c r="H1110" s="170">
        <v>40</v>
      </c>
      <c r="I1110" s="346"/>
      <c r="L1110" s="167"/>
      <c r="M1110" s="171"/>
      <c r="N1110" s="172"/>
      <c r="O1110" s="172"/>
      <c r="P1110" s="172"/>
      <c r="Q1110" s="172"/>
      <c r="R1110" s="172"/>
      <c r="S1110" s="172"/>
      <c r="T1110" s="173"/>
      <c r="AT1110" s="168" t="s">
        <v>2624</v>
      </c>
      <c r="AU1110" s="168" t="s">
        <v>2217</v>
      </c>
      <c r="AV1110" s="13" t="s">
        <v>2217</v>
      </c>
      <c r="AW1110" s="13" t="s">
        <v>26</v>
      </c>
      <c r="AX1110" s="13" t="s">
        <v>2207</v>
      </c>
      <c r="AY1110" s="168" t="s">
        <v>2612</v>
      </c>
    </row>
    <row r="1111" spans="1:65" s="15" customFormat="1">
      <c r="B1111" s="181"/>
      <c r="D1111" s="161" t="s">
        <v>2624</v>
      </c>
      <c r="E1111" s="182" t="s">
        <v>2156</v>
      </c>
      <c r="F1111" s="183" t="s">
        <v>2641</v>
      </c>
      <c r="H1111" s="184">
        <v>40</v>
      </c>
      <c r="I1111" s="348"/>
      <c r="L1111" s="181"/>
      <c r="M1111" s="185"/>
      <c r="N1111" s="186"/>
      <c r="O1111" s="186"/>
      <c r="P1111" s="186"/>
      <c r="Q1111" s="186"/>
      <c r="R1111" s="186"/>
      <c r="S1111" s="186"/>
      <c r="T1111" s="187"/>
      <c r="AT1111" s="182" t="s">
        <v>2624</v>
      </c>
      <c r="AU1111" s="182" t="s">
        <v>2217</v>
      </c>
      <c r="AV1111" s="15" t="s">
        <v>2389</v>
      </c>
      <c r="AW1111" s="15" t="s">
        <v>26</v>
      </c>
      <c r="AX1111" s="15" t="s">
        <v>2215</v>
      </c>
      <c r="AY1111" s="182" t="s">
        <v>2612</v>
      </c>
    </row>
    <row r="1112" spans="1:65" s="1" customFormat="1" ht="16.5" customHeight="1">
      <c r="A1112" s="29"/>
      <c r="B1112" s="146"/>
      <c r="C1112" s="147" t="s">
        <v>3421</v>
      </c>
      <c r="D1112" s="147" t="s">
        <v>2618</v>
      </c>
      <c r="E1112" s="148" t="s">
        <v>3389</v>
      </c>
      <c r="F1112" s="149" t="s">
        <v>3390</v>
      </c>
      <c r="G1112" s="150" t="s">
        <v>3034</v>
      </c>
      <c r="H1112" s="151">
        <v>40</v>
      </c>
      <c r="I1112" s="344"/>
      <c r="J1112" s="152">
        <f>ROUND(I1112*H1112,2)</f>
        <v>0</v>
      </c>
      <c r="K1112" s="153"/>
      <c r="L1112" s="30"/>
      <c r="M1112" s="154" t="s">
        <v>2156</v>
      </c>
      <c r="N1112" s="155" t="s">
        <v>2172</v>
      </c>
      <c r="O1112" s="156">
        <v>0.33600000000000002</v>
      </c>
      <c r="P1112" s="156">
        <f>O1112*H1112</f>
        <v>13.440000000000001</v>
      </c>
      <c r="Q1112" s="156">
        <v>3.1E-4</v>
      </c>
      <c r="R1112" s="156">
        <f>Q1112*H1112</f>
        <v>1.24E-2</v>
      </c>
      <c r="S1112" s="156">
        <v>0</v>
      </c>
      <c r="T1112" s="157">
        <f>S1112*H1112</f>
        <v>0</v>
      </c>
      <c r="U1112" s="29"/>
      <c r="V1112" s="29"/>
      <c r="W1112" s="29"/>
      <c r="X1112" s="29"/>
      <c r="Y1112" s="29"/>
      <c r="Z1112" s="29"/>
      <c r="AA1112" s="29"/>
      <c r="AB1112" s="29"/>
      <c r="AC1112" s="29"/>
      <c r="AD1112" s="29"/>
      <c r="AE1112" s="29"/>
      <c r="AR1112" s="158" t="s">
        <v>2389</v>
      </c>
      <c r="AT1112" s="158" t="s">
        <v>2618</v>
      </c>
      <c r="AU1112" s="158" t="s">
        <v>2217</v>
      </c>
      <c r="AY1112" s="17" t="s">
        <v>2612</v>
      </c>
      <c r="BE1112" s="159">
        <f>IF(N1112="základní",J1112,0)</f>
        <v>0</v>
      </c>
      <c r="BF1112" s="159">
        <f>IF(N1112="snížená",J1112,0)</f>
        <v>0</v>
      </c>
      <c r="BG1112" s="159">
        <f>IF(N1112="zákl. přenesená",J1112,0)</f>
        <v>0</v>
      </c>
      <c r="BH1112" s="159">
        <f>IF(N1112="sníž. přenesená",J1112,0)</f>
        <v>0</v>
      </c>
      <c r="BI1112" s="159">
        <f>IF(N1112="nulová",J1112,0)</f>
        <v>0</v>
      </c>
      <c r="BJ1112" s="17" t="s">
        <v>2215</v>
      </c>
      <c r="BK1112" s="159">
        <f>ROUND(I1112*H1112,2)</f>
        <v>0</v>
      </c>
      <c r="BL1112" s="17" t="s">
        <v>2389</v>
      </c>
      <c r="BM1112" s="158" t="s">
        <v>3422</v>
      </c>
    </row>
    <row r="1113" spans="1:65" s="13" customFormat="1">
      <c r="B1113" s="167"/>
      <c r="D1113" s="161" t="s">
        <v>2624</v>
      </c>
      <c r="E1113" s="168" t="s">
        <v>2156</v>
      </c>
      <c r="F1113" s="169" t="s">
        <v>2417</v>
      </c>
      <c r="H1113" s="170">
        <v>40</v>
      </c>
      <c r="I1113" s="346"/>
      <c r="L1113" s="167"/>
      <c r="M1113" s="171"/>
      <c r="N1113" s="172"/>
      <c r="O1113" s="172"/>
      <c r="P1113" s="172"/>
      <c r="Q1113" s="172"/>
      <c r="R1113" s="172"/>
      <c r="S1113" s="172"/>
      <c r="T1113" s="173"/>
      <c r="AT1113" s="168" t="s">
        <v>2624</v>
      </c>
      <c r="AU1113" s="168" t="s">
        <v>2217</v>
      </c>
      <c r="AV1113" s="13" t="s">
        <v>2217</v>
      </c>
      <c r="AW1113" s="13" t="s">
        <v>26</v>
      </c>
      <c r="AX1113" s="13" t="s">
        <v>2207</v>
      </c>
      <c r="AY1113" s="168" t="s">
        <v>2612</v>
      </c>
    </row>
    <row r="1114" spans="1:65" s="15" customFormat="1">
      <c r="B1114" s="181"/>
      <c r="D1114" s="161" t="s">
        <v>2624</v>
      </c>
      <c r="E1114" s="182" t="s">
        <v>2156</v>
      </c>
      <c r="F1114" s="183" t="s">
        <v>2641</v>
      </c>
      <c r="H1114" s="184">
        <v>40</v>
      </c>
      <c r="I1114" s="348"/>
      <c r="L1114" s="181"/>
      <c r="M1114" s="185"/>
      <c r="N1114" s="186"/>
      <c r="O1114" s="186"/>
      <c r="P1114" s="186"/>
      <c r="Q1114" s="186"/>
      <c r="R1114" s="186"/>
      <c r="S1114" s="186"/>
      <c r="T1114" s="187"/>
      <c r="AT1114" s="182" t="s">
        <v>2624</v>
      </c>
      <c r="AU1114" s="182" t="s">
        <v>2217</v>
      </c>
      <c r="AV1114" s="15" t="s">
        <v>2389</v>
      </c>
      <c r="AW1114" s="15" t="s">
        <v>26</v>
      </c>
      <c r="AX1114" s="15" t="s">
        <v>2215</v>
      </c>
      <c r="AY1114" s="182" t="s">
        <v>2612</v>
      </c>
    </row>
    <row r="1115" spans="1:65" s="11" customFormat="1" ht="22.9" customHeight="1">
      <c r="B1115" s="134"/>
      <c r="D1115" s="135" t="s">
        <v>2206</v>
      </c>
      <c r="E1115" s="144" t="s">
        <v>2335</v>
      </c>
      <c r="F1115" s="144" t="s">
        <v>3423</v>
      </c>
      <c r="I1115" s="350"/>
      <c r="J1115" s="145">
        <f>BK1115</f>
        <v>0</v>
      </c>
      <c r="L1115" s="134"/>
      <c r="M1115" s="138"/>
      <c r="N1115" s="139"/>
      <c r="O1115" s="139"/>
      <c r="P1115" s="140">
        <f>SUM(P1116:P1207)</f>
        <v>367.71257200000002</v>
      </c>
      <c r="Q1115" s="139"/>
      <c r="R1115" s="140">
        <f>SUM(R1116:R1207)</f>
        <v>28.719899999999999</v>
      </c>
      <c r="S1115" s="139"/>
      <c r="T1115" s="141">
        <f>SUM(T1116:T1207)</f>
        <v>28.44192</v>
      </c>
      <c r="AR1115" s="135" t="s">
        <v>2215</v>
      </c>
      <c r="AT1115" s="142" t="s">
        <v>2206</v>
      </c>
      <c r="AU1115" s="142" t="s">
        <v>2215</v>
      </c>
      <c r="AY1115" s="135" t="s">
        <v>2612</v>
      </c>
      <c r="BK1115" s="143">
        <f>SUM(BK1116:BK1207)</f>
        <v>0</v>
      </c>
    </row>
    <row r="1116" spans="1:65" s="1" customFormat="1" ht="21.75" customHeight="1">
      <c r="A1116" s="29"/>
      <c r="B1116" s="146"/>
      <c r="C1116" s="147" t="s">
        <v>3424</v>
      </c>
      <c r="D1116" s="147" t="s">
        <v>2618</v>
      </c>
      <c r="E1116" s="148" t="s">
        <v>3425</v>
      </c>
      <c r="F1116" s="149" t="s">
        <v>3426</v>
      </c>
      <c r="G1116" s="150" t="s">
        <v>2345</v>
      </c>
      <c r="H1116" s="151">
        <v>957.33</v>
      </c>
      <c r="I1116" s="344"/>
      <c r="J1116" s="152">
        <f>ROUND(I1116*H1116,2)</f>
        <v>0</v>
      </c>
      <c r="K1116" s="153"/>
      <c r="L1116" s="30"/>
      <c r="M1116" s="154" t="s">
        <v>2156</v>
      </c>
      <c r="N1116" s="155" t="s">
        <v>2172</v>
      </c>
      <c r="O1116" s="156">
        <v>8.5999999999999993E-2</v>
      </c>
      <c r="P1116" s="156">
        <f>O1116*H1116</f>
        <v>82.330379999999991</v>
      </c>
      <c r="Q1116" s="156">
        <v>0.03</v>
      </c>
      <c r="R1116" s="156">
        <f>Q1116*H1116</f>
        <v>28.719899999999999</v>
      </c>
      <c r="S1116" s="156">
        <v>0</v>
      </c>
      <c r="T1116" s="157">
        <f>S1116*H1116</f>
        <v>0</v>
      </c>
      <c r="U1116" s="29"/>
      <c r="V1116" s="29"/>
      <c r="W1116" s="29"/>
      <c r="X1116" s="29"/>
      <c r="Y1116" s="29"/>
      <c r="Z1116" s="29"/>
      <c r="AA1116" s="29"/>
      <c r="AB1116" s="29"/>
      <c r="AC1116" s="29"/>
      <c r="AD1116" s="29"/>
      <c r="AE1116" s="29"/>
      <c r="AR1116" s="158" t="s">
        <v>2389</v>
      </c>
      <c r="AT1116" s="158" t="s">
        <v>2618</v>
      </c>
      <c r="AU1116" s="158" t="s">
        <v>2217</v>
      </c>
      <c r="AY1116" s="17" t="s">
        <v>2612</v>
      </c>
      <c r="BE1116" s="159">
        <f>IF(N1116="základní",J1116,0)</f>
        <v>0</v>
      </c>
      <c r="BF1116" s="159">
        <f>IF(N1116="snížená",J1116,0)</f>
        <v>0</v>
      </c>
      <c r="BG1116" s="159">
        <f>IF(N1116="zákl. přenesená",J1116,0)</f>
        <v>0</v>
      </c>
      <c r="BH1116" s="159">
        <f>IF(N1116="sníž. přenesená",J1116,0)</f>
        <v>0</v>
      </c>
      <c r="BI1116" s="159">
        <f>IF(N1116="nulová",J1116,0)</f>
        <v>0</v>
      </c>
      <c r="BJ1116" s="17" t="s">
        <v>2215</v>
      </c>
      <c r="BK1116" s="159">
        <f>ROUND(I1116*H1116,2)</f>
        <v>0</v>
      </c>
      <c r="BL1116" s="17" t="s">
        <v>2389</v>
      </c>
      <c r="BM1116" s="158" t="s">
        <v>3427</v>
      </c>
    </row>
    <row r="1117" spans="1:65" s="12" customFormat="1">
      <c r="B1117" s="160"/>
      <c r="D1117" s="161" t="s">
        <v>2624</v>
      </c>
      <c r="E1117" s="162" t="s">
        <v>2156</v>
      </c>
      <c r="F1117" s="163" t="s">
        <v>3118</v>
      </c>
      <c r="H1117" s="162" t="s">
        <v>2156</v>
      </c>
      <c r="I1117" s="345"/>
      <c r="L1117" s="160"/>
      <c r="M1117" s="164"/>
      <c r="N1117" s="165"/>
      <c r="O1117" s="165"/>
      <c r="P1117" s="165"/>
      <c r="Q1117" s="165"/>
      <c r="R1117" s="165"/>
      <c r="S1117" s="165"/>
      <c r="T1117" s="166"/>
      <c r="AT1117" s="162" t="s">
        <v>2624</v>
      </c>
      <c r="AU1117" s="162" t="s">
        <v>2217</v>
      </c>
      <c r="AV1117" s="12" t="s">
        <v>2215</v>
      </c>
      <c r="AW1117" s="12" t="s">
        <v>26</v>
      </c>
      <c r="AX1117" s="12" t="s">
        <v>2207</v>
      </c>
      <c r="AY1117" s="162" t="s">
        <v>2612</v>
      </c>
    </row>
    <row r="1118" spans="1:65" s="12" customFormat="1">
      <c r="B1118" s="160"/>
      <c r="D1118" s="161" t="s">
        <v>2624</v>
      </c>
      <c r="E1118" s="162" t="s">
        <v>2156</v>
      </c>
      <c r="F1118" s="163" t="s">
        <v>3428</v>
      </c>
      <c r="H1118" s="162" t="s">
        <v>2156</v>
      </c>
      <c r="I1118" s="345"/>
      <c r="L1118" s="160"/>
      <c r="M1118" s="164"/>
      <c r="N1118" s="165"/>
      <c r="O1118" s="165"/>
      <c r="P1118" s="165"/>
      <c r="Q1118" s="165"/>
      <c r="R1118" s="165"/>
      <c r="S1118" s="165"/>
      <c r="T1118" s="166"/>
      <c r="AT1118" s="162" t="s">
        <v>2624</v>
      </c>
      <c r="AU1118" s="162" t="s">
        <v>2217</v>
      </c>
      <c r="AV1118" s="12" t="s">
        <v>2215</v>
      </c>
      <c r="AW1118" s="12" t="s">
        <v>26</v>
      </c>
      <c r="AX1118" s="12" t="s">
        <v>2207</v>
      </c>
      <c r="AY1118" s="162" t="s">
        <v>2612</v>
      </c>
    </row>
    <row r="1119" spans="1:65" s="12" customFormat="1">
      <c r="B1119" s="160"/>
      <c r="D1119" s="161" t="s">
        <v>2624</v>
      </c>
      <c r="E1119" s="162" t="s">
        <v>2156</v>
      </c>
      <c r="F1119" s="163" t="s">
        <v>2721</v>
      </c>
      <c r="H1119" s="162" t="s">
        <v>2156</v>
      </c>
      <c r="I1119" s="345"/>
      <c r="L1119" s="160"/>
      <c r="M1119" s="164"/>
      <c r="N1119" s="165"/>
      <c r="O1119" s="165"/>
      <c r="P1119" s="165"/>
      <c r="Q1119" s="165"/>
      <c r="R1119" s="165"/>
      <c r="S1119" s="165"/>
      <c r="T1119" s="166"/>
      <c r="AT1119" s="162" t="s">
        <v>2624</v>
      </c>
      <c r="AU1119" s="162" t="s">
        <v>2217</v>
      </c>
      <c r="AV1119" s="12" t="s">
        <v>2215</v>
      </c>
      <c r="AW1119" s="12" t="s">
        <v>26</v>
      </c>
      <c r="AX1119" s="12" t="s">
        <v>2207</v>
      </c>
      <c r="AY1119" s="162" t="s">
        <v>2612</v>
      </c>
    </row>
    <row r="1120" spans="1:65" s="13" customFormat="1">
      <c r="B1120" s="167"/>
      <c r="D1120" s="161" t="s">
        <v>2624</v>
      </c>
      <c r="E1120" s="168" t="s">
        <v>2156</v>
      </c>
      <c r="F1120" s="169" t="s">
        <v>3429</v>
      </c>
      <c r="H1120" s="170">
        <v>62</v>
      </c>
      <c r="I1120" s="346"/>
      <c r="L1120" s="167"/>
      <c r="M1120" s="171"/>
      <c r="N1120" s="172"/>
      <c r="O1120" s="172"/>
      <c r="P1120" s="172"/>
      <c r="Q1120" s="172"/>
      <c r="R1120" s="172"/>
      <c r="S1120" s="172"/>
      <c r="T1120" s="173"/>
      <c r="AT1120" s="168" t="s">
        <v>2624</v>
      </c>
      <c r="AU1120" s="168" t="s">
        <v>2217</v>
      </c>
      <c r="AV1120" s="13" t="s">
        <v>2217</v>
      </c>
      <c r="AW1120" s="13" t="s">
        <v>26</v>
      </c>
      <c r="AX1120" s="13" t="s">
        <v>2207</v>
      </c>
      <c r="AY1120" s="168" t="s">
        <v>2612</v>
      </c>
    </row>
    <row r="1121" spans="1:65" s="13" customFormat="1">
      <c r="B1121" s="167"/>
      <c r="D1121" s="161" t="s">
        <v>2624</v>
      </c>
      <c r="E1121" s="168" t="s">
        <v>2156</v>
      </c>
      <c r="F1121" s="169" t="s">
        <v>3430</v>
      </c>
      <c r="H1121" s="170">
        <v>279.39</v>
      </c>
      <c r="I1121" s="346"/>
      <c r="L1121" s="167"/>
      <c r="M1121" s="171"/>
      <c r="N1121" s="172"/>
      <c r="O1121" s="172"/>
      <c r="P1121" s="172"/>
      <c r="Q1121" s="172"/>
      <c r="R1121" s="172"/>
      <c r="S1121" s="172"/>
      <c r="T1121" s="173"/>
      <c r="AT1121" s="168" t="s">
        <v>2624</v>
      </c>
      <c r="AU1121" s="168" t="s">
        <v>2217</v>
      </c>
      <c r="AV1121" s="13" t="s">
        <v>2217</v>
      </c>
      <c r="AW1121" s="13" t="s">
        <v>26</v>
      </c>
      <c r="AX1121" s="13" t="s">
        <v>2207</v>
      </c>
      <c r="AY1121" s="168" t="s">
        <v>2612</v>
      </c>
    </row>
    <row r="1122" spans="1:65" s="12" customFormat="1">
      <c r="B1122" s="160"/>
      <c r="D1122" s="161" t="s">
        <v>2624</v>
      </c>
      <c r="E1122" s="162" t="s">
        <v>2156</v>
      </c>
      <c r="F1122" s="163" t="s">
        <v>2725</v>
      </c>
      <c r="H1122" s="162" t="s">
        <v>2156</v>
      </c>
      <c r="I1122" s="345"/>
      <c r="L1122" s="160"/>
      <c r="M1122" s="164"/>
      <c r="N1122" s="165"/>
      <c r="O1122" s="165"/>
      <c r="P1122" s="165"/>
      <c r="Q1122" s="165"/>
      <c r="R1122" s="165"/>
      <c r="S1122" s="165"/>
      <c r="T1122" s="166"/>
      <c r="AT1122" s="162" t="s">
        <v>2624</v>
      </c>
      <c r="AU1122" s="162" t="s">
        <v>2217</v>
      </c>
      <c r="AV1122" s="12" t="s">
        <v>2215</v>
      </c>
      <c r="AW1122" s="12" t="s">
        <v>26</v>
      </c>
      <c r="AX1122" s="12" t="s">
        <v>2207</v>
      </c>
      <c r="AY1122" s="162" t="s">
        <v>2612</v>
      </c>
    </row>
    <row r="1123" spans="1:65" s="13" customFormat="1">
      <c r="B1123" s="167"/>
      <c r="D1123" s="161" t="s">
        <v>2624</v>
      </c>
      <c r="E1123" s="168" t="s">
        <v>2156</v>
      </c>
      <c r="F1123" s="169" t="s">
        <v>3431</v>
      </c>
      <c r="H1123" s="170">
        <v>103.19</v>
      </c>
      <c r="I1123" s="346"/>
      <c r="L1123" s="167"/>
      <c r="M1123" s="171"/>
      <c r="N1123" s="172"/>
      <c r="O1123" s="172"/>
      <c r="P1123" s="172"/>
      <c r="Q1123" s="172"/>
      <c r="R1123" s="172"/>
      <c r="S1123" s="172"/>
      <c r="T1123" s="173"/>
      <c r="AT1123" s="168" t="s">
        <v>2624</v>
      </c>
      <c r="AU1123" s="168" t="s">
        <v>2217</v>
      </c>
      <c r="AV1123" s="13" t="s">
        <v>2217</v>
      </c>
      <c r="AW1123" s="13" t="s">
        <v>26</v>
      </c>
      <c r="AX1123" s="13" t="s">
        <v>2207</v>
      </c>
      <c r="AY1123" s="168" t="s">
        <v>2612</v>
      </c>
    </row>
    <row r="1124" spans="1:65" s="12" customFormat="1">
      <c r="B1124" s="160"/>
      <c r="D1124" s="161" t="s">
        <v>2624</v>
      </c>
      <c r="E1124" s="162" t="s">
        <v>2156</v>
      </c>
      <c r="F1124" s="163" t="s">
        <v>3432</v>
      </c>
      <c r="H1124" s="162" t="s">
        <v>2156</v>
      </c>
      <c r="I1124" s="345"/>
      <c r="L1124" s="160"/>
      <c r="M1124" s="164"/>
      <c r="N1124" s="165"/>
      <c r="O1124" s="165"/>
      <c r="P1124" s="165"/>
      <c r="Q1124" s="165"/>
      <c r="R1124" s="165"/>
      <c r="S1124" s="165"/>
      <c r="T1124" s="166"/>
      <c r="AT1124" s="162" t="s">
        <v>2624</v>
      </c>
      <c r="AU1124" s="162" t="s">
        <v>2217</v>
      </c>
      <c r="AV1124" s="12" t="s">
        <v>2215</v>
      </c>
      <c r="AW1124" s="12" t="s">
        <v>26</v>
      </c>
      <c r="AX1124" s="12" t="s">
        <v>2207</v>
      </c>
      <c r="AY1124" s="162" t="s">
        <v>2612</v>
      </c>
    </row>
    <row r="1125" spans="1:65" s="13" customFormat="1">
      <c r="B1125" s="167"/>
      <c r="D1125" s="161" t="s">
        <v>2624</v>
      </c>
      <c r="E1125" s="168" t="s">
        <v>2156</v>
      </c>
      <c r="F1125" s="169" t="s">
        <v>3433</v>
      </c>
      <c r="H1125" s="170">
        <v>11</v>
      </c>
      <c r="I1125" s="346"/>
      <c r="L1125" s="167"/>
      <c r="M1125" s="171"/>
      <c r="N1125" s="172"/>
      <c r="O1125" s="172"/>
      <c r="P1125" s="172"/>
      <c r="Q1125" s="172"/>
      <c r="R1125" s="172"/>
      <c r="S1125" s="172"/>
      <c r="T1125" s="173"/>
      <c r="AT1125" s="168" t="s">
        <v>2624</v>
      </c>
      <c r="AU1125" s="168" t="s">
        <v>2217</v>
      </c>
      <c r="AV1125" s="13" t="s">
        <v>2217</v>
      </c>
      <c r="AW1125" s="13" t="s">
        <v>26</v>
      </c>
      <c r="AX1125" s="13" t="s">
        <v>2207</v>
      </c>
      <c r="AY1125" s="168" t="s">
        <v>2612</v>
      </c>
    </row>
    <row r="1126" spans="1:65" s="12" customFormat="1">
      <c r="B1126" s="160"/>
      <c r="D1126" s="161" t="s">
        <v>2624</v>
      </c>
      <c r="E1126" s="162" t="s">
        <v>2156</v>
      </c>
      <c r="F1126" s="163" t="s">
        <v>2799</v>
      </c>
      <c r="H1126" s="162" t="s">
        <v>2156</v>
      </c>
      <c r="I1126" s="345"/>
      <c r="L1126" s="160"/>
      <c r="M1126" s="164"/>
      <c r="N1126" s="165"/>
      <c r="O1126" s="165"/>
      <c r="P1126" s="165"/>
      <c r="Q1126" s="165"/>
      <c r="R1126" s="165"/>
      <c r="S1126" s="165"/>
      <c r="T1126" s="166"/>
      <c r="AT1126" s="162" t="s">
        <v>2624</v>
      </c>
      <c r="AU1126" s="162" t="s">
        <v>2217</v>
      </c>
      <c r="AV1126" s="12" t="s">
        <v>2215</v>
      </c>
      <c r="AW1126" s="12" t="s">
        <v>26</v>
      </c>
      <c r="AX1126" s="12" t="s">
        <v>2207</v>
      </c>
      <c r="AY1126" s="162" t="s">
        <v>2612</v>
      </c>
    </row>
    <row r="1127" spans="1:65" s="13" customFormat="1">
      <c r="B1127" s="167"/>
      <c r="D1127" s="161" t="s">
        <v>2624</v>
      </c>
      <c r="E1127" s="168" t="s">
        <v>2156</v>
      </c>
      <c r="F1127" s="169" t="s">
        <v>3434</v>
      </c>
      <c r="H1127" s="170">
        <v>501.75</v>
      </c>
      <c r="I1127" s="346"/>
      <c r="L1127" s="167"/>
      <c r="M1127" s="171"/>
      <c r="N1127" s="172"/>
      <c r="O1127" s="172"/>
      <c r="P1127" s="172"/>
      <c r="Q1127" s="172"/>
      <c r="R1127" s="172"/>
      <c r="S1127" s="172"/>
      <c r="T1127" s="173"/>
      <c r="AT1127" s="168" t="s">
        <v>2624</v>
      </c>
      <c r="AU1127" s="168" t="s">
        <v>2217</v>
      </c>
      <c r="AV1127" s="13" t="s">
        <v>2217</v>
      </c>
      <c r="AW1127" s="13" t="s">
        <v>26</v>
      </c>
      <c r="AX1127" s="13" t="s">
        <v>2207</v>
      </c>
      <c r="AY1127" s="168" t="s">
        <v>2612</v>
      </c>
    </row>
    <row r="1128" spans="1:65" s="15" customFormat="1">
      <c r="B1128" s="181"/>
      <c r="D1128" s="161" t="s">
        <v>2624</v>
      </c>
      <c r="E1128" s="182" t="s">
        <v>2156</v>
      </c>
      <c r="F1128" s="183" t="s">
        <v>2641</v>
      </c>
      <c r="H1128" s="184">
        <v>957.33</v>
      </c>
      <c r="I1128" s="348"/>
      <c r="L1128" s="181"/>
      <c r="M1128" s="185"/>
      <c r="N1128" s="186"/>
      <c r="O1128" s="186"/>
      <c r="P1128" s="186"/>
      <c r="Q1128" s="186"/>
      <c r="R1128" s="186"/>
      <c r="S1128" s="186"/>
      <c r="T1128" s="187"/>
      <c r="AT1128" s="182" t="s">
        <v>2624</v>
      </c>
      <c r="AU1128" s="182" t="s">
        <v>2217</v>
      </c>
      <c r="AV1128" s="15" t="s">
        <v>2389</v>
      </c>
      <c r="AW1128" s="15" t="s">
        <v>26</v>
      </c>
      <c r="AX1128" s="15" t="s">
        <v>2215</v>
      </c>
      <c r="AY1128" s="182" t="s">
        <v>2612</v>
      </c>
    </row>
    <row r="1129" spans="1:65" s="1" customFormat="1" ht="16.5" customHeight="1">
      <c r="A1129" s="29"/>
      <c r="B1129" s="146"/>
      <c r="C1129" s="147" t="s">
        <v>3435</v>
      </c>
      <c r="D1129" s="147" t="s">
        <v>2618</v>
      </c>
      <c r="E1129" s="148" t="s">
        <v>3436</v>
      </c>
      <c r="F1129" s="149" t="s">
        <v>3437</v>
      </c>
      <c r="G1129" s="150" t="s">
        <v>2345</v>
      </c>
      <c r="H1129" s="151">
        <v>813.75</v>
      </c>
      <c r="I1129" s="344"/>
      <c r="J1129" s="152">
        <f>ROUND(I1129*H1129,2)</f>
        <v>0</v>
      </c>
      <c r="K1129" s="153"/>
      <c r="L1129" s="30"/>
      <c r="M1129" s="154" t="s">
        <v>2156</v>
      </c>
      <c r="N1129" s="155" t="s">
        <v>2172</v>
      </c>
      <c r="O1129" s="156">
        <v>0.155</v>
      </c>
      <c r="P1129" s="156">
        <f>O1129*H1129</f>
        <v>126.13124999999999</v>
      </c>
      <c r="Q1129" s="156">
        <v>0</v>
      </c>
      <c r="R1129" s="156">
        <f>Q1129*H1129</f>
        <v>0</v>
      </c>
      <c r="S1129" s="156">
        <v>0</v>
      </c>
      <c r="T1129" s="157">
        <f>S1129*H1129</f>
        <v>0</v>
      </c>
      <c r="U1129" s="29"/>
      <c r="V1129" s="29"/>
      <c r="W1129" s="29"/>
      <c r="X1129" s="29"/>
      <c r="Y1129" s="29"/>
      <c r="Z1129" s="29"/>
      <c r="AA1129" s="29"/>
      <c r="AB1129" s="29"/>
      <c r="AC1129" s="29"/>
      <c r="AD1129" s="29"/>
      <c r="AE1129" s="29"/>
      <c r="AR1129" s="158" t="s">
        <v>2389</v>
      </c>
      <c r="AT1129" s="158" t="s">
        <v>2618</v>
      </c>
      <c r="AU1129" s="158" t="s">
        <v>2217</v>
      </c>
      <c r="AY1129" s="17" t="s">
        <v>2612</v>
      </c>
      <c r="BE1129" s="159">
        <f>IF(N1129="základní",J1129,0)</f>
        <v>0</v>
      </c>
      <c r="BF1129" s="159">
        <f>IF(N1129="snížená",J1129,0)</f>
        <v>0</v>
      </c>
      <c r="BG1129" s="159">
        <f>IF(N1129="zákl. přenesená",J1129,0)</f>
        <v>0</v>
      </c>
      <c r="BH1129" s="159">
        <f>IF(N1129="sníž. přenesená",J1129,0)</f>
        <v>0</v>
      </c>
      <c r="BI1129" s="159">
        <f>IF(N1129="nulová",J1129,0)</f>
        <v>0</v>
      </c>
      <c r="BJ1129" s="17" t="s">
        <v>2215</v>
      </c>
      <c r="BK1129" s="159">
        <f>ROUND(I1129*H1129,2)</f>
        <v>0</v>
      </c>
      <c r="BL1129" s="17" t="s">
        <v>2389</v>
      </c>
      <c r="BM1129" s="158" t="s">
        <v>3438</v>
      </c>
    </row>
    <row r="1130" spans="1:65" s="12" customFormat="1">
      <c r="B1130" s="160"/>
      <c r="D1130" s="161" t="s">
        <v>2624</v>
      </c>
      <c r="E1130" s="162" t="s">
        <v>2156</v>
      </c>
      <c r="F1130" s="163" t="s">
        <v>2669</v>
      </c>
      <c r="H1130" s="162" t="s">
        <v>2156</v>
      </c>
      <c r="I1130" s="345"/>
      <c r="L1130" s="160"/>
      <c r="M1130" s="164"/>
      <c r="N1130" s="165"/>
      <c r="O1130" s="165"/>
      <c r="P1130" s="165"/>
      <c r="Q1130" s="165"/>
      <c r="R1130" s="165"/>
      <c r="S1130" s="165"/>
      <c r="T1130" s="166"/>
      <c r="AT1130" s="162" t="s">
        <v>2624</v>
      </c>
      <c r="AU1130" s="162" t="s">
        <v>2217</v>
      </c>
      <c r="AV1130" s="12" t="s">
        <v>2215</v>
      </c>
      <c r="AW1130" s="12" t="s">
        <v>26</v>
      </c>
      <c r="AX1130" s="12" t="s">
        <v>2207</v>
      </c>
      <c r="AY1130" s="162" t="s">
        <v>2612</v>
      </c>
    </row>
    <row r="1131" spans="1:65" s="12" customFormat="1">
      <c r="B1131" s="160"/>
      <c r="D1131" s="161" t="s">
        <v>2624</v>
      </c>
      <c r="E1131" s="162" t="s">
        <v>2156</v>
      </c>
      <c r="F1131" s="163" t="s">
        <v>2628</v>
      </c>
      <c r="H1131" s="162" t="s">
        <v>2156</v>
      </c>
      <c r="I1131" s="345"/>
      <c r="L1131" s="160"/>
      <c r="M1131" s="164"/>
      <c r="N1131" s="165"/>
      <c r="O1131" s="165"/>
      <c r="P1131" s="165"/>
      <c r="Q1131" s="165"/>
      <c r="R1131" s="165"/>
      <c r="S1131" s="165"/>
      <c r="T1131" s="166"/>
      <c r="AT1131" s="162" t="s">
        <v>2624</v>
      </c>
      <c r="AU1131" s="162" t="s">
        <v>2217</v>
      </c>
      <c r="AV1131" s="12" t="s">
        <v>2215</v>
      </c>
      <c r="AW1131" s="12" t="s">
        <v>26</v>
      </c>
      <c r="AX1131" s="12" t="s">
        <v>2207</v>
      </c>
      <c r="AY1131" s="162" t="s">
        <v>2612</v>
      </c>
    </row>
    <row r="1132" spans="1:65" s="13" customFormat="1">
      <c r="B1132" s="167"/>
      <c r="D1132" s="161" t="s">
        <v>2624</v>
      </c>
      <c r="E1132" s="168" t="s">
        <v>2156</v>
      </c>
      <c r="F1132" s="169" t="s">
        <v>3439</v>
      </c>
      <c r="H1132" s="170">
        <v>0</v>
      </c>
      <c r="I1132" s="346"/>
      <c r="L1132" s="167"/>
      <c r="M1132" s="171"/>
      <c r="N1132" s="172"/>
      <c r="O1132" s="172"/>
      <c r="P1132" s="172"/>
      <c r="Q1132" s="172"/>
      <c r="R1132" s="172"/>
      <c r="S1132" s="172"/>
      <c r="T1132" s="173"/>
      <c r="AT1132" s="168" t="s">
        <v>2624</v>
      </c>
      <c r="AU1132" s="168" t="s">
        <v>2217</v>
      </c>
      <c r="AV1132" s="13" t="s">
        <v>2217</v>
      </c>
      <c r="AW1132" s="13" t="s">
        <v>26</v>
      </c>
      <c r="AX1132" s="13" t="s">
        <v>2207</v>
      </c>
      <c r="AY1132" s="168" t="s">
        <v>2612</v>
      </c>
    </row>
    <row r="1133" spans="1:65" s="12" customFormat="1">
      <c r="B1133" s="160"/>
      <c r="D1133" s="161" t="s">
        <v>2624</v>
      </c>
      <c r="E1133" s="162" t="s">
        <v>2156</v>
      </c>
      <c r="F1133" s="163" t="s">
        <v>2634</v>
      </c>
      <c r="H1133" s="162" t="s">
        <v>2156</v>
      </c>
      <c r="I1133" s="345"/>
      <c r="L1133" s="160"/>
      <c r="M1133" s="164"/>
      <c r="N1133" s="165"/>
      <c r="O1133" s="165"/>
      <c r="P1133" s="165"/>
      <c r="Q1133" s="165"/>
      <c r="R1133" s="165"/>
      <c r="S1133" s="165"/>
      <c r="T1133" s="166"/>
      <c r="AT1133" s="162" t="s">
        <v>2624</v>
      </c>
      <c r="AU1133" s="162" t="s">
        <v>2217</v>
      </c>
      <c r="AV1133" s="12" t="s">
        <v>2215</v>
      </c>
      <c r="AW1133" s="12" t="s">
        <v>26</v>
      </c>
      <c r="AX1133" s="12" t="s">
        <v>2207</v>
      </c>
      <c r="AY1133" s="162" t="s">
        <v>2612</v>
      </c>
    </row>
    <row r="1134" spans="1:65" s="13" customFormat="1">
      <c r="B1134" s="167"/>
      <c r="D1134" s="161" t="s">
        <v>2624</v>
      </c>
      <c r="E1134" s="168" t="s">
        <v>2156</v>
      </c>
      <c r="F1134" s="169" t="s">
        <v>3440</v>
      </c>
      <c r="H1134" s="170">
        <v>0</v>
      </c>
      <c r="I1134" s="346"/>
      <c r="L1134" s="167"/>
      <c r="M1134" s="171"/>
      <c r="N1134" s="172"/>
      <c r="O1134" s="172"/>
      <c r="P1134" s="172"/>
      <c r="Q1134" s="172"/>
      <c r="R1134" s="172"/>
      <c r="S1134" s="172"/>
      <c r="T1134" s="173"/>
      <c r="AT1134" s="168" t="s">
        <v>2624</v>
      </c>
      <c r="AU1134" s="168" t="s">
        <v>2217</v>
      </c>
      <c r="AV1134" s="13" t="s">
        <v>2217</v>
      </c>
      <c r="AW1134" s="13" t="s">
        <v>26</v>
      </c>
      <c r="AX1134" s="13" t="s">
        <v>2207</v>
      </c>
      <c r="AY1134" s="168" t="s">
        <v>2612</v>
      </c>
    </row>
    <row r="1135" spans="1:65" s="12" customFormat="1">
      <c r="B1135" s="160"/>
      <c r="D1135" s="161" t="s">
        <v>2624</v>
      </c>
      <c r="E1135" s="162" t="s">
        <v>2156</v>
      </c>
      <c r="F1135" s="163" t="s">
        <v>2639</v>
      </c>
      <c r="H1135" s="162" t="s">
        <v>2156</v>
      </c>
      <c r="I1135" s="345"/>
      <c r="L1135" s="160"/>
      <c r="M1135" s="164"/>
      <c r="N1135" s="165"/>
      <c r="O1135" s="165"/>
      <c r="P1135" s="165"/>
      <c r="Q1135" s="165"/>
      <c r="R1135" s="165"/>
      <c r="S1135" s="165"/>
      <c r="T1135" s="166"/>
      <c r="AT1135" s="162" t="s">
        <v>2624</v>
      </c>
      <c r="AU1135" s="162" t="s">
        <v>2217</v>
      </c>
      <c r="AV1135" s="12" t="s">
        <v>2215</v>
      </c>
      <c r="AW1135" s="12" t="s">
        <v>26</v>
      </c>
      <c r="AX1135" s="12" t="s">
        <v>2207</v>
      </c>
      <c r="AY1135" s="162" t="s">
        <v>2612</v>
      </c>
    </row>
    <row r="1136" spans="1:65" s="13" customFormat="1">
      <c r="B1136" s="167"/>
      <c r="D1136" s="161" t="s">
        <v>2624</v>
      </c>
      <c r="E1136" s="168" t="s">
        <v>2156</v>
      </c>
      <c r="F1136" s="169" t="s">
        <v>3441</v>
      </c>
      <c r="H1136" s="170">
        <v>0</v>
      </c>
      <c r="I1136" s="346"/>
      <c r="L1136" s="167"/>
      <c r="M1136" s="171"/>
      <c r="N1136" s="172"/>
      <c r="O1136" s="172"/>
      <c r="P1136" s="172"/>
      <c r="Q1136" s="172"/>
      <c r="R1136" s="172"/>
      <c r="S1136" s="172"/>
      <c r="T1136" s="173"/>
      <c r="AT1136" s="168" t="s">
        <v>2624</v>
      </c>
      <c r="AU1136" s="168" t="s">
        <v>2217</v>
      </c>
      <c r="AV1136" s="13" t="s">
        <v>2217</v>
      </c>
      <c r="AW1136" s="13" t="s">
        <v>26</v>
      </c>
      <c r="AX1136" s="13" t="s">
        <v>2207</v>
      </c>
      <c r="AY1136" s="168" t="s">
        <v>2612</v>
      </c>
    </row>
    <row r="1137" spans="2:51" s="12" customFormat="1">
      <c r="B1137" s="160"/>
      <c r="D1137" s="161" t="s">
        <v>2624</v>
      </c>
      <c r="E1137" s="162" t="s">
        <v>2156</v>
      </c>
      <c r="F1137" s="163" t="s">
        <v>2677</v>
      </c>
      <c r="H1137" s="162" t="s">
        <v>2156</v>
      </c>
      <c r="I1137" s="345"/>
      <c r="L1137" s="160"/>
      <c r="M1137" s="164"/>
      <c r="N1137" s="165"/>
      <c r="O1137" s="165"/>
      <c r="P1137" s="165"/>
      <c r="Q1137" s="165"/>
      <c r="R1137" s="165"/>
      <c r="S1137" s="165"/>
      <c r="T1137" s="166"/>
      <c r="AT1137" s="162" t="s">
        <v>2624</v>
      </c>
      <c r="AU1137" s="162" t="s">
        <v>2217</v>
      </c>
      <c r="AV1137" s="12" t="s">
        <v>2215</v>
      </c>
      <c r="AW1137" s="12" t="s">
        <v>26</v>
      </c>
      <c r="AX1137" s="12" t="s">
        <v>2207</v>
      </c>
      <c r="AY1137" s="162" t="s">
        <v>2612</v>
      </c>
    </row>
    <row r="1138" spans="2:51" s="12" customFormat="1">
      <c r="B1138" s="160"/>
      <c r="D1138" s="161" t="s">
        <v>2624</v>
      </c>
      <c r="E1138" s="162" t="s">
        <v>2156</v>
      </c>
      <c r="F1138" s="163" t="s">
        <v>2628</v>
      </c>
      <c r="H1138" s="162" t="s">
        <v>2156</v>
      </c>
      <c r="I1138" s="345"/>
      <c r="L1138" s="160"/>
      <c r="M1138" s="164"/>
      <c r="N1138" s="165"/>
      <c r="O1138" s="165"/>
      <c r="P1138" s="165"/>
      <c r="Q1138" s="165"/>
      <c r="R1138" s="165"/>
      <c r="S1138" s="165"/>
      <c r="T1138" s="166"/>
      <c r="AT1138" s="162" t="s">
        <v>2624</v>
      </c>
      <c r="AU1138" s="162" t="s">
        <v>2217</v>
      </c>
      <c r="AV1138" s="12" t="s">
        <v>2215</v>
      </c>
      <c r="AW1138" s="12" t="s">
        <v>26</v>
      </c>
      <c r="AX1138" s="12" t="s">
        <v>2207</v>
      </c>
      <c r="AY1138" s="162" t="s">
        <v>2612</v>
      </c>
    </row>
    <row r="1139" spans="2:51" s="13" customFormat="1">
      <c r="B1139" s="167"/>
      <c r="D1139" s="161" t="s">
        <v>2624</v>
      </c>
      <c r="E1139" s="168" t="s">
        <v>2156</v>
      </c>
      <c r="F1139" s="169" t="s">
        <v>3442</v>
      </c>
      <c r="H1139" s="170">
        <v>182</v>
      </c>
      <c r="I1139" s="346"/>
      <c r="L1139" s="167"/>
      <c r="M1139" s="171"/>
      <c r="N1139" s="172"/>
      <c r="O1139" s="172"/>
      <c r="P1139" s="172"/>
      <c r="Q1139" s="172"/>
      <c r="R1139" s="172"/>
      <c r="S1139" s="172"/>
      <c r="T1139" s="173"/>
      <c r="AT1139" s="168" t="s">
        <v>2624</v>
      </c>
      <c r="AU1139" s="168" t="s">
        <v>2217</v>
      </c>
      <c r="AV1139" s="13" t="s">
        <v>2217</v>
      </c>
      <c r="AW1139" s="13" t="s">
        <v>26</v>
      </c>
      <c r="AX1139" s="13" t="s">
        <v>2207</v>
      </c>
      <c r="AY1139" s="168" t="s">
        <v>2612</v>
      </c>
    </row>
    <row r="1140" spans="2:51" s="12" customFormat="1">
      <c r="B1140" s="160"/>
      <c r="D1140" s="161" t="s">
        <v>2624</v>
      </c>
      <c r="E1140" s="162" t="s">
        <v>2156</v>
      </c>
      <c r="F1140" s="163" t="s">
        <v>2679</v>
      </c>
      <c r="H1140" s="162" t="s">
        <v>2156</v>
      </c>
      <c r="I1140" s="345"/>
      <c r="L1140" s="160"/>
      <c r="M1140" s="164"/>
      <c r="N1140" s="165"/>
      <c r="O1140" s="165"/>
      <c r="P1140" s="165"/>
      <c r="Q1140" s="165"/>
      <c r="R1140" s="165"/>
      <c r="S1140" s="165"/>
      <c r="T1140" s="166"/>
      <c r="AT1140" s="162" t="s">
        <v>2624</v>
      </c>
      <c r="AU1140" s="162" t="s">
        <v>2217</v>
      </c>
      <c r="AV1140" s="12" t="s">
        <v>2215</v>
      </c>
      <c r="AW1140" s="12" t="s">
        <v>26</v>
      </c>
      <c r="AX1140" s="12" t="s">
        <v>2207</v>
      </c>
      <c r="AY1140" s="162" t="s">
        <v>2612</v>
      </c>
    </row>
    <row r="1141" spans="2:51" s="13" customFormat="1">
      <c r="B1141" s="167"/>
      <c r="D1141" s="161" t="s">
        <v>2624</v>
      </c>
      <c r="E1141" s="168" t="s">
        <v>2156</v>
      </c>
      <c r="F1141" s="169" t="s">
        <v>3443</v>
      </c>
      <c r="H1141" s="170">
        <v>10</v>
      </c>
      <c r="I1141" s="346"/>
      <c r="L1141" s="167"/>
      <c r="M1141" s="171"/>
      <c r="N1141" s="172"/>
      <c r="O1141" s="172"/>
      <c r="P1141" s="172"/>
      <c r="Q1141" s="172"/>
      <c r="R1141" s="172"/>
      <c r="S1141" s="172"/>
      <c r="T1141" s="173"/>
      <c r="AT1141" s="168" t="s">
        <v>2624</v>
      </c>
      <c r="AU1141" s="168" t="s">
        <v>2217</v>
      </c>
      <c r="AV1141" s="13" t="s">
        <v>2217</v>
      </c>
      <c r="AW1141" s="13" t="s">
        <v>26</v>
      </c>
      <c r="AX1141" s="13" t="s">
        <v>2207</v>
      </c>
      <c r="AY1141" s="168" t="s">
        <v>2612</v>
      </c>
    </row>
    <row r="1142" spans="2:51" s="12" customFormat="1">
      <c r="B1142" s="160"/>
      <c r="D1142" s="161" t="s">
        <v>2624</v>
      </c>
      <c r="E1142" s="162" t="s">
        <v>2156</v>
      </c>
      <c r="F1142" s="163" t="s">
        <v>2681</v>
      </c>
      <c r="H1142" s="162" t="s">
        <v>2156</v>
      </c>
      <c r="I1142" s="345"/>
      <c r="L1142" s="160"/>
      <c r="M1142" s="164"/>
      <c r="N1142" s="165"/>
      <c r="O1142" s="165"/>
      <c r="P1142" s="165"/>
      <c r="Q1142" s="165"/>
      <c r="R1142" s="165"/>
      <c r="S1142" s="165"/>
      <c r="T1142" s="166"/>
      <c r="AT1142" s="162" t="s">
        <v>2624</v>
      </c>
      <c r="AU1142" s="162" t="s">
        <v>2217</v>
      </c>
      <c r="AV1142" s="12" t="s">
        <v>2215</v>
      </c>
      <c r="AW1142" s="12" t="s">
        <v>26</v>
      </c>
      <c r="AX1142" s="12" t="s">
        <v>2207</v>
      </c>
      <c r="AY1142" s="162" t="s">
        <v>2612</v>
      </c>
    </row>
    <row r="1143" spans="2:51" s="13" customFormat="1">
      <c r="B1143" s="167"/>
      <c r="D1143" s="161" t="s">
        <v>2624</v>
      </c>
      <c r="E1143" s="168" t="s">
        <v>2156</v>
      </c>
      <c r="F1143" s="169" t="s">
        <v>3444</v>
      </c>
      <c r="H1143" s="170">
        <v>0</v>
      </c>
      <c r="I1143" s="346"/>
      <c r="L1143" s="167"/>
      <c r="M1143" s="171"/>
      <c r="N1143" s="172"/>
      <c r="O1143" s="172"/>
      <c r="P1143" s="172"/>
      <c r="Q1143" s="172"/>
      <c r="R1143" s="172"/>
      <c r="S1143" s="172"/>
      <c r="T1143" s="173"/>
      <c r="AT1143" s="168" t="s">
        <v>2624</v>
      </c>
      <c r="AU1143" s="168" t="s">
        <v>2217</v>
      </c>
      <c r="AV1143" s="13" t="s">
        <v>2217</v>
      </c>
      <c r="AW1143" s="13" t="s">
        <v>26</v>
      </c>
      <c r="AX1143" s="13" t="s">
        <v>2207</v>
      </c>
      <c r="AY1143" s="168" t="s">
        <v>2612</v>
      </c>
    </row>
    <row r="1144" spans="2:51" s="12" customFormat="1">
      <c r="B1144" s="160"/>
      <c r="D1144" s="161" t="s">
        <v>2624</v>
      </c>
      <c r="E1144" s="162" t="s">
        <v>2156</v>
      </c>
      <c r="F1144" s="163" t="s">
        <v>2634</v>
      </c>
      <c r="H1144" s="162" t="s">
        <v>2156</v>
      </c>
      <c r="I1144" s="345"/>
      <c r="L1144" s="160"/>
      <c r="M1144" s="164"/>
      <c r="N1144" s="165"/>
      <c r="O1144" s="165"/>
      <c r="P1144" s="165"/>
      <c r="Q1144" s="165"/>
      <c r="R1144" s="165"/>
      <c r="S1144" s="165"/>
      <c r="T1144" s="166"/>
      <c r="AT1144" s="162" t="s">
        <v>2624</v>
      </c>
      <c r="AU1144" s="162" t="s">
        <v>2217</v>
      </c>
      <c r="AV1144" s="12" t="s">
        <v>2215</v>
      </c>
      <c r="AW1144" s="12" t="s">
        <v>26</v>
      </c>
      <c r="AX1144" s="12" t="s">
        <v>2207</v>
      </c>
      <c r="AY1144" s="162" t="s">
        <v>2612</v>
      </c>
    </row>
    <row r="1145" spans="2:51" s="13" customFormat="1">
      <c r="B1145" s="167"/>
      <c r="D1145" s="161" t="s">
        <v>2624</v>
      </c>
      <c r="E1145" s="168" t="s">
        <v>2156</v>
      </c>
      <c r="F1145" s="169" t="s">
        <v>3445</v>
      </c>
      <c r="H1145" s="170">
        <v>84</v>
      </c>
      <c r="I1145" s="346"/>
      <c r="L1145" s="167"/>
      <c r="M1145" s="171"/>
      <c r="N1145" s="172"/>
      <c r="O1145" s="172"/>
      <c r="P1145" s="172"/>
      <c r="Q1145" s="172"/>
      <c r="R1145" s="172"/>
      <c r="S1145" s="172"/>
      <c r="T1145" s="173"/>
      <c r="AT1145" s="168" t="s">
        <v>2624</v>
      </c>
      <c r="AU1145" s="168" t="s">
        <v>2217</v>
      </c>
      <c r="AV1145" s="13" t="s">
        <v>2217</v>
      </c>
      <c r="AW1145" s="13" t="s">
        <v>26</v>
      </c>
      <c r="AX1145" s="13" t="s">
        <v>2207</v>
      </c>
      <c r="AY1145" s="168" t="s">
        <v>2612</v>
      </c>
    </row>
    <row r="1146" spans="2:51" s="12" customFormat="1">
      <c r="B1146" s="160"/>
      <c r="D1146" s="161" t="s">
        <v>2624</v>
      </c>
      <c r="E1146" s="162" t="s">
        <v>2156</v>
      </c>
      <c r="F1146" s="163" t="s">
        <v>2639</v>
      </c>
      <c r="H1146" s="162" t="s">
        <v>2156</v>
      </c>
      <c r="I1146" s="345"/>
      <c r="L1146" s="160"/>
      <c r="M1146" s="164"/>
      <c r="N1146" s="165"/>
      <c r="O1146" s="165"/>
      <c r="P1146" s="165"/>
      <c r="Q1146" s="165"/>
      <c r="R1146" s="165"/>
      <c r="S1146" s="165"/>
      <c r="T1146" s="166"/>
      <c r="AT1146" s="162" t="s">
        <v>2624</v>
      </c>
      <c r="AU1146" s="162" t="s">
        <v>2217</v>
      </c>
      <c r="AV1146" s="12" t="s">
        <v>2215</v>
      </c>
      <c r="AW1146" s="12" t="s">
        <v>26</v>
      </c>
      <c r="AX1146" s="12" t="s">
        <v>2207</v>
      </c>
      <c r="AY1146" s="162" t="s">
        <v>2612</v>
      </c>
    </row>
    <row r="1147" spans="2:51" s="13" customFormat="1">
      <c r="B1147" s="167"/>
      <c r="D1147" s="161" t="s">
        <v>2624</v>
      </c>
      <c r="E1147" s="168" t="s">
        <v>2156</v>
      </c>
      <c r="F1147" s="169" t="s">
        <v>3446</v>
      </c>
      <c r="H1147" s="170">
        <v>36</v>
      </c>
      <c r="I1147" s="346"/>
      <c r="L1147" s="167"/>
      <c r="M1147" s="171"/>
      <c r="N1147" s="172"/>
      <c r="O1147" s="172"/>
      <c r="P1147" s="172"/>
      <c r="Q1147" s="172"/>
      <c r="R1147" s="172"/>
      <c r="S1147" s="172"/>
      <c r="T1147" s="173"/>
      <c r="AT1147" s="168" t="s">
        <v>2624</v>
      </c>
      <c r="AU1147" s="168" t="s">
        <v>2217</v>
      </c>
      <c r="AV1147" s="13" t="s">
        <v>2217</v>
      </c>
      <c r="AW1147" s="13" t="s">
        <v>26</v>
      </c>
      <c r="AX1147" s="13" t="s">
        <v>2207</v>
      </c>
      <c r="AY1147" s="168" t="s">
        <v>2612</v>
      </c>
    </row>
    <row r="1148" spans="2:51" s="14" customFormat="1">
      <c r="B1148" s="174"/>
      <c r="D1148" s="161" t="s">
        <v>2624</v>
      </c>
      <c r="E1148" s="175" t="s">
        <v>2477</v>
      </c>
      <c r="F1148" s="176" t="s">
        <v>2638</v>
      </c>
      <c r="H1148" s="177">
        <v>312</v>
      </c>
      <c r="I1148" s="347"/>
      <c r="L1148" s="174"/>
      <c r="M1148" s="178"/>
      <c r="N1148" s="179"/>
      <c r="O1148" s="179"/>
      <c r="P1148" s="179"/>
      <c r="Q1148" s="179"/>
      <c r="R1148" s="179"/>
      <c r="S1148" s="179"/>
      <c r="T1148" s="180"/>
      <c r="AT1148" s="175" t="s">
        <v>2624</v>
      </c>
      <c r="AU1148" s="175" t="s">
        <v>2217</v>
      </c>
      <c r="AV1148" s="14" t="s">
        <v>2329</v>
      </c>
      <c r="AW1148" s="14" t="s">
        <v>26</v>
      </c>
      <c r="AX1148" s="14" t="s">
        <v>2207</v>
      </c>
      <c r="AY1148" s="175" t="s">
        <v>2612</v>
      </c>
    </row>
    <row r="1149" spans="2:51" s="12" customFormat="1">
      <c r="B1149" s="160"/>
      <c r="D1149" s="161" t="s">
        <v>2624</v>
      </c>
      <c r="E1149" s="162" t="s">
        <v>2156</v>
      </c>
      <c r="F1149" s="163" t="s">
        <v>2687</v>
      </c>
      <c r="H1149" s="162" t="s">
        <v>2156</v>
      </c>
      <c r="I1149" s="345"/>
      <c r="L1149" s="160"/>
      <c r="M1149" s="164"/>
      <c r="N1149" s="165"/>
      <c r="O1149" s="165"/>
      <c r="P1149" s="165"/>
      <c r="Q1149" s="165"/>
      <c r="R1149" s="165"/>
      <c r="S1149" s="165"/>
      <c r="T1149" s="166"/>
      <c r="AT1149" s="162" t="s">
        <v>2624</v>
      </c>
      <c r="AU1149" s="162" t="s">
        <v>2217</v>
      </c>
      <c r="AV1149" s="12" t="s">
        <v>2215</v>
      </c>
      <c r="AW1149" s="12" t="s">
        <v>26</v>
      </c>
      <c r="AX1149" s="12" t="s">
        <v>2207</v>
      </c>
      <c r="AY1149" s="162" t="s">
        <v>2612</v>
      </c>
    </row>
    <row r="1150" spans="2:51" s="12" customFormat="1">
      <c r="B1150" s="160"/>
      <c r="D1150" s="161" t="s">
        <v>2624</v>
      </c>
      <c r="E1150" s="162" t="s">
        <v>2156</v>
      </c>
      <c r="F1150" s="163" t="s">
        <v>2628</v>
      </c>
      <c r="H1150" s="162" t="s">
        <v>2156</v>
      </c>
      <c r="I1150" s="345"/>
      <c r="L1150" s="160"/>
      <c r="M1150" s="164"/>
      <c r="N1150" s="165"/>
      <c r="O1150" s="165"/>
      <c r="P1150" s="165"/>
      <c r="Q1150" s="165"/>
      <c r="R1150" s="165"/>
      <c r="S1150" s="165"/>
      <c r="T1150" s="166"/>
      <c r="AT1150" s="162" t="s">
        <v>2624</v>
      </c>
      <c r="AU1150" s="162" t="s">
        <v>2217</v>
      </c>
      <c r="AV1150" s="12" t="s">
        <v>2215</v>
      </c>
      <c r="AW1150" s="12" t="s">
        <v>26</v>
      </c>
      <c r="AX1150" s="12" t="s">
        <v>2207</v>
      </c>
      <c r="AY1150" s="162" t="s">
        <v>2612</v>
      </c>
    </row>
    <row r="1151" spans="2:51" s="13" customFormat="1">
      <c r="B1151" s="167"/>
      <c r="D1151" s="161" t="s">
        <v>2624</v>
      </c>
      <c r="E1151" s="168" t="s">
        <v>2156</v>
      </c>
      <c r="F1151" s="169" t="s">
        <v>3447</v>
      </c>
      <c r="H1151" s="170">
        <v>504</v>
      </c>
      <c r="I1151" s="346"/>
      <c r="L1151" s="167"/>
      <c r="M1151" s="171"/>
      <c r="N1151" s="172"/>
      <c r="O1151" s="172"/>
      <c r="P1151" s="172"/>
      <c r="Q1151" s="172"/>
      <c r="R1151" s="172"/>
      <c r="S1151" s="172"/>
      <c r="T1151" s="173"/>
      <c r="AT1151" s="168" t="s">
        <v>2624</v>
      </c>
      <c r="AU1151" s="168" t="s">
        <v>2217</v>
      </c>
      <c r="AV1151" s="13" t="s">
        <v>2217</v>
      </c>
      <c r="AW1151" s="13" t="s">
        <v>26</v>
      </c>
      <c r="AX1151" s="13" t="s">
        <v>2207</v>
      </c>
      <c r="AY1151" s="168" t="s">
        <v>2612</v>
      </c>
    </row>
    <row r="1152" spans="2:51" s="12" customFormat="1">
      <c r="B1152" s="160"/>
      <c r="D1152" s="161" t="s">
        <v>2624</v>
      </c>
      <c r="E1152" s="162" t="s">
        <v>2156</v>
      </c>
      <c r="F1152" s="163" t="s">
        <v>2681</v>
      </c>
      <c r="H1152" s="162" t="s">
        <v>2156</v>
      </c>
      <c r="I1152" s="345"/>
      <c r="L1152" s="160"/>
      <c r="M1152" s="164"/>
      <c r="N1152" s="165"/>
      <c r="O1152" s="165"/>
      <c r="P1152" s="165"/>
      <c r="Q1152" s="165"/>
      <c r="R1152" s="165"/>
      <c r="S1152" s="165"/>
      <c r="T1152" s="166"/>
      <c r="AT1152" s="162" t="s">
        <v>2624</v>
      </c>
      <c r="AU1152" s="162" t="s">
        <v>2217</v>
      </c>
      <c r="AV1152" s="12" t="s">
        <v>2215</v>
      </c>
      <c r="AW1152" s="12" t="s">
        <v>26</v>
      </c>
      <c r="AX1152" s="12" t="s">
        <v>2207</v>
      </c>
      <c r="AY1152" s="162" t="s">
        <v>2612</v>
      </c>
    </row>
    <row r="1153" spans="1:65" s="13" customFormat="1">
      <c r="B1153" s="167"/>
      <c r="D1153" s="161" t="s">
        <v>2624</v>
      </c>
      <c r="E1153" s="168" t="s">
        <v>2156</v>
      </c>
      <c r="F1153" s="169" t="s">
        <v>3448</v>
      </c>
      <c r="H1153" s="170">
        <v>60</v>
      </c>
      <c r="I1153" s="346"/>
      <c r="L1153" s="167"/>
      <c r="M1153" s="171"/>
      <c r="N1153" s="172"/>
      <c r="O1153" s="172"/>
      <c r="P1153" s="172"/>
      <c r="Q1153" s="172"/>
      <c r="R1153" s="172"/>
      <c r="S1153" s="172"/>
      <c r="T1153" s="173"/>
      <c r="AT1153" s="168" t="s">
        <v>2624</v>
      </c>
      <c r="AU1153" s="168" t="s">
        <v>2217</v>
      </c>
      <c r="AV1153" s="13" t="s">
        <v>2217</v>
      </c>
      <c r="AW1153" s="13" t="s">
        <v>26</v>
      </c>
      <c r="AX1153" s="13" t="s">
        <v>2207</v>
      </c>
      <c r="AY1153" s="168" t="s">
        <v>2612</v>
      </c>
    </row>
    <row r="1154" spans="1:65" s="12" customFormat="1">
      <c r="B1154" s="160"/>
      <c r="D1154" s="161" t="s">
        <v>2624</v>
      </c>
      <c r="E1154" s="162" t="s">
        <v>2156</v>
      </c>
      <c r="F1154" s="163" t="s">
        <v>2634</v>
      </c>
      <c r="H1154" s="162" t="s">
        <v>2156</v>
      </c>
      <c r="I1154" s="345"/>
      <c r="L1154" s="160"/>
      <c r="M1154" s="164"/>
      <c r="N1154" s="165"/>
      <c r="O1154" s="165"/>
      <c r="P1154" s="165"/>
      <c r="Q1154" s="165"/>
      <c r="R1154" s="165"/>
      <c r="S1154" s="165"/>
      <c r="T1154" s="166"/>
      <c r="AT1154" s="162" t="s">
        <v>2624</v>
      </c>
      <c r="AU1154" s="162" t="s">
        <v>2217</v>
      </c>
      <c r="AV1154" s="12" t="s">
        <v>2215</v>
      </c>
      <c r="AW1154" s="12" t="s">
        <v>26</v>
      </c>
      <c r="AX1154" s="12" t="s">
        <v>2207</v>
      </c>
      <c r="AY1154" s="162" t="s">
        <v>2612</v>
      </c>
    </row>
    <row r="1155" spans="1:65" s="13" customFormat="1">
      <c r="B1155" s="167"/>
      <c r="D1155" s="161" t="s">
        <v>2624</v>
      </c>
      <c r="E1155" s="168" t="s">
        <v>2156</v>
      </c>
      <c r="F1155" s="169" t="s">
        <v>3449</v>
      </c>
      <c r="H1155" s="170">
        <v>81</v>
      </c>
      <c r="I1155" s="346"/>
      <c r="L1155" s="167"/>
      <c r="M1155" s="171"/>
      <c r="N1155" s="172"/>
      <c r="O1155" s="172"/>
      <c r="P1155" s="172"/>
      <c r="Q1155" s="172"/>
      <c r="R1155" s="172"/>
      <c r="S1155" s="172"/>
      <c r="T1155" s="173"/>
      <c r="AT1155" s="168" t="s">
        <v>2624</v>
      </c>
      <c r="AU1155" s="168" t="s">
        <v>2217</v>
      </c>
      <c r="AV1155" s="13" t="s">
        <v>2217</v>
      </c>
      <c r="AW1155" s="13" t="s">
        <v>26</v>
      </c>
      <c r="AX1155" s="13" t="s">
        <v>2207</v>
      </c>
      <c r="AY1155" s="168" t="s">
        <v>2612</v>
      </c>
    </row>
    <row r="1156" spans="1:65" s="12" customFormat="1">
      <c r="B1156" s="160"/>
      <c r="D1156" s="161" t="s">
        <v>2624</v>
      </c>
      <c r="E1156" s="162" t="s">
        <v>2156</v>
      </c>
      <c r="F1156" s="163" t="s">
        <v>2639</v>
      </c>
      <c r="H1156" s="162" t="s">
        <v>2156</v>
      </c>
      <c r="I1156" s="345"/>
      <c r="L1156" s="160"/>
      <c r="M1156" s="164"/>
      <c r="N1156" s="165"/>
      <c r="O1156" s="165"/>
      <c r="P1156" s="165"/>
      <c r="Q1156" s="165"/>
      <c r="R1156" s="165"/>
      <c r="S1156" s="165"/>
      <c r="T1156" s="166"/>
      <c r="AT1156" s="162" t="s">
        <v>2624</v>
      </c>
      <c r="AU1156" s="162" t="s">
        <v>2217</v>
      </c>
      <c r="AV1156" s="12" t="s">
        <v>2215</v>
      </c>
      <c r="AW1156" s="12" t="s">
        <v>26</v>
      </c>
      <c r="AX1156" s="12" t="s">
        <v>2207</v>
      </c>
      <c r="AY1156" s="162" t="s">
        <v>2612</v>
      </c>
    </row>
    <row r="1157" spans="1:65" s="13" customFormat="1">
      <c r="B1157" s="167"/>
      <c r="D1157" s="161" t="s">
        <v>2624</v>
      </c>
      <c r="E1157" s="168" t="s">
        <v>2156</v>
      </c>
      <c r="F1157" s="169" t="s">
        <v>3450</v>
      </c>
      <c r="H1157" s="170">
        <v>24</v>
      </c>
      <c r="I1157" s="346"/>
      <c r="L1157" s="167"/>
      <c r="M1157" s="171"/>
      <c r="N1157" s="172"/>
      <c r="O1157" s="172"/>
      <c r="P1157" s="172"/>
      <c r="Q1157" s="172"/>
      <c r="R1157" s="172"/>
      <c r="S1157" s="172"/>
      <c r="T1157" s="173"/>
      <c r="AT1157" s="168" t="s">
        <v>2624</v>
      </c>
      <c r="AU1157" s="168" t="s">
        <v>2217</v>
      </c>
      <c r="AV1157" s="13" t="s">
        <v>2217</v>
      </c>
      <c r="AW1157" s="13" t="s">
        <v>26</v>
      </c>
      <c r="AX1157" s="13" t="s">
        <v>2207</v>
      </c>
      <c r="AY1157" s="168" t="s">
        <v>2612</v>
      </c>
    </row>
    <row r="1158" spans="1:65" s="14" customFormat="1">
      <c r="B1158" s="174"/>
      <c r="D1158" s="161" t="s">
        <v>2624</v>
      </c>
      <c r="E1158" s="175" t="s">
        <v>2480</v>
      </c>
      <c r="F1158" s="176" t="s">
        <v>2638</v>
      </c>
      <c r="H1158" s="177">
        <v>669</v>
      </c>
      <c r="I1158" s="347"/>
      <c r="L1158" s="174"/>
      <c r="M1158" s="178"/>
      <c r="N1158" s="179"/>
      <c r="O1158" s="179"/>
      <c r="P1158" s="179"/>
      <c r="Q1158" s="179"/>
      <c r="R1158" s="179"/>
      <c r="S1158" s="179"/>
      <c r="T1158" s="180"/>
      <c r="AT1158" s="175" t="s">
        <v>2624</v>
      </c>
      <c r="AU1158" s="175" t="s">
        <v>2217</v>
      </c>
      <c r="AV1158" s="14" t="s">
        <v>2329</v>
      </c>
      <c r="AW1158" s="14" t="s">
        <v>26</v>
      </c>
      <c r="AX1158" s="14" t="s">
        <v>2207</v>
      </c>
      <c r="AY1158" s="175" t="s">
        <v>2612</v>
      </c>
    </row>
    <row r="1159" spans="1:65" s="15" customFormat="1">
      <c r="B1159" s="181"/>
      <c r="D1159" s="161" t="s">
        <v>2624</v>
      </c>
      <c r="E1159" s="182" t="s">
        <v>2156</v>
      </c>
      <c r="F1159" s="183" t="s">
        <v>2641</v>
      </c>
      <c r="H1159" s="184">
        <v>981</v>
      </c>
      <c r="I1159" s="348"/>
      <c r="L1159" s="181"/>
      <c r="M1159" s="185"/>
      <c r="N1159" s="186"/>
      <c r="O1159" s="186"/>
      <c r="P1159" s="186"/>
      <c r="Q1159" s="186"/>
      <c r="R1159" s="186"/>
      <c r="S1159" s="186"/>
      <c r="T1159" s="187"/>
      <c r="AT1159" s="182" t="s">
        <v>2624</v>
      </c>
      <c r="AU1159" s="182" t="s">
        <v>2217</v>
      </c>
      <c r="AV1159" s="15" t="s">
        <v>2389</v>
      </c>
      <c r="AW1159" s="15" t="s">
        <v>26</v>
      </c>
      <c r="AX1159" s="15" t="s">
        <v>2207</v>
      </c>
      <c r="AY1159" s="182" t="s">
        <v>2612</v>
      </c>
    </row>
    <row r="1160" spans="1:65" s="13" customFormat="1">
      <c r="B1160" s="167"/>
      <c r="D1160" s="161" t="s">
        <v>2624</v>
      </c>
      <c r="E1160" s="168" t="s">
        <v>2156</v>
      </c>
      <c r="F1160" s="169" t="s">
        <v>967</v>
      </c>
      <c r="H1160" s="170">
        <v>813.75</v>
      </c>
      <c r="I1160" s="346"/>
      <c r="L1160" s="167"/>
      <c r="M1160" s="171"/>
      <c r="N1160" s="172"/>
      <c r="O1160" s="172"/>
      <c r="P1160" s="172"/>
      <c r="Q1160" s="172"/>
      <c r="R1160" s="172"/>
      <c r="S1160" s="172"/>
      <c r="T1160" s="173"/>
      <c r="AT1160" s="168" t="s">
        <v>2624</v>
      </c>
      <c r="AU1160" s="168" t="s">
        <v>2217</v>
      </c>
      <c r="AV1160" s="13" t="s">
        <v>2217</v>
      </c>
      <c r="AW1160" s="13" t="s">
        <v>26</v>
      </c>
      <c r="AX1160" s="13" t="s">
        <v>2207</v>
      </c>
      <c r="AY1160" s="168" t="s">
        <v>2612</v>
      </c>
    </row>
    <row r="1161" spans="1:65" s="14" customFormat="1">
      <c r="B1161" s="174"/>
      <c r="D1161" s="161" t="s">
        <v>2624</v>
      </c>
      <c r="E1161" s="175" t="s">
        <v>968</v>
      </c>
      <c r="F1161" s="176" t="s">
        <v>2638</v>
      </c>
      <c r="H1161" s="177">
        <v>813.75</v>
      </c>
      <c r="I1161" s="347"/>
      <c r="L1161" s="174"/>
      <c r="M1161" s="178"/>
      <c r="N1161" s="179"/>
      <c r="O1161" s="179"/>
      <c r="P1161" s="179"/>
      <c r="Q1161" s="179"/>
      <c r="R1161" s="179"/>
      <c r="S1161" s="179"/>
      <c r="T1161" s="180"/>
      <c r="AT1161" s="175" t="s">
        <v>2624</v>
      </c>
      <c r="AU1161" s="175" t="s">
        <v>2217</v>
      </c>
      <c r="AV1161" s="14" t="s">
        <v>2329</v>
      </c>
      <c r="AW1161" s="14" t="s">
        <v>26</v>
      </c>
      <c r="AX1161" s="14" t="s">
        <v>2215</v>
      </c>
      <c r="AY1161" s="175" t="s">
        <v>2612</v>
      </c>
    </row>
    <row r="1162" spans="1:65" s="1" customFormat="1" ht="16.5" customHeight="1">
      <c r="A1162" s="29"/>
      <c r="B1162" s="146"/>
      <c r="C1162" s="147" t="s">
        <v>969</v>
      </c>
      <c r="D1162" s="147" t="s">
        <v>2618</v>
      </c>
      <c r="E1162" s="148" t="s">
        <v>970</v>
      </c>
      <c r="F1162" s="149" t="s">
        <v>971</v>
      </c>
      <c r="G1162" s="150" t="s">
        <v>2345</v>
      </c>
      <c r="H1162" s="151">
        <v>385</v>
      </c>
      <c r="I1162" s="344"/>
      <c r="J1162" s="152">
        <f>ROUND(I1162*H1162,2)</f>
        <v>0</v>
      </c>
      <c r="K1162" s="153"/>
      <c r="L1162" s="30"/>
      <c r="M1162" s="154" t="s">
        <v>2156</v>
      </c>
      <c r="N1162" s="155" t="s">
        <v>2172</v>
      </c>
      <c r="O1162" s="156">
        <v>0.19600000000000001</v>
      </c>
      <c r="P1162" s="156">
        <f>O1162*H1162</f>
        <v>75.460000000000008</v>
      </c>
      <c r="Q1162" s="156">
        <v>0</v>
      </c>
      <c r="R1162" s="156">
        <f>Q1162*H1162</f>
        <v>0</v>
      </c>
      <c r="S1162" s="156">
        <v>0</v>
      </c>
      <c r="T1162" s="157">
        <f>S1162*H1162</f>
        <v>0</v>
      </c>
      <c r="U1162" s="29"/>
      <c r="V1162" s="29"/>
      <c r="W1162" s="29"/>
      <c r="X1162" s="29"/>
      <c r="Y1162" s="29"/>
      <c r="Z1162" s="29"/>
      <c r="AA1162" s="29"/>
      <c r="AB1162" s="29"/>
      <c r="AC1162" s="29"/>
      <c r="AD1162" s="29"/>
      <c r="AE1162" s="29"/>
      <c r="AR1162" s="158" t="s">
        <v>2389</v>
      </c>
      <c r="AT1162" s="158" t="s">
        <v>2618</v>
      </c>
      <c r="AU1162" s="158" t="s">
        <v>2217</v>
      </c>
      <c r="AY1162" s="17" t="s">
        <v>2612</v>
      </c>
      <c r="BE1162" s="159">
        <f>IF(N1162="základní",J1162,0)</f>
        <v>0</v>
      </c>
      <c r="BF1162" s="159">
        <f>IF(N1162="snížená",J1162,0)</f>
        <v>0</v>
      </c>
      <c r="BG1162" s="159">
        <f>IF(N1162="zákl. přenesená",J1162,0)</f>
        <v>0</v>
      </c>
      <c r="BH1162" s="159">
        <f>IF(N1162="sníž. přenesená",J1162,0)</f>
        <v>0</v>
      </c>
      <c r="BI1162" s="159">
        <f>IF(N1162="nulová",J1162,0)</f>
        <v>0</v>
      </c>
      <c r="BJ1162" s="17" t="s">
        <v>2215</v>
      </c>
      <c r="BK1162" s="159">
        <f>ROUND(I1162*H1162,2)</f>
        <v>0</v>
      </c>
      <c r="BL1162" s="17" t="s">
        <v>2389</v>
      </c>
      <c r="BM1162" s="158" t="s">
        <v>972</v>
      </c>
    </row>
    <row r="1163" spans="1:65" s="12" customFormat="1">
      <c r="B1163" s="160"/>
      <c r="D1163" s="161" t="s">
        <v>2624</v>
      </c>
      <c r="E1163" s="162" t="s">
        <v>2156</v>
      </c>
      <c r="F1163" s="163" t="s">
        <v>2698</v>
      </c>
      <c r="H1163" s="162" t="s">
        <v>2156</v>
      </c>
      <c r="I1163" s="345"/>
      <c r="L1163" s="160"/>
      <c r="M1163" s="164"/>
      <c r="N1163" s="165"/>
      <c r="O1163" s="165"/>
      <c r="P1163" s="165"/>
      <c r="Q1163" s="165"/>
      <c r="R1163" s="165"/>
      <c r="S1163" s="165"/>
      <c r="T1163" s="166"/>
      <c r="AT1163" s="162" t="s">
        <v>2624</v>
      </c>
      <c r="AU1163" s="162" t="s">
        <v>2217</v>
      </c>
      <c r="AV1163" s="12" t="s">
        <v>2215</v>
      </c>
      <c r="AW1163" s="12" t="s">
        <v>26</v>
      </c>
      <c r="AX1163" s="12" t="s">
        <v>2207</v>
      </c>
      <c r="AY1163" s="162" t="s">
        <v>2612</v>
      </c>
    </row>
    <row r="1164" spans="1:65" s="12" customFormat="1">
      <c r="B1164" s="160"/>
      <c r="D1164" s="161" t="s">
        <v>2624</v>
      </c>
      <c r="E1164" s="162" t="s">
        <v>2156</v>
      </c>
      <c r="F1164" s="163" t="s">
        <v>2628</v>
      </c>
      <c r="H1164" s="162" t="s">
        <v>2156</v>
      </c>
      <c r="I1164" s="345"/>
      <c r="L1164" s="160"/>
      <c r="M1164" s="164"/>
      <c r="N1164" s="165"/>
      <c r="O1164" s="165"/>
      <c r="P1164" s="165"/>
      <c r="Q1164" s="165"/>
      <c r="R1164" s="165"/>
      <c r="S1164" s="165"/>
      <c r="T1164" s="166"/>
      <c r="AT1164" s="162" t="s">
        <v>2624</v>
      </c>
      <c r="AU1164" s="162" t="s">
        <v>2217</v>
      </c>
      <c r="AV1164" s="12" t="s">
        <v>2215</v>
      </c>
      <c r="AW1164" s="12" t="s">
        <v>26</v>
      </c>
      <c r="AX1164" s="12" t="s">
        <v>2207</v>
      </c>
      <c r="AY1164" s="162" t="s">
        <v>2612</v>
      </c>
    </row>
    <row r="1165" spans="1:65" s="13" customFormat="1">
      <c r="B1165" s="167"/>
      <c r="D1165" s="161" t="s">
        <v>2624</v>
      </c>
      <c r="E1165" s="168" t="s">
        <v>2156</v>
      </c>
      <c r="F1165" s="169" t="s">
        <v>973</v>
      </c>
      <c r="H1165" s="170">
        <v>280</v>
      </c>
      <c r="I1165" s="346"/>
      <c r="L1165" s="167"/>
      <c r="M1165" s="171"/>
      <c r="N1165" s="172"/>
      <c r="O1165" s="172"/>
      <c r="P1165" s="172"/>
      <c r="Q1165" s="172"/>
      <c r="R1165" s="172"/>
      <c r="S1165" s="172"/>
      <c r="T1165" s="173"/>
      <c r="AT1165" s="168" t="s">
        <v>2624</v>
      </c>
      <c r="AU1165" s="168" t="s">
        <v>2217</v>
      </c>
      <c r="AV1165" s="13" t="s">
        <v>2217</v>
      </c>
      <c r="AW1165" s="13" t="s">
        <v>26</v>
      </c>
      <c r="AX1165" s="13" t="s">
        <v>2207</v>
      </c>
      <c r="AY1165" s="168" t="s">
        <v>2612</v>
      </c>
    </row>
    <row r="1166" spans="1:65" s="12" customFormat="1">
      <c r="B1166" s="160"/>
      <c r="D1166" s="161" t="s">
        <v>2624</v>
      </c>
      <c r="E1166" s="162" t="s">
        <v>2156</v>
      </c>
      <c r="F1166" s="163" t="s">
        <v>2681</v>
      </c>
      <c r="H1166" s="162" t="s">
        <v>2156</v>
      </c>
      <c r="I1166" s="345"/>
      <c r="L1166" s="160"/>
      <c r="M1166" s="164"/>
      <c r="N1166" s="165"/>
      <c r="O1166" s="165"/>
      <c r="P1166" s="165"/>
      <c r="Q1166" s="165"/>
      <c r="R1166" s="165"/>
      <c r="S1166" s="165"/>
      <c r="T1166" s="166"/>
      <c r="AT1166" s="162" t="s">
        <v>2624</v>
      </c>
      <c r="AU1166" s="162" t="s">
        <v>2217</v>
      </c>
      <c r="AV1166" s="12" t="s">
        <v>2215</v>
      </c>
      <c r="AW1166" s="12" t="s">
        <v>26</v>
      </c>
      <c r="AX1166" s="12" t="s">
        <v>2207</v>
      </c>
      <c r="AY1166" s="162" t="s">
        <v>2612</v>
      </c>
    </row>
    <row r="1167" spans="1:65" s="13" customFormat="1">
      <c r="B1167" s="167"/>
      <c r="D1167" s="161" t="s">
        <v>2624</v>
      </c>
      <c r="E1167" s="168" t="s">
        <v>2156</v>
      </c>
      <c r="F1167" s="169" t="s">
        <v>974</v>
      </c>
      <c r="H1167" s="170">
        <v>48</v>
      </c>
      <c r="I1167" s="346"/>
      <c r="L1167" s="167"/>
      <c r="M1167" s="171"/>
      <c r="N1167" s="172"/>
      <c r="O1167" s="172"/>
      <c r="P1167" s="172"/>
      <c r="Q1167" s="172"/>
      <c r="R1167" s="172"/>
      <c r="S1167" s="172"/>
      <c r="T1167" s="173"/>
      <c r="AT1167" s="168" t="s">
        <v>2624</v>
      </c>
      <c r="AU1167" s="168" t="s">
        <v>2217</v>
      </c>
      <c r="AV1167" s="13" t="s">
        <v>2217</v>
      </c>
      <c r="AW1167" s="13" t="s">
        <v>26</v>
      </c>
      <c r="AX1167" s="13" t="s">
        <v>2207</v>
      </c>
      <c r="AY1167" s="168" t="s">
        <v>2612</v>
      </c>
    </row>
    <row r="1168" spans="1:65" s="12" customFormat="1">
      <c r="B1168" s="160"/>
      <c r="D1168" s="161" t="s">
        <v>2624</v>
      </c>
      <c r="E1168" s="162" t="s">
        <v>2156</v>
      </c>
      <c r="F1168" s="163" t="s">
        <v>2634</v>
      </c>
      <c r="H1168" s="162" t="s">
        <v>2156</v>
      </c>
      <c r="I1168" s="345"/>
      <c r="L1168" s="160"/>
      <c r="M1168" s="164"/>
      <c r="N1168" s="165"/>
      <c r="O1168" s="165"/>
      <c r="P1168" s="165"/>
      <c r="Q1168" s="165"/>
      <c r="R1168" s="165"/>
      <c r="S1168" s="165"/>
      <c r="T1168" s="166"/>
      <c r="AT1168" s="162" t="s">
        <v>2624</v>
      </c>
      <c r="AU1168" s="162" t="s">
        <v>2217</v>
      </c>
      <c r="AV1168" s="12" t="s">
        <v>2215</v>
      </c>
      <c r="AW1168" s="12" t="s">
        <v>26</v>
      </c>
      <c r="AX1168" s="12" t="s">
        <v>2207</v>
      </c>
      <c r="AY1168" s="162" t="s">
        <v>2612</v>
      </c>
    </row>
    <row r="1169" spans="1:65" s="13" customFormat="1">
      <c r="B1169" s="167"/>
      <c r="D1169" s="161" t="s">
        <v>2624</v>
      </c>
      <c r="E1169" s="168" t="s">
        <v>2156</v>
      </c>
      <c r="F1169" s="169" t="s">
        <v>975</v>
      </c>
      <c r="H1169" s="170">
        <v>45</v>
      </c>
      <c r="I1169" s="346"/>
      <c r="L1169" s="167"/>
      <c r="M1169" s="171"/>
      <c r="N1169" s="172"/>
      <c r="O1169" s="172"/>
      <c r="P1169" s="172"/>
      <c r="Q1169" s="172"/>
      <c r="R1169" s="172"/>
      <c r="S1169" s="172"/>
      <c r="T1169" s="173"/>
      <c r="AT1169" s="168" t="s">
        <v>2624</v>
      </c>
      <c r="AU1169" s="168" t="s">
        <v>2217</v>
      </c>
      <c r="AV1169" s="13" t="s">
        <v>2217</v>
      </c>
      <c r="AW1169" s="13" t="s">
        <v>26</v>
      </c>
      <c r="AX1169" s="13" t="s">
        <v>2207</v>
      </c>
      <c r="AY1169" s="168" t="s">
        <v>2612</v>
      </c>
    </row>
    <row r="1170" spans="1:65" s="12" customFormat="1">
      <c r="B1170" s="160"/>
      <c r="D1170" s="161" t="s">
        <v>2624</v>
      </c>
      <c r="E1170" s="162" t="s">
        <v>2156</v>
      </c>
      <c r="F1170" s="163" t="s">
        <v>2639</v>
      </c>
      <c r="H1170" s="162" t="s">
        <v>2156</v>
      </c>
      <c r="I1170" s="345"/>
      <c r="L1170" s="160"/>
      <c r="M1170" s="164"/>
      <c r="N1170" s="165"/>
      <c r="O1170" s="165"/>
      <c r="P1170" s="165"/>
      <c r="Q1170" s="165"/>
      <c r="R1170" s="165"/>
      <c r="S1170" s="165"/>
      <c r="T1170" s="166"/>
      <c r="AT1170" s="162" t="s">
        <v>2624</v>
      </c>
      <c r="AU1170" s="162" t="s">
        <v>2217</v>
      </c>
      <c r="AV1170" s="12" t="s">
        <v>2215</v>
      </c>
      <c r="AW1170" s="12" t="s">
        <v>26</v>
      </c>
      <c r="AX1170" s="12" t="s">
        <v>2207</v>
      </c>
      <c r="AY1170" s="162" t="s">
        <v>2612</v>
      </c>
    </row>
    <row r="1171" spans="1:65" s="13" customFormat="1">
      <c r="B1171" s="167"/>
      <c r="D1171" s="161" t="s">
        <v>2624</v>
      </c>
      <c r="E1171" s="168" t="s">
        <v>2156</v>
      </c>
      <c r="F1171" s="169" t="s">
        <v>976</v>
      </c>
      <c r="H1171" s="170">
        <v>12</v>
      </c>
      <c r="I1171" s="346"/>
      <c r="L1171" s="167"/>
      <c r="M1171" s="171"/>
      <c r="N1171" s="172"/>
      <c r="O1171" s="172"/>
      <c r="P1171" s="172"/>
      <c r="Q1171" s="172"/>
      <c r="R1171" s="172"/>
      <c r="S1171" s="172"/>
      <c r="T1171" s="173"/>
      <c r="AT1171" s="168" t="s">
        <v>2624</v>
      </c>
      <c r="AU1171" s="168" t="s">
        <v>2217</v>
      </c>
      <c r="AV1171" s="13" t="s">
        <v>2217</v>
      </c>
      <c r="AW1171" s="13" t="s">
        <v>26</v>
      </c>
      <c r="AX1171" s="13" t="s">
        <v>2207</v>
      </c>
      <c r="AY1171" s="168" t="s">
        <v>2612</v>
      </c>
    </row>
    <row r="1172" spans="1:65" s="14" customFormat="1">
      <c r="B1172" s="174"/>
      <c r="D1172" s="161" t="s">
        <v>2624</v>
      </c>
      <c r="E1172" s="175" t="s">
        <v>2156</v>
      </c>
      <c r="F1172" s="176" t="s">
        <v>2638</v>
      </c>
      <c r="H1172" s="177">
        <v>385</v>
      </c>
      <c r="I1172" s="347"/>
      <c r="L1172" s="174"/>
      <c r="M1172" s="178"/>
      <c r="N1172" s="179"/>
      <c r="O1172" s="179"/>
      <c r="P1172" s="179"/>
      <c r="Q1172" s="179"/>
      <c r="R1172" s="179"/>
      <c r="S1172" s="179"/>
      <c r="T1172" s="180"/>
      <c r="AT1172" s="175" t="s">
        <v>2624</v>
      </c>
      <c r="AU1172" s="175" t="s">
        <v>2217</v>
      </c>
      <c r="AV1172" s="14" t="s">
        <v>2329</v>
      </c>
      <c r="AW1172" s="14" t="s">
        <v>26</v>
      </c>
      <c r="AX1172" s="14" t="s">
        <v>2207</v>
      </c>
      <c r="AY1172" s="175" t="s">
        <v>2612</v>
      </c>
    </row>
    <row r="1173" spans="1:65" s="15" customFormat="1">
      <c r="B1173" s="181"/>
      <c r="D1173" s="161" t="s">
        <v>2624</v>
      </c>
      <c r="E1173" s="182" t="s">
        <v>2156</v>
      </c>
      <c r="F1173" s="183" t="s">
        <v>2641</v>
      </c>
      <c r="H1173" s="184">
        <v>385</v>
      </c>
      <c r="I1173" s="348"/>
      <c r="L1173" s="181"/>
      <c r="M1173" s="185"/>
      <c r="N1173" s="186"/>
      <c r="O1173" s="186"/>
      <c r="P1173" s="186"/>
      <c r="Q1173" s="186"/>
      <c r="R1173" s="186"/>
      <c r="S1173" s="186"/>
      <c r="T1173" s="187"/>
      <c r="AT1173" s="182" t="s">
        <v>2624</v>
      </c>
      <c r="AU1173" s="182" t="s">
        <v>2217</v>
      </c>
      <c r="AV1173" s="15" t="s">
        <v>2389</v>
      </c>
      <c r="AW1173" s="15" t="s">
        <v>26</v>
      </c>
      <c r="AX1173" s="15" t="s">
        <v>2215</v>
      </c>
      <c r="AY1173" s="182" t="s">
        <v>2612</v>
      </c>
    </row>
    <row r="1174" spans="1:65" s="1" customFormat="1" ht="16.5" customHeight="1">
      <c r="A1174" s="29"/>
      <c r="B1174" s="146"/>
      <c r="C1174" s="147" t="s">
        <v>977</v>
      </c>
      <c r="D1174" s="147" t="s">
        <v>2618</v>
      </c>
      <c r="E1174" s="148" t="s">
        <v>978</v>
      </c>
      <c r="F1174" s="149" t="s">
        <v>979</v>
      </c>
      <c r="G1174" s="150" t="s">
        <v>2345</v>
      </c>
      <c r="H1174" s="151">
        <v>222</v>
      </c>
      <c r="I1174" s="344"/>
      <c r="J1174" s="152">
        <f>ROUND(I1174*H1174,2)</f>
        <v>0</v>
      </c>
      <c r="K1174" s="153"/>
      <c r="L1174" s="30"/>
      <c r="M1174" s="154" t="s">
        <v>2156</v>
      </c>
      <c r="N1174" s="155" t="s">
        <v>2172</v>
      </c>
      <c r="O1174" s="156">
        <v>0.30499999999999999</v>
      </c>
      <c r="P1174" s="156">
        <f>O1174*H1174</f>
        <v>67.709999999999994</v>
      </c>
      <c r="Q1174" s="156">
        <v>0</v>
      </c>
      <c r="R1174" s="156">
        <f>Q1174*H1174</f>
        <v>0</v>
      </c>
      <c r="S1174" s="156">
        <v>0</v>
      </c>
      <c r="T1174" s="157">
        <f>S1174*H1174</f>
        <v>0</v>
      </c>
      <c r="U1174" s="29"/>
      <c r="V1174" s="29"/>
      <c r="W1174" s="29"/>
      <c r="X1174" s="29"/>
      <c r="Y1174" s="29"/>
      <c r="Z1174" s="29"/>
      <c r="AA1174" s="29"/>
      <c r="AB1174" s="29"/>
      <c r="AC1174" s="29"/>
      <c r="AD1174" s="29"/>
      <c r="AE1174" s="29"/>
      <c r="AR1174" s="158" t="s">
        <v>2389</v>
      </c>
      <c r="AT1174" s="158" t="s">
        <v>2618</v>
      </c>
      <c r="AU1174" s="158" t="s">
        <v>2217</v>
      </c>
      <c r="AY1174" s="17" t="s">
        <v>2612</v>
      </c>
      <c r="BE1174" s="159">
        <f>IF(N1174="základní",J1174,0)</f>
        <v>0</v>
      </c>
      <c r="BF1174" s="159">
        <f>IF(N1174="snížená",J1174,0)</f>
        <v>0</v>
      </c>
      <c r="BG1174" s="159">
        <f>IF(N1174="zákl. přenesená",J1174,0)</f>
        <v>0</v>
      </c>
      <c r="BH1174" s="159">
        <f>IF(N1174="sníž. přenesená",J1174,0)</f>
        <v>0</v>
      </c>
      <c r="BI1174" s="159">
        <f>IF(N1174="nulová",J1174,0)</f>
        <v>0</v>
      </c>
      <c r="BJ1174" s="17" t="s">
        <v>2215</v>
      </c>
      <c r="BK1174" s="159">
        <f>ROUND(I1174*H1174,2)</f>
        <v>0</v>
      </c>
      <c r="BL1174" s="17" t="s">
        <v>2389</v>
      </c>
      <c r="BM1174" s="158" t="s">
        <v>980</v>
      </c>
    </row>
    <row r="1175" spans="1:65" s="12" customFormat="1">
      <c r="B1175" s="160"/>
      <c r="D1175" s="161" t="s">
        <v>2624</v>
      </c>
      <c r="E1175" s="162" t="s">
        <v>2156</v>
      </c>
      <c r="F1175" s="163" t="s">
        <v>2707</v>
      </c>
      <c r="H1175" s="162" t="s">
        <v>2156</v>
      </c>
      <c r="I1175" s="345"/>
      <c r="L1175" s="160"/>
      <c r="M1175" s="164"/>
      <c r="N1175" s="165"/>
      <c r="O1175" s="165"/>
      <c r="P1175" s="165"/>
      <c r="Q1175" s="165"/>
      <c r="R1175" s="165"/>
      <c r="S1175" s="165"/>
      <c r="T1175" s="166"/>
      <c r="AT1175" s="162" t="s">
        <v>2624</v>
      </c>
      <c r="AU1175" s="162" t="s">
        <v>2217</v>
      </c>
      <c r="AV1175" s="12" t="s">
        <v>2215</v>
      </c>
      <c r="AW1175" s="12" t="s">
        <v>26</v>
      </c>
      <c r="AX1175" s="12" t="s">
        <v>2207</v>
      </c>
      <c r="AY1175" s="162" t="s">
        <v>2612</v>
      </c>
    </row>
    <row r="1176" spans="1:65" s="12" customFormat="1">
      <c r="B1176" s="160"/>
      <c r="D1176" s="161" t="s">
        <v>2624</v>
      </c>
      <c r="E1176" s="162" t="s">
        <v>2156</v>
      </c>
      <c r="F1176" s="163" t="s">
        <v>2628</v>
      </c>
      <c r="H1176" s="162" t="s">
        <v>2156</v>
      </c>
      <c r="I1176" s="345"/>
      <c r="L1176" s="160"/>
      <c r="M1176" s="164"/>
      <c r="N1176" s="165"/>
      <c r="O1176" s="165"/>
      <c r="P1176" s="165"/>
      <c r="Q1176" s="165"/>
      <c r="R1176" s="165"/>
      <c r="S1176" s="165"/>
      <c r="T1176" s="166"/>
      <c r="AT1176" s="162" t="s">
        <v>2624</v>
      </c>
      <c r="AU1176" s="162" t="s">
        <v>2217</v>
      </c>
      <c r="AV1176" s="12" t="s">
        <v>2215</v>
      </c>
      <c r="AW1176" s="12" t="s">
        <v>26</v>
      </c>
      <c r="AX1176" s="12" t="s">
        <v>2207</v>
      </c>
      <c r="AY1176" s="162" t="s">
        <v>2612</v>
      </c>
    </row>
    <row r="1177" spans="1:65" s="13" customFormat="1">
      <c r="B1177" s="167"/>
      <c r="D1177" s="161" t="s">
        <v>2624</v>
      </c>
      <c r="E1177" s="168" t="s">
        <v>2156</v>
      </c>
      <c r="F1177" s="169" t="s">
        <v>981</v>
      </c>
      <c r="H1177" s="170">
        <v>0</v>
      </c>
      <c r="I1177" s="346"/>
      <c r="L1177" s="167"/>
      <c r="M1177" s="171"/>
      <c r="N1177" s="172"/>
      <c r="O1177" s="172"/>
      <c r="P1177" s="172"/>
      <c r="Q1177" s="172"/>
      <c r="R1177" s="172"/>
      <c r="S1177" s="172"/>
      <c r="T1177" s="173"/>
      <c r="AT1177" s="168" t="s">
        <v>2624</v>
      </c>
      <c r="AU1177" s="168" t="s">
        <v>2217</v>
      </c>
      <c r="AV1177" s="13" t="s">
        <v>2217</v>
      </c>
      <c r="AW1177" s="13" t="s">
        <v>26</v>
      </c>
      <c r="AX1177" s="13" t="s">
        <v>2207</v>
      </c>
      <c r="AY1177" s="168" t="s">
        <v>2612</v>
      </c>
    </row>
    <row r="1178" spans="1:65" s="12" customFormat="1">
      <c r="B1178" s="160"/>
      <c r="D1178" s="161" t="s">
        <v>2624</v>
      </c>
      <c r="E1178" s="162" t="s">
        <v>2156</v>
      </c>
      <c r="F1178" s="163" t="s">
        <v>2634</v>
      </c>
      <c r="H1178" s="162" t="s">
        <v>2156</v>
      </c>
      <c r="I1178" s="345"/>
      <c r="L1178" s="160"/>
      <c r="M1178" s="164"/>
      <c r="N1178" s="165"/>
      <c r="O1178" s="165"/>
      <c r="P1178" s="165"/>
      <c r="Q1178" s="165"/>
      <c r="R1178" s="165"/>
      <c r="S1178" s="165"/>
      <c r="T1178" s="166"/>
      <c r="AT1178" s="162" t="s">
        <v>2624</v>
      </c>
      <c r="AU1178" s="162" t="s">
        <v>2217</v>
      </c>
      <c r="AV1178" s="12" t="s">
        <v>2215</v>
      </c>
      <c r="AW1178" s="12" t="s">
        <v>26</v>
      </c>
      <c r="AX1178" s="12" t="s">
        <v>2207</v>
      </c>
      <c r="AY1178" s="162" t="s">
        <v>2612</v>
      </c>
    </row>
    <row r="1179" spans="1:65" s="13" customFormat="1">
      <c r="B1179" s="167"/>
      <c r="D1179" s="161" t="s">
        <v>2624</v>
      </c>
      <c r="E1179" s="168" t="s">
        <v>2156</v>
      </c>
      <c r="F1179" s="169" t="s">
        <v>982</v>
      </c>
      <c r="H1179" s="170">
        <v>0</v>
      </c>
      <c r="I1179" s="346"/>
      <c r="L1179" s="167"/>
      <c r="M1179" s="171"/>
      <c r="N1179" s="172"/>
      <c r="O1179" s="172"/>
      <c r="P1179" s="172"/>
      <c r="Q1179" s="172"/>
      <c r="R1179" s="172"/>
      <c r="S1179" s="172"/>
      <c r="T1179" s="173"/>
      <c r="AT1179" s="168" t="s">
        <v>2624</v>
      </c>
      <c r="AU1179" s="168" t="s">
        <v>2217</v>
      </c>
      <c r="AV1179" s="13" t="s">
        <v>2217</v>
      </c>
      <c r="AW1179" s="13" t="s">
        <v>26</v>
      </c>
      <c r="AX1179" s="13" t="s">
        <v>2207</v>
      </c>
      <c r="AY1179" s="168" t="s">
        <v>2612</v>
      </c>
    </row>
    <row r="1180" spans="1:65" s="12" customFormat="1">
      <c r="B1180" s="160"/>
      <c r="D1180" s="161" t="s">
        <v>2624</v>
      </c>
      <c r="E1180" s="162" t="s">
        <v>2156</v>
      </c>
      <c r="F1180" s="163" t="s">
        <v>2639</v>
      </c>
      <c r="H1180" s="162" t="s">
        <v>2156</v>
      </c>
      <c r="I1180" s="345"/>
      <c r="L1180" s="160"/>
      <c r="M1180" s="164"/>
      <c r="N1180" s="165"/>
      <c r="O1180" s="165"/>
      <c r="P1180" s="165"/>
      <c r="Q1180" s="165"/>
      <c r="R1180" s="165"/>
      <c r="S1180" s="165"/>
      <c r="T1180" s="166"/>
      <c r="AT1180" s="162" t="s">
        <v>2624</v>
      </c>
      <c r="AU1180" s="162" t="s">
        <v>2217</v>
      </c>
      <c r="AV1180" s="12" t="s">
        <v>2215</v>
      </c>
      <c r="AW1180" s="12" t="s">
        <v>26</v>
      </c>
      <c r="AX1180" s="12" t="s">
        <v>2207</v>
      </c>
      <c r="AY1180" s="162" t="s">
        <v>2612</v>
      </c>
    </row>
    <row r="1181" spans="1:65" s="13" customFormat="1">
      <c r="B1181" s="167"/>
      <c r="D1181" s="161" t="s">
        <v>2624</v>
      </c>
      <c r="E1181" s="168" t="s">
        <v>2156</v>
      </c>
      <c r="F1181" s="169" t="s">
        <v>983</v>
      </c>
      <c r="H1181" s="170">
        <v>0</v>
      </c>
      <c r="I1181" s="346"/>
      <c r="L1181" s="167"/>
      <c r="M1181" s="171"/>
      <c r="N1181" s="172"/>
      <c r="O1181" s="172"/>
      <c r="P1181" s="172"/>
      <c r="Q1181" s="172"/>
      <c r="R1181" s="172"/>
      <c r="S1181" s="172"/>
      <c r="T1181" s="173"/>
      <c r="AT1181" s="168" t="s">
        <v>2624</v>
      </c>
      <c r="AU1181" s="168" t="s">
        <v>2217</v>
      </c>
      <c r="AV1181" s="13" t="s">
        <v>2217</v>
      </c>
      <c r="AW1181" s="13" t="s">
        <v>26</v>
      </c>
      <c r="AX1181" s="13" t="s">
        <v>2207</v>
      </c>
      <c r="AY1181" s="168" t="s">
        <v>2612</v>
      </c>
    </row>
    <row r="1182" spans="1:65" s="12" customFormat="1">
      <c r="B1182" s="160"/>
      <c r="D1182" s="161" t="s">
        <v>2624</v>
      </c>
      <c r="E1182" s="162" t="s">
        <v>2156</v>
      </c>
      <c r="F1182" s="163" t="s">
        <v>2711</v>
      </c>
      <c r="H1182" s="162" t="s">
        <v>2156</v>
      </c>
      <c r="I1182" s="345"/>
      <c r="L1182" s="160"/>
      <c r="M1182" s="164"/>
      <c r="N1182" s="165"/>
      <c r="O1182" s="165"/>
      <c r="P1182" s="165"/>
      <c r="Q1182" s="165"/>
      <c r="R1182" s="165"/>
      <c r="S1182" s="165"/>
      <c r="T1182" s="166"/>
      <c r="AT1182" s="162" t="s">
        <v>2624</v>
      </c>
      <c r="AU1182" s="162" t="s">
        <v>2217</v>
      </c>
      <c r="AV1182" s="12" t="s">
        <v>2215</v>
      </c>
      <c r="AW1182" s="12" t="s">
        <v>26</v>
      </c>
      <c r="AX1182" s="12" t="s">
        <v>2207</v>
      </c>
      <c r="AY1182" s="162" t="s">
        <v>2612</v>
      </c>
    </row>
    <row r="1183" spans="1:65" s="12" customFormat="1">
      <c r="B1183" s="160"/>
      <c r="D1183" s="161" t="s">
        <v>2624</v>
      </c>
      <c r="E1183" s="162" t="s">
        <v>2156</v>
      </c>
      <c r="F1183" s="163" t="s">
        <v>2628</v>
      </c>
      <c r="H1183" s="162" t="s">
        <v>2156</v>
      </c>
      <c r="I1183" s="345"/>
      <c r="L1183" s="160"/>
      <c r="M1183" s="164"/>
      <c r="N1183" s="165"/>
      <c r="O1183" s="165"/>
      <c r="P1183" s="165"/>
      <c r="Q1183" s="165"/>
      <c r="R1183" s="165"/>
      <c r="S1183" s="165"/>
      <c r="T1183" s="166"/>
      <c r="AT1183" s="162" t="s">
        <v>2624</v>
      </c>
      <c r="AU1183" s="162" t="s">
        <v>2217</v>
      </c>
      <c r="AV1183" s="12" t="s">
        <v>2215</v>
      </c>
      <c r="AW1183" s="12" t="s">
        <v>26</v>
      </c>
      <c r="AX1183" s="12" t="s">
        <v>2207</v>
      </c>
      <c r="AY1183" s="162" t="s">
        <v>2612</v>
      </c>
    </row>
    <row r="1184" spans="1:65" s="13" customFormat="1">
      <c r="B1184" s="167"/>
      <c r="D1184" s="161" t="s">
        <v>2624</v>
      </c>
      <c r="E1184" s="168" t="s">
        <v>2156</v>
      </c>
      <c r="F1184" s="169" t="s">
        <v>984</v>
      </c>
      <c r="H1184" s="170">
        <v>130</v>
      </c>
      <c r="I1184" s="346"/>
      <c r="L1184" s="167"/>
      <c r="M1184" s="171"/>
      <c r="N1184" s="172"/>
      <c r="O1184" s="172"/>
      <c r="P1184" s="172"/>
      <c r="Q1184" s="172"/>
      <c r="R1184" s="172"/>
      <c r="S1184" s="172"/>
      <c r="T1184" s="173"/>
      <c r="AT1184" s="168" t="s">
        <v>2624</v>
      </c>
      <c r="AU1184" s="168" t="s">
        <v>2217</v>
      </c>
      <c r="AV1184" s="13" t="s">
        <v>2217</v>
      </c>
      <c r="AW1184" s="13" t="s">
        <v>26</v>
      </c>
      <c r="AX1184" s="13" t="s">
        <v>2207</v>
      </c>
      <c r="AY1184" s="168" t="s">
        <v>2612</v>
      </c>
    </row>
    <row r="1185" spans="1:65" s="12" customFormat="1">
      <c r="B1185" s="160"/>
      <c r="D1185" s="161" t="s">
        <v>2624</v>
      </c>
      <c r="E1185" s="162" t="s">
        <v>2156</v>
      </c>
      <c r="F1185" s="163" t="s">
        <v>2679</v>
      </c>
      <c r="H1185" s="162" t="s">
        <v>2156</v>
      </c>
      <c r="I1185" s="345"/>
      <c r="L1185" s="160"/>
      <c r="M1185" s="164"/>
      <c r="N1185" s="165"/>
      <c r="O1185" s="165"/>
      <c r="P1185" s="165"/>
      <c r="Q1185" s="165"/>
      <c r="R1185" s="165"/>
      <c r="S1185" s="165"/>
      <c r="T1185" s="166"/>
      <c r="AT1185" s="162" t="s">
        <v>2624</v>
      </c>
      <c r="AU1185" s="162" t="s">
        <v>2217</v>
      </c>
      <c r="AV1185" s="12" t="s">
        <v>2215</v>
      </c>
      <c r="AW1185" s="12" t="s">
        <v>26</v>
      </c>
      <c r="AX1185" s="12" t="s">
        <v>2207</v>
      </c>
      <c r="AY1185" s="162" t="s">
        <v>2612</v>
      </c>
    </row>
    <row r="1186" spans="1:65" s="13" customFormat="1">
      <c r="B1186" s="167"/>
      <c r="D1186" s="161" t="s">
        <v>2624</v>
      </c>
      <c r="E1186" s="168" t="s">
        <v>2156</v>
      </c>
      <c r="F1186" s="169" t="s">
        <v>985</v>
      </c>
      <c r="H1186" s="170">
        <v>8</v>
      </c>
      <c r="I1186" s="346"/>
      <c r="L1186" s="167"/>
      <c r="M1186" s="171"/>
      <c r="N1186" s="172"/>
      <c r="O1186" s="172"/>
      <c r="P1186" s="172"/>
      <c r="Q1186" s="172"/>
      <c r="R1186" s="172"/>
      <c r="S1186" s="172"/>
      <c r="T1186" s="173"/>
      <c r="AT1186" s="168" t="s">
        <v>2624</v>
      </c>
      <c r="AU1186" s="168" t="s">
        <v>2217</v>
      </c>
      <c r="AV1186" s="13" t="s">
        <v>2217</v>
      </c>
      <c r="AW1186" s="13" t="s">
        <v>26</v>
      </c>
      <c r="AX1186" s="13" t="s">
        <v>2207</v>
      </c>
      <c r="AY1186" s="168" t="s">
        <v>2612</v>
      </c>
    </row>
    <row r="1187" spans="1:65" s="12" customFormat="1">
      <c r="B1187" s="160"/>
      <c r="D1187" s="161" t="s">
        <v>2624</v>
      </c>
      <c r="E1187" s="162" t="s">
        <v>2156</v>
      </c>
      <c r="F1187" s="163" t="s">
        <v>2681</v>
      </c>
      <c r="H1187" s="162" t="s">
        <v>2156</v>
      </c>
      <c r="I1187" s="345"/>
      <c r="L1187" s="160"/>
      <c r="M1187" s="164"/>
      <c r="N1187" s="165"/>
      <c r="O1187" s="165"/>
      <c r="P1187" s="165"/>
      <c r="Q1187" s="165"/>
      <c r="R1187" s="165"/>
      <c r="S1187" s="165"/>
      <c r="T1187" s="166"/>
      <c r="AT1187" s="162" t="s">
        <v>2624</v>
      </c>
      <c r="AU1187" s="162" t="s">
        <v>2217</v>
      </c>
      <c r="AV1187" s="12" t="s">
        <v>2215</v>
      </c>
      <c r="AW1187" s="12" t="s">
        <v>26</v>
      </c>
      <c r="AX1187" s="12" t="s">
        <v>2207</v>
      </c>
      <c r="AY1187" s="162" t="s">
        <v>2612</v>
      </c>
    </row>
    <row r="1188" spans="1:65" s="13" customFormat="1">
      <c r="B1188" s="167"/>
      <c r="D1188" s="161" t="s">
        <v>2624</v>
      </c>
      <c r="E1188" s="168" t="s">
        <v>2156</v>
      </c>
      <c r="F1188" s="169" t="s">
        <v>986</v>
      </c>
      <c r="H1188" s="170">
        <v>0</v>
      </c>
      <c r="I1188" s="346"/>
      <c r="L1188" s="167"/>
      <c r="M1188" s="171"/>
      <c r="N1188" s="172"/>
      <c r="O1188" s="172"/>
      <c r="P1188" s="172"/>
      <c r="Q1188" s="172"/>
      <c r="R1188" s="172"/>
      <c r="S1188" s="172"/>
      <c r="T1188" s="173"/>
      <c r="AT1188" s="168" t="s">
        <v>2624</v>
      </c>
      <c r="AU1188" s="168" t="s">
        <v>2217</v>
      </c>
      <c r="AV1188" s="13" t="s">
        <v>2217</v>
      </c>
      <c r="AW1188" s="13" t="s">
        <v>26</v>
      </c>
      <c r="AX1188" s="13" t="s">
        <v>2207</v>
      </c>
      <c r="AY1188" s="168" t="s">
        <v>2612</v>
      </c>
    </row>
    <row r="1189" spans="1:65" s="12" customFormat="1">
      <c r="B1189" s="160"/>
      <c r="D1189" s="161" t="s">
        <v>2624</v>
      </c>
      <c r="E1189" s="162" t="s">
        <v>2156</v>
      </c>
      <c r="F1189" s="163" t="s">
        <v>2634</v>
      </c>
      <c r="H1189" s="162" t="s">
        <v>2156</v>
      </c>
      <c r="I1189" s="345"/>
      <c r="L1189" s="160"/>
      <c r="M1189" s="164"/>
      <c r="N1189" s="165"/>
      <c r="O1189" s="165"/>
      <c r="P1189" s="165"/>
      <c r="Q1189" s="165"/>
      <c r="R1189" s="165"/>
      <c r="S1189" s="165"/>
      <c r="T1189" s="166"/>
      <c r="AT1189" s="162" t="s">
        <v>2624</v>
      </c>
      <c r="AU1189" s="162" t="s">
        <v>2217</v>
      </c>
      <c r="AV1189" s="12" t="s">
        <v>2215</v>
      </c>
      <c r="AW1189" s="12" t="s">
        <v>26</v>
      </c>
      <c r="AX1189" s="12" t="s">
        <v>2207</v>
      </c>
      <c r="AY1189" s="162" t="s">
        <v>2612</v>
      </c>
    </row>
    <row r="1190" spans="1:65" s="13" customFormat="1">
      <c r="B1190" s="167"/>
      <c r="D1190" s="161" t="s">
        <v>2624</v>
      </c>
      <c r="E1190" s="168" t="s">
        <v>2156</v>
      </c>
      <c r="F1190" s="169" t="s">
        <v>987</v>
      </c>
      <c r="H1190" s="170">
        <v>60</v>
      </c>
      <c r="I1190" s="346"/>
      <c r="L1190" s="167"/>
      <c r="M1190" s="171"/>
      <c r="N1190" s="172"/>
      <c r="O1190" s="172"/>
      <c r="P1190" s="172"/>
      <c r="Q1190" s="172"/>
      <c r="R1190" s="172"/>
      <c r="S1190" s="172"/>
      <c r="T1190" s="173"/>
      <c r="AT1190" s="168" t="s">
        <v>2624</v>
      </c>
      <c r="AU1190" s="168" t="s">
        <v>2217</v>
      </c>
      <c r="AV1190" s="13" t="s">
        <v>2217</v>
      </c>
      <c r="AW1190" s="13" t="s">
        <v>26</v>
      </c>
      <c r="AX1190" s="13" t="s">
        <v>2207</v>
      </c>
      <c r="AY1190" s="168" t="s">
        <v>2612</v>
      </c>
    </row>
    <row r="1191" spans="1:65" s="12" customFormat="1">
      <c r="B1191" s="160"/>
      <c r="D1191" s="161" t="s">
        <v>2624</v>
      </c>
      <c r="E1191" s="162" t="s">
        <v>2156</v>
      </c>
      <c r="F1191" s="163" t="s">
        <v>2639</v>
      </c>
      <c r="H1191" s="162" t="s">
        <v>2156</v>
      </c>
      <c r="I1191" s="345"/>
      <c r="L1191" s="160"/>
      <c r="M1191" s="164"/>
      <c r="N1191" s="165"/>
      <c r="O1191" s="165"/>
      <c r="P1191" s="165"/>
      <c r="Q1191" s="165"/>
      <c r="R1191" s="165"/>
      <c r="S1191" s="165"/>
      <c r="T1191" s="166"/>
      <c r="AT1191" s="162" t="s">
        <v>2624</v>
      </c>
      <c r="AU1191" s="162" t="s">
        <v>2217</v>
      </c>
      <c r="AV1191" s="12" t="s">
        <v>2215</v>
      </c>
      <c r="AW1191" s="12" t="s">
        <v>26</v>
      </c>
      <c r="AX1191" s="12" t="s">
        <v>2207</v>
      </c>
      <c r="AY1191" s="162" t="s">
        <v>2612</v>
      </c>
    </row>
    <row r="1192" spans="1:65" s="13" customFormat="1">
      <c r="B1192" s="167"/>
      <c r="D1192" s="161" t="s">
        <v>2624</v>
      </c>
      <c r="E1192" s="168" t="s">
        <v>2156</v>
      </c>
      <c r="F1192" s="169" t="s">
        <v>988</v>
      </c>
      <c r="H1192" s="170">
        <v>24</v>
      </c>
      <c r="I1192" s="346"/>
      <c r="L1192" s="167"/>
      <c r="M1192" s="171"/>
      <c r="N1192" s="172"/>
      <c r="O1192" s="172"/>
      <c r="P1192" s="172"/>
      <c r="Q1192" s="172"/>
      <c r="R1192" s="172"/>
      <c r="S1192" s="172"/>
      <c r="T1192" s="173"/>
      <c r="AT1192" s="168" t="s">
        <v>2624</v>
      </c>
      <c r="AU1192" s="168" t="s">
        <v>2217</v>
      </c>
      <c r="AV1192" s="13" t="s">
        <v>2217</v>
      </c>
      <c r="AW1192" s="13" t="s">
        <v>26</v>
      </c>
      <c r="AX1192" s="13" t="s">
        <v>2207</v>
      </c>
      <c r="AY1192" s="168" t="s">
        <v>2612</v>
      </c>
    </row>
    <row r="1193" spans="1:65" s="14" customFormat="1">
      <c r="B1193" s="174"/>
      <c r="D1193" s="161" t="s">
        <v>2624</v>
      </c>
      <c r="E1193" s="175" t="s">
        <v>2156</v>
      </c>
      <c r="F1193" s="176" t="s">
        <v>2638</v>
      </c>
      <c r="H1193" s="177">
        <v>222</v>
      </c>
      <c r="I1193" s="347"/>
      <c r="L1193" s="174"/>
      <c r="M1193" s="178"/>
      <c r="N1193" s="179"/>
      <c r="O1193" s="179"/>
      <c r="P1193" s="179"/>
      <c r="Q1193" s="179"/>
      <c r="R1193" s="179"/>
      <c r="S1193" s="179"/>
      <c r="T1193" s="180"/>
      <c r="AT1193" s="175" t="s">
        <v>2624</v>
      </c>
      <c r="AU1193" s="175" t="s">
        <v>2217</v>
      </c>
      <c r="AV1193" s="14" t="s">
        <v>2329</v>
      </c>
      <c r="AW1193" s="14" t="s">
        <v>26</v>
      </c>
      <c r="AX1193" s="14" t="s">
        <v>2207</v>
      </c>
      <c r="AY1193" s="175" t="s">
        <v>2612</v>
      </c>
    </row>
    <row r="1194" spans="1:65" s="15" customFormat="1">
      <c r="B1194" s="181"/>
      <c r="D1194" s="161" t="s">
        <v>2624</v>
      </c>
      <c r="E1194" s="182" t="s">
        <v>2156</v>
      </c>
      <c r="F1194" s="183" t="s">
        <v>2641</v>
      </c>
      <c r="H1194" s="184">
        <v>222</v>
      </c>
      <c r="I1194" s="348"/>
      <c r="L1194" s="181"/>
      <c r="M1194" s="185"/>
      <c r="N1194" s="186"/>
      <c r="O1194" s="186"/>
      <c r="P1194" s="186"/>
      <c r="Q1194" s="186"/>
      <c r="R1194" s="186"/>
      <c r="S1194" s="186"/>
      <c r="T1194" s="187"/>
      <c r="AT1194" s="182" t="s">
        <v>2624</v>
      </c>
      <c r="AU1194" s="182" t="s">
        <v>2217</v>
      </c>
      <c r="AV1194" s="15" t="s">
        <v>2389</v>
      </c>
      <c r="AW1194" s="15" t="s">
        <v>26</v>
      </c>
      <c r="AX1194" s="15" t="s">
        <v>2215</v>
      </c>
      <c r="AY1194" s="182" t="s">
        <v>2612</v>
      </c>
    </row>
    <row r="1195" spans="1:65" s="1" customFormat="1" ht="16.5" customHeight="1">
      <c r="A1195" s="29"/>
      <c r="B1195" s="146"/>
      <c r="C1195" s="147" t="s">
        <v>989</v>
      </c>
      <c r="D1195" s="147" t="s">
        <v>2618</v>
      </c>
      <c r="E1195" s="148" t="s">
        <v>990</v>
      </c>
      <c r="F1195" s="149" t="s">
        <v>991</v>
      </c>
      <c r="G1195" s="150" t="s">
        <v>2297</v>
      </c>
      <c r="H1195" s="151">
        <v>1422.096</v>
      </c>
      <c r="I1195" s="344"/>
      <c r="J1195" s="152">
        <f>ROUND(I1195*H1195,2)</f>
        <v>0</v>
      </c>
      <c r="K1195" s="153"/>
      <c r="L1195" s="30"/>
      <c r="M1195" s="154" t="s">
        <v>2156</v>
      </c>
      <c r="N1195" s="155" t="s">
        <v>2172</v>
      </c>
      <c r="O1195" s="156">
        <v>2E-3</v>
      </c>
      <c r="P1195" s="156">
        <f>O1195*H1195</f>
        <v>2.8441920000000001</v>
      </c>
      <c r="Q1195" s="156">
        <v>0</v>
      </c>
      <c r="R1195" s="156">
        <f>Q1195*H1195</f>
        <v>0</v>
      </c>
      <c r="S1195" s="156">
        <v>0.02</v>
      </c>
      <c r="T1195" s="157">
        <f>S1195*H1195</f>
        <v>28.44192</v>
      </c>
      <c r="U1195" s="29"/>
      <c r="V1195" s="29"/>
      <c r="W1195" s="29"/>
      <c r="X1195" s="29"/>
      <c r="Y1195" s="29"/>
      <c r="Z1195" s="29"/>
      <c r="AA1195" s="29"/>
      <c r="AB1195" s="29"/>
      <c r="AC1195" s="29"/>
      <c r="AD1195" s="29"/>
      <c r="AE1195" s="29"/>
      <c r="AR1195" s="158" t="s">
        <v>2389</v>
      </c>
      <c r="AT1195" s="158" t="s">
        <v>2618</v>
      </c>
      <c r="AU1195" s="158" t="s">
        <v>2217</v>
      </c>
      <c r="AY1195" s="17" t="s">
        <v>2612</v>
      </c>
      <c r="BE1195" s="159">
        <f>IF(N1195="základní",J1195,0)</f>
        <v>0</v>
      </c>
      <c r="BF1195" s="159">
        <f>IF(N1195="snížená",J1195,0)</f>
        <v>0</v>
      </c>
      <c r="BG1195" s="159">
        <f>IF(N1195="zákl. přenesená",J1195,0)</f>
        <v>0</v>
      </c>
      <c r="BH1195" s="159">
        <f>IF(N1195="sníž. přenesená",J1195,0)</f>
        <v>0</v>
      </c>
      <c r="BI1195" s="159">
        <f>IF(N1195="nulová",J1195,0)</f>
        <v>0</v>
      </c>
      <c r="BJ1195" s="17" t="s">
        <v>2215</v>
      </c>
      <c r="BK1195" s="159">
        <f>ROUND(I1195*H1195,2)</f>
        <v>0</v>
      </c>
      <c r="BL1195" s="17" t="s">
        <v>2389</v>
      </c>
      <c r="BM1195" s="158" t="s">
        <v>992</v>
      </c>
    </row>
    <row r="1196" spans="1:65" s="12" customFormat="1">
      <c r="B1196" s="160"/>
      <c r="D1196" s="161" t="s">
        <v>2624</v>
      </c>
      <c r="E1196" s="162" t="s">
        <v>2156</v>
      </c>
      <c r="F1196" s="163" t="s">
        <v>3091</v>
      </c>
      <c r="H1196" s="162" t="s">
        <v>2156</v>
      </c>
      <c r="I1196" s="345"/>
      <c r="L1196" s="160"/>
      <c r="M1196" s="164"/>
      <c r="N1196" s="165"/>
      <c r="O1196" s="165"/>
      <c r="P1196" s="165"/>
      <c r="Q1196" s="165"/>
      <c r="R1196" s="165"/>
      <c r="S1196" s="165"/>
      <c r="T1196" s="166"/>
      <c r="AT1196" s="162" t="s">
        <v>2624</v>
      </c>
      <c r="AU1196" s="162" t="s">
        <v>2217</v>
      </c>
      <c r="AV1196" s="12" t="s">
        <v>2215</v>
      </c>
      <c r="AW1196" s="12" t="s">
        <v>26</v>
      </c>
      <c r="AX1196" s="12" t="s">
        <v>2207</v>
      </c>
      <c r="AY1196" s="162" t="s">
        <v>2612</v>
      </c>
    </row>
    <row r="1197" spans="1:65" s="13" customFormat="1">
      <c r="B1197" s="167"/>
      <c r="D1197" s="161" t="s">
        <v>2624</v>
      </c>
      <c r="E1197" s="168" t="s">
        <v>2156</v>
      </c>
      <c r="F1197" s="169" t="s">
        <v>3141</v>
      </c>
      <c r="H1197" s="170">
        <v>0</v>
      </c>
      <c r="I1197" s="346"/>
      <c r="L1197" s="167"/>
      <c r="M1197" s="171"/>
      <c r="N1197" s="172"/>
      <c r="O1197" s="172"/>
      <c r="P1197" s="172"/>
      <c r="Q1197" s="172"/>
      <c r="R1197" s="172"/>
      <c r="S1197" s="172"/>
      <c r="T1197" s="173"/>
      <c r="AT1197" s="168" t="s">
        <v>2624</v>
      </c>
      <c r="AU1197" s="168" t="s">
        <v>2217</v>
      </c>
      <c r="AV1197" s="13" t="s">
        <v>2217</v>
      </c>
      <c r="AW1197" s="13" t="s">
        <v>26</v>
      </c>
      <c r="AX1197" s="13" t="s">
        <v>2207</v>
      </c>
      <c r="AY1197" s="168" t="s">
        <v>2612</v>
      </c>
    </row>
    <row r="1198" spans="1:65" s="12" customFormat="1">
      <c r="B1198" s="160"/>
      <c r="D1198" s="161" t="s">
        <v>2624</v>
      </c>
      <c r="E1198" s="162" t="s">
        <v>2156</v>
      </c>
      <c r="F1198" s="163" t="s">
        <v>2721</v>
      </c>
      <c r="H1198" s="162" t="s">
        <v>2156</v>
      </c>
      <c r="I1198" s="345"/>
      <c r="L1198" s="160"/>
      <c r="M1198" s="164"/>
      <c r="N1198" s="165"/>
      <c r="O1198" s="165"/>
      <c r="P1198" s="165"/>
      <c r="Q1198" s="165"/>
      <c r="R1198" s="165"/>
      <c r="S1198" s="165"/>
      <c r="T1198" s="166"/>
      <c r="AT1198" s="162" t="s">
        <v>2624</v>
      </c>
      <c r="AU1198" s="162" t="s">
        <v>2217</v>
      </c>
      <c r="AV1198" s="12" t="s">
        <v>2215</v>
      </c>
      <c r="AW1198" s="12" t="s">
        <v>26</v>
      </c>
      <c r="AX1198" s="12" t="s">
        <v>2207</v>
      </c>
      <c r="AY1198" s="162" t="s">
        <v>2612</v>
      </c>
    </row>
    <row r="1199" spans="1:65" s="13" customFormat="1">
      <c r="B1199" s="167"/>
      <c r="D1199" s="161" t="s">
        <v>2624</v>
      </c>
      <c r="E1199" s="168" t="s">
        <v>2156</v>
      </c>
      <c r="F1199" s="169" t="s">
        <v>3142</v>
      </c>
      <c r="H1199" s="170">
        <v>66.75</v>
      </c>
      <c r="I1199" s="346"/>
      <c r="L1199" s="167"/>
      <c r="M1199" s="171"/>
      <c r="N1199" s="172"/>
      <c r="O1199" s="172"/>
      <c r="P1199" s="172"/>
      <c r="Q1199" s="172"/>
      <c r="R1199" s="172"/>
      <c r="S1199" s="172"/>
      <c r="T1199" s="173"/>
      <c r="AT1199" s="168" t="s">
        <v>2624</v>
      </c>
      <c r="AU1199" s="168" t="s">
        <v>2217</v>
      </c>
      <c r="AV1199" s="13" t="s">
        <v>2217</v>
      </c>
      <c r="AW1199" s="13" t="s">
        <v>26</v>
      </c>
      <c r="AX1199" s="13" t="s">
        <v>2207</v>
      </c>
      <c r="AY1199" s="168" t="s">
        <v>2612</v>
      </c>
    </row>
    <row r="1200" spans="1:65" s="12" customFormat="1">
      <c r="B1200" s="160"/>
      <c r="D1200" s="161" t="s">
        <v>2624</v>
      </c>
      <c r="E1200" s="162" t="s">
        <v>2156</v>
      </c>
      <c r="F1200" s="163" t="s">
        <v>2799</v>
      </c>
      <c r="H1200" s="162" t="s">
        <v>2156</v>
      </c>
      <c r="I1200" s="345"/>
      <c r="L1200" s="160"/>
      <c r="M1200" s="164"/>
      <c r="N1200" s="165"/>
      <c r="O1200" s="165"/>
      <c r="P1200" s="165"/>
      <c r="Q1200" s="165"/>
      <c r="R1200" s="165"/>
      <c r="S1200" s="165"/>
      <c r="T1200" s="166"/>
      <c r="AT1200" s="162" t="s">
        <v>2624</v>
      </c>
      <c r="AU1200" s="162" t="s">
        <v>2217</v>
      </c>
      <c r="AV1200" s="12" t="s">
        <v>2215</v>
      </c>
      <c r="AW1200" s="12" t="s">
        <v>26</v>
      </c>
      <c r="AX1200" s="12" t="s">
        <v>2207</v>
      </c>
      <c r="AY1200" s="162" t="s">
        <v>2612</v>
      </c>
    </row>
    <row r="1201" spans="1:65" s="13" customFormat="1">
      <c r="B1201" s="167"/>
      <c r="D1201" s="161" t="s">
        <v>2624</v>
      </c>
      <c r="E1201" s="168" t="s">
        <v>2156</v>
      </c>
      <c r="F1201" s="169" t="s">
        <v>3136</v>
      </c>
      <c r="H1201" s="170">
        <v>263.5</v>
      </c>
      <c r="I1201" s="346"/>
      <c r="L1201" s="167"/>
      <c r="M1201" s="171"/>
      <c r="N1201" s="172"/>
      <c r="O1201" s="172"/>
      <c r="P1201" s="172"/>
      <c r="Q1201" s="172"/>
      <c r="R1201" s="172"/>
      <c r="S1201" s="172"/>
      <c r="T1201" s="173"/>
      <c r="AT1201" s="168" t="s">
        <v>2624</v>
      </c>
      <c r="AU1201" s="168" t="s">
        <v>2217</v>
      </c>
      <c r="AV1201" s="13" t="s">
        <v>2217</v>
      </c>
      <c r="AW1201" s="13" t="s">
        <v>26</v>
      </c>
      <c r="AX1201" s="13" t="s">
        <v>2207</v>
      </c>
      <c r="AY1201" s="168" t="s">
        <v>2612</v>
      </c>
    </row>
    <row r="1202" spans="1:65" s="12" customFormat="1">
      <c r="B1202" s="160"/>
      <c r="D1202" s="161" t="s">
        <v>2624</v>
      </c>
      <c r="E1202" s="162" t="s">
        <v>2156</v>
      </c>
      <c r="F1202" s="163" t="s">
        <v>3118</v>
      </c>
      <c r="H1202" s="162" t="s">
        <v>2156</v>
      </c>
      <c r="I1202" s="345"/>
      <c r="L1202" s="160"/>
      <c r="M1202" s="164"/>
      <c r="N1202" s="165"/>
      <c r="O1202" s="165"/>
      <c r="P1202" s="165"/>
      <c r="Q1202" s="165"/>
      <c r="R1202" s="165"/>
      <c r="S1202" s="165"/>
      <c r="T1202" s="166"/>
      <c r="AT1202" s="162" t="s">
        <v>2624</v>
      </c>
      <c r="AU1202" s="162" t="s">
        <v>2217</v>
      </c>
      <c r="AV1202" s="12" t="s">
        <v>2215</v>
      </c>
      <c r="AW1202" s="12" t="s">
        <v>26</v>
      </c>
      <c r="AX1202" s="12" t="s">
        <v>2207</v>
      </c>
      <c r="AY1202" s="162" t="s">
        <v>2612</v>
      </c>
    </row>
    <row r="1203" spans="1:65" s="13" customFormat="1">
      <c r="B1203" s="167"/>
      <c r="D1203" s="161" t="s">
        <v>2624</v>
      </c>
      <c r="E1203" s="168" t="s">
        <v>2156</v>
      </c>
      <c r="F1203" s="169" t="s">
        <v>2397</v>
      </c>
      <c r="H1203" s="170">
        <v>1091.846</v>
      </c>
      <c r="I1203" s="346"/>
      <c r="L1203" s="167"/>
      <c r="M1203" s="171"/>
      <c r="N1203" s="172"/>
      <c r="O1203" s="172"/>
      <c r="P1203" s="172"/>
      <c r="Q1203" s="172"/>
      <c r="R1203" s="172"/>
      <c r="S1203" s="172"/>
      <c r="T1203" s="173"/>
      <c r="AT1203" s="168" t="s">
        <v>2624</v>
      </c>
      <c r="AU1203" s="168" t="s">
        <v>2217</v>
      </c>
      <c r="AV1203" s="13" t="s">
        <v>2217</v>
      </c>
      <c r="AW1203" s="13" t="s">
        <v>26</v>
      </c>
      <c r="AX1203" s="13" t="s">
        <v>2207</v>
      </c>
      <c r="AY1203" s="168" t="s">
        <v>2612</v>
      </c>
    </row>
    <row r="1204" spans="1:65" s="15" customFormat="1">
      <c r="B1204" s="181"/>
      <c r="D1204" s="161" t="s">
        <v>2624</v>
      </c>
      <c r="E1204" s="182" t="s">
        <v>2156</v>
      </c>
      <c r="F1204" s="183" t="s">
        <v>2641</v>
      </c>
      <c r="H1204" s="184">
        <v>1422.096</v>
      </c>
      <c r="I1204" s="348"/>
      <c r="L1204" s="181"/>
      <c r="M1204" s="185"/>
      <c r="N1204" s="186"/>
      <c r="O1204" s="186"/>
      <c r="P1204" s="186"/>
      <c r="Q1204" s="186"/>
      <c r="R1204" s="186"/>
      <c r="S1204" s="186"/>
      <c r="T1204" s="187"/>
      <c r="AT1204" s="182" t="s">
        <v>2624</v>
      </c>
      <c r="AU1204" s="182" t="s">
        <v>2217</v>
      </c>
      <c r="AV1204" s="15" t="s">
        <v>2389</v>
      </c>
      <c r="AW1204" s="15" t="s">
        <v>26</v>
      </c>
      <c r="AX1204" s="15" t="s">
        <v>2215</v>
      </c>
      <c r="AY1204" s="182" t="s">
        <v>2612</v>
      </c>
    </row>
    <row r="1205" spans="1:65" s="1" customFormat="1" ht="16.5" customHeight="1">
      <c r="A1205" s="29"/>
      <c r="B1205" s="146"/>
      <c r="C1205" s="147" t="s">
        <v>993</v>
      </c>
      <c r="D1205" s="147" t="s">
        <v>2618</v>
      </c>
      <c r="E1205" s="148" t="s">
        <v>994</v>
      </c>
      <c r="F1205" s="149" t="s">
        <v>995</v>
      </c>
      <c r="G1205" s="150" t="s">
        <v>2297</v>
      </c>
      <c r="H1205" s="151">
        <v>39.75</v>
      </c>
      <c r="I1205" s="344"/>
      <c r="J1205" s="152">
        <f>ROUND(I1205*H1205,2)</f>
        <v>0</v>
      </c>
      <c r="K1205" s="153"/>
      <c r="L1205" s="30"/>
      <c r="M1205" s="154" t="s">
        <v>2156</v>
      </c>
      <c r="N1205" s="155" t="s">
        <v>2172</v>
      </c>
      <c r="O1205" s="156">
        <v>0.33300000000000002</v>
      </c>
      <c r="P1205" s="156">
        <f>O1205*H1205</f>
        <v>13.236750000000001</v>
      </c>
      <c r="Q1205" s="156">
        <v>0</v>
      </c>
      <c r="R1205" s="156">
        <f>Q1205*H1205</f>
        <v>0</v>
      </c>
      <c r="S1205" s="156">
        <v>0</v>
      </c>
      <c r="T1205" s="157">
        <f>S1205*H1205</f>
        <v>0</v>
      </c>
      <c r="U1205" s="29"/>
      <c r="V1205" s="29"/>
      <c r="W1205" s="29"/>
      <c r="X1205" s="29"/>
      <c r="Y1205" s="29"/>
      <c r="Z1205" s="29"/>
      <c r="AA1205" s="29"/>
      <c r="AB1205" s="29"/>
      <c r="AC1205" s="29"/>
      <c r="AD1205" s="29"/>
      <c r="AE1205" s="29"/>
      <c r="AR1205" s="158" t="s">
        <v>2389</v>
      </c>
      <c r="AT1205" s="158" t="s">
        <v>2618</v>
      </c>
      <c r="AU1205" s="158" t="s">
        <v>2217</v>
      </c>
      <c r="AY1205" s="17" t="s">
        <v>2612</v>
      </c>
      <c r="BE1205" s="159">
        <f>IF(N1205="základní",J1205,0)</f>
        <v>0</v>
      </c>
      <c r="BF1205" s="159">
        <f>IF(N1205="snížená",J1205,0)</f>
        <v>0</v>
      </c>
      <c r="BG1205" s="159">
        <f>IF(N1205="zákl. přenesená",J1205,0)</f>
        <v>0</v>
      </c>
      <c r="BH1205" s="159">
        <f>IF(N1205="sníž. přenesená",J1205,0)</f>
        <v>0</v>
      </c>
      <c r="BI1205" s="159">
        <f>IF(N1205="nulová",J1205,0)</f>
        <v>0</v>
      </c>
      <c r="BJ1205" s="17" t="s">
        <v>2215</v>
      </c>
      <c r="BK1205" s="159">
        <f>ROUND(I1205*H1205,2)</f>
        <v>0</v>
      </c>
      <c r="BL1205" s="17" t="s">
        <v>2389</v>
      </c>
      <c r="BM1205" s="158" t="s">
        <v>996</v>
      </c>
    </row>
    <row r="1206" spans="1:65" s="13" customFormat="1">
      <c r="B1206" s="167"/>
      <c r="D1206" s="161" t="s">
        <v>2624</v>
      </c>
      <c r="E1206" s="168" t="s">
        <v>2156</v>
      </c>
      <c r="F1206" s="169" t="s">
        <v>3159</v>
      </c>
      <c r="H1206" s="170">
        <v>39.75</v>
      </c>
      <c r="I1206" s="346"/>
      <c r="L1206" s="167"/>
      <c r="M1206" s="171"/>
      <c r="N1206" s="172"/>
      <c r="O1206" s="172"/>
      <c r="P1206" s="172"/>
      <c r="Q1206" s="172"/>
      <c r="R1206" s="172"/>
      <c r="S1206" s="172"/>
      <c r="T1206" s="173"/>
      <c r="AT1206" s="168" t="s">
        <v>2624</v>
      </c>
      <c r="AU1206" s="168" t="s">
        <v>2217</v>
      </c>
      <c r="AV1206" s="13" t="s">
        <v>2217</v>
      </c>
      <c r="AW1206" s="13" t="s">
        <v>26</v>
      </c>
      <c r="AX1206" s="13" t="s">
        <v>2207</v>
      </c>
      <c r="AY1206" s="168" t="s">
        <v>2612</v>
      </c>
    </row>
    <row r="1207" spans="1:65" s="15" customFormat="1">
      <c r="B1207" s="181"/>
      <c r="D1207" s="161" t="s">
        <v>2624</v>
      </c>
      <c r="E1207" s="182" t="s">
        <v>2156</v>
      </c>
      <c r="F1207" s="183" t="s">
        <v>2641</v>
      </c>
      <c r="H1207" s="184">
        <v>39.75</v>
      </c>
      <c r="I1207" s="348"/>
      <c r="L1207" s="181"/>
      <c r="M1207" s="185"/>
      <c r="N1207" s="186"/>
      <c r="O1207" s="186"/>
      <c r="P1207" s="186"/>
      <c r="Q1207" s="186"/>
      <c r="R1207" s="186"/>
      <c r="S1207" s="186"/>
      <c r="T1207" s="187"/>
      <c r="AT1207" s="182" t="s">
        <v>2624</v>
      </c>
      <c r="AU1207" s="182" t="s">
        <v>2217</v>
      </c>
      <c r="AV1207" s="15" t="s">
        <v>2389</v>
      </c>
      <c r="AW1207" s="15" t="s">
        <v>26</v>
      </c>
      <c r="AX1207" s="15" t="s">
        <v>2215</v>
      </c>
      <c r="AY1207" s="182" t="s">
        <v>2612</v>
      </c>
    </row>
    <row r="1208" spans="1:65" s="11" customFormat="1" ht="22.9" customHeight="1">
      <c r="B1208" s="134"/>
      <c r="D1208" s="135" t="s">
        <v>2206</v>
      </c>
      <c r="E1208" s="144" t="s">
        <v>997</v>
      </c>
      <c r="F1208" s="144" t="s">
        <v>998</v>
      </c>
      <c r="I1208" s="350"/>
      <c r="J1208" s="145">
        <f>BK1208</f>
        <v>0</v>
      </c>
      <c r="L1208" s="134"/>
      <c r="M1208" s="138"/>
      <c r="N1208" s="139"/>
      <c r="O1208" s="139"/>
      <c r="P1208" s="140">
        <f>SUM(P1209:P1286)</f>
        <v>48.178678000000005</v>
      </c>
      <c r="Q1208" s="139"/>
      <c r="R1208" s="140">
        <f>SUM(R1209:R1286)</f>
        <v>0</v>
      </c>
      <c r="S1208" s="139"/>
      <c r="T1208" s="141">
        <f>SUM(T1209:T1286)</f>
        <v>0</v>
      </c>
      <c r="AR1208" s="135" t="s">
        <v>2215</v>
      </c>
      <c r="AT1208" s="142" t="s">
        <v>2206</v>
      </c>
      <c r="AU1208" s="142" t="s">
        <v>2215</v>
      </c>
      <c r="AY1208" s="135" t="s">
        <v>2612</v>
      </c>
      <c r="BK1208" s="143">
        <f>SUM(BK1209:BK1286)</f>
        <v>0</v>
      </c>
    </row>
    <row r="1209" spans="1:65" s="1" customFormat="1" ht="16.5" customHeight="1">
      <c r="A1209" s="29"/>
      <c r="B1209" s="146"/>
      <c r="C1209" s="147" t="s">
        <v>999</v>
      </c>
      <c r="D1209" s="147" t="s">
        <v>2618</v>
      </c>
      <c r="E1209" s="148" t="s">
        <v>1000</v>
      </c>
      <c r="F1209" s="149" t="s">
        <v>1001</v>
      </c>
      <c r="G1209" s="150" t="s">
        <v>2485</v>
      </c>
      <c r="H1209" s="151">
        <v>262.80700000000002</v>
      </c>
      <c r="I1209" s="344"/>
      <c r="J1209" s="152">
        <f>ROUND(I1209*H1209,2)</f>
        <v>0</v>
      </c>
      <c r="K1209" s="153"/>
      <c r="L1209" s="30"/>
      <c r="M1209" s="154" t="s">
        <v>2156</v>
      </c>
      <c r="N1209" s="155" t="s">
        <v>2172</v>
      </c>
      <c r="O1209" s="156">
        <v>0.03</v>
      </c>
      <c r="P1209" s="156">
        <f>O1209*H1209</f>
        <v>7.8842100000000004</v>
      </c>
      <c r="Q1209" s="156">
        <v>0</v>
      </c>
      <c r="R1209" s="156">
        <f>Q1209*H1209</f>
        <v>0</v>
      </c>
      <c r="S1209" s="156">
        <v>0</v>
      </c>
      <c r="T1209" s="157">
        <f>S1209*H1209</f>
        <v>0</v>
      </c>
      <c r="U1209" s="29"/>
      <c r="V1209" s="29"/>
      <c r="W1209" s="29"/>
      <c r="X1209" s="29"/>
      <c r="Y1209" s="29"/>
      <c r="Z1209" s="29"/>
      <c r="AA1209" s="29"/>
      <c r="AB1209" s="29"/>
      <c r="AC1209" s="29"/>
      <c r="AD1209" s="29"/>
      <c r="AE1209" s="29"/>
      <c r="AR1209" s="158" t="s">
        <v>2389</v>
      </c>
      <c r="AT1209" s="158" t="s">
        <v>2618</v>
      </c>
      <c r="AU1209" s="158" t="s">
        <v>2217</v>
      </c>
      <c r="AY1209" s="17" t="s">
        <v>2612</v>
      </c>
      <c r="BE1209" s="159">
        <f>IF(N1209="základní",J1209,0)</f>
        <v>0</v>
      </c>
      <c r="BF1209" s="159">
        <f>IF(N1209="snížená",J1209,0)</f>
        <v>0</v>
      </c>
      <c r="BG1209" s="159">
        <f>IF(N1209="zákl. přenesená",J1209,0)</f>
        <v>0</v>
      </c>
      <c r="BH1209" s="159">
        <f>IF(N1209="sníž. přenesená",J1209,0)</f>
        <v>0</v>
      </c>
      <c r="BI1209" s="159">
        <f>IF(N1209="nulová",J1209,0)</f>
        <v>0</v>
      </c>
      <c r="BJ1209" s="17" t="s">
        <v>2215</v>
      </c>
      <c r="BK1209" s="159">
        <f>ROUND(I1209*H1209,2)</f>
        <v>0</v>
      </c>
      <c r="BL1209" s="17" t="s">
        <v>2389</v>
      </c>
      <c r="BM1209" s="158" t="s">
        <v>1002</v>
      </c>
    </row>
    <row r="1210" spans="1:65" s="12" customFormat="1">
      <c r="B1210" s="160"/>
      <c r="D1210" s="161" t="s">
        <v>2624</v>
      </c>
      <c r="E1210" s="162" t="s">
        <v>2156</v>
      </c>
      <c r="F1210" s="163" t="s">
        <v>1003</v>
      </c>
      <c r="H1210" s="162" t="s">
        <v>2156</v>
      </c>
      <c r="I1210" s="345"/>
      <c r="L1210" s="160"/>
      <c r="M1210" s="164"/>
      <c r="N1210" s="165"/>
      <c r="O1210" s="165"/>
      <c r="P1210" s="165"/>
      <c r="Q1210" s="165"/>
      <c r="R1210" s="165"/>
      <c r="S1210" s="165"/>
      <c r="T1210" s="166"/>
      <c r="AT1210" s="162" t="s">
        <v>2624</v>
      </c>
      <c r="AU1210" s="162" t="s">
        <v>2217</v>
      </c>
      <c r="AV1210" s="12" t="s">
        <v>2215</v>
      </c>
      <c r="AW1210" s="12" t="s">
        <v>26</v>
      </c>
      <c r="AX1210" s="12" t="s">
        <v>2207</v>
      </c>
      <c r="AY1210" s="162" t="s">
        <v>2612</v>
      </c>
    </row>
    <row r="1211" spans="1:65" s="12" customFormat="1">
      <c r="B1211" s="160"/>
      <c r="D1211" s="161" t="s">
        <v>2624</v>
      </c>
      <c r="E1211" s="162" t="s">
        <v>2156</v>
      </c>
      <c r="F1211" s="163" t="s">
        <v>1004</v>
      </c>
      <c r="H1211" s="162" t="s">
        <v>2156</v>
      </c>
      <c r="I1211" s="345"/>
      <c r="L1211" s="160"/>
      <c r="M1211" s="164"/>
      <c r="N1211" s="165"/>
      <c r="O1211" s="165"/>
      <c r="P1211" s="165"/>
      <c r="Q1211" s="165"/>
      <c r="R1211" s="165"/>
      <c r="S1211" s="165"/>
      <c r="T1211" s="166"/>
      <c r="AT1211" s="162" t="s">
        <v>2624</v>
      </c>
      <c r="AU1211" s="162" t="s">
        <v>2217</v>
      </c>
      <c r="AV1211" s="12" t="s">
        <v>2215</v>
      </c>
      <c r="AW1211" s="12" t="s">
        <v>26</v>
      </c>
      <c r="AX1211" s="12" t="s">
        <v>2207</v>
      </c>
      <c r="AY1211" s="162" t="s">
        <v>2612</v>
      </c>
    </row>
    <row r="1212" spans="1:65" s="12" customFormat="1">
      <c r="B1212" s="160"/>
      <c r="D1212" s="161" t="s">
        <v>2624</v>
      </c>
      <c r="E1212" s="162" t="s">
        <v>2156</v>
      </c>
      <c r="F1212" s="163" t="s">
        <v>1005</v>
      </c>
      <c r="H1212" s="162" t="s">
        <v>2156</v>
      </c>
      <c r="I1212" s="345"/>
      <c r="L1212" s="160"/>
      <c r="M1212" s="164"/>
      <c r="N1212" s="165"/>
      <c r="O1212" s="165"/>
      <c r="P1212" s="165"/>
      <c r="Q1212" s="165"/>
      <c r="R1212" s="165"/>
      <c r="S1212" s="165"/>
      <c r="T1212" s="166"/>
      <c r="AT1212" s="162" t="s">
        <v>2624</v>
      </c>
      <c r="AU1212" s="162" t="s">
        <v>2217</v>
      </c>
      <c r="AV1212" s="12" t="s">
        <v>2215</v>
      </c>
      <c r="AW1212" s="12" t="s">
        <v>26</v>
      </c>
      <c r="AX1212" s="12" t="s">
        <v>2207</v>
      </c>
      <c r="AY1212" s="162" t="s">
        <v>2612</v>
      </c>
    </row>
    <row r="1213" spans="1:65" s="13" customFormat="1">
      <c r="B1213" s="167"/>
      <c r="D1213" s="161" t="s">
        <v>2624</v>
      </c>
      <c r="E1213" s="168" t="s">
        <v>2156</v>
      </c>
      <c r="F1213" s="169" t="s">
        <v>1006</v>
      </c>
      <c r="H1213" s="170">
        <v>25.29</v>
      </c>
      <c r="I1213" s="346"/>
      <c r="L1213" s="167"/>
      <c r="M1213" s="171"/>
      <c r="N1213" s="172"/>
      <c r="O1213" s="172"/>
      <c r="P1213" s="172"/>
      <c r="Q1213" s="172"/>
      <c r="R1213" s="172"/>
      <c r="S1213" s="172"/>
      <c r="T1213" s="173"/>
      <c r="AT1213" s="168" t="s">
        <v>2624</v>
      </c>
      <c r="AU1213" s="168" t="s">
        <v>2217</v>
      </c>
      <c r="AV1213" s="13" t="s">
        <v>2217</v>
      </c>
      <c r="AW1213" s="13" t="s">
        <v>26</v>
      </c>
      <c r="AX1213" s="13" t="s">
        <v>2207</v>
      </c>
      <c r="AY1213" s="168" t="s">
        <v>2612</v>
      </c>
    </row>
    <row r="1214" spans="1:65" s="12" customFormat="1">
      <c r="B1214" s="160"/>
      <c r="D1214" s="161" t="s">
        <v>2624</v>
      </c>
      <c r="E1214" s="162" t="s">
        <v>2156</v>
      </c>
      <c r="F1214" s="163" t="s">
        <v>2799</v>
      </c>
      <c r="H1214" s="162" t="s">
        <v>2156</v>
      </c>
      <c r="I1214" s="345"/>
      <c r="L1214" s="160"/>
      <c r="M1214" s="164"/>
      <c r="N1214" s="165"/>
      <c r="O1214" s="165"/>
      <c r="P1214" s="165"/>
      <c r="Q1214" s="165"/>
      <c r="R1214" s="165"/>
      <c r="S1214" s="165"/>
      <c r="T1214" s="166"/>
      <c r="AT1214" s="162" t="s">
        <v>2624</v>
      </c>
      <c r="AU1214" s="162" t="s">
        <v>2217</v>
      </c>
      <c r="AV1214" s="12" t="s">
        <v>2215</v>
      </c>
      <c r="AW1214" s="12" t="s">
        <v>26</v>
      </c>
      <c r="AX1214" s="12" t="s">
        <v>2207</v>
      </c>
      <c r="AY1214" s="162" t="s">
        <v>2612</v>
      </c>
    </row>
    <row r="1215" spans="1:65" s="13" customFormat="1">
      <c r="B1215" s="167"/>
      <c r="D1215" s="161" t="s">
        <v>2624</v>
      </c>
      <c r="E1215" s="168" t="s">
        <v>2156</v>
      </c>
      <c r="F1215" s="169" t="s">
        <v>1007</v>
      </c>
      <c r="H1215" s="170">
        <v>38.744999999999997</v>
      </c>
      <c r="I1215" s="346"/>
      <c r="L1215" s="167"/>
      <c r="M1215" s="171"/>
      <c r="N1215" s="172"/>
      <c r="O1215" s="172"/>
      <c r="P1215" s="172"/>
      <c r="Q1215" s="172"/>
      <c r="R1215" s="172"/>
      <c r="S1215" s="172"/>
      <c r="T1215" s="173"/>
      <c r="AT1215" s="168" t="s">
        <v>2624</v>
      </c>
      <c r="AU1215" s="168" t="s">
        <v>2217</v>
      </c>
      <c r="AV1215" s="13" t="s">
        <v>2217</v>
      </c>
      <c r="AW1215" s="13" t="s">
        <v>26</v>
      </c>
      <c r="AX1215" s="13" t="s">
        <v>2207</v>
      </c>
      <c r="AY1215" s="168" t="s">
        <v>2612</v>
      </c>
    </row>
    <row r="1216" spans="1:65" s="12" customFormat="1">
      <c r="B1216" s="160"/>
      <c r="D1216" s="161" t="s">
        <v>2624</v>
      </c>
      <c r="E1216" s="162" t="s">
        <v>2156</v>
      </c>
      <c r="F1216" s="163" t="s">
        <v>2625</v>
      </c>
      <c r="H1216" s="162" t="s">
        <v>2156</v>
      </c>
      <c r="I1216" s="345"/>
      <c r="L1216" s="160"/>
      <c r="M1216" s="164"/>
      <c r="N1216" s="165"/>
      <c r="O1216" s="165"/>
      <c r="P1216" s="165"/>
      <c r="Q1216" s="165"/>
      <c r="R1216" s="165"/>
      <c r="S1216" s="165"/>
      <c r="T1216" s="166"/>
      <c r="AT1216" s="162" t="s">
        <v>2624</v>
      </c>
      <c r="AU1216" s="162" t="s">
        <v>2217</v>
      </c>
      <c r="AV1216" s="12" t="s">
        <v>2215</v>
      </c>
      <c r="AW1216" s="12" t="s">
        <v>26</v>
      </c>
      <c r="AX1216" s="12" t="s">
        <v>2207</v>
      </c>
      <c r="AY1216" s="162" t="s">
        <v>2612</v>
      </c>
    </row>
    <row r="1217" spans="2:51" s="13" customFormat="1">
      <c r="B1217" s="167"/>
      <c r="D1217" s="161" t="s">
        <v>2624</v>
      </c>
      <c r="E1217" s="168" t="s">
        <v>2156</v>
      </c>
      <c r="F1217" s="169" t="s">
        <v>1008</v>
      </c>
      <c r="H1217" s="170">
        <v>2.2050000000000001</v>
      </c>
      <c r="I1217" s="346"/>
      <c r="L1217" s="167"/>
      <c r="M1217" s="171"/>
      <c r="N1217" s="172"/>
      <c r="O1217" s="172"/>
      <c r="P1217" s="172"/>
      <c r="Q1217" s="172"/>
      <c r="R1217" s="172"/>
      <c r="S1217" s="172"/>
      <c r="T1217" s="173"/>
      <c r="AT1217" s="168" t="s">
        <v>2624</v>
      </c>
      <c r="AU1217" s="168" t="s">
        <v>2217</v>
      </c>
      <c r="AV1217" s="13" t="s">
        <v>2217</v>
      </c>
      <c r="AW1217" s="13" t="s">
        <v>26</v>
      </c>
      <c r="AX1217" s="13" t="s">
        <v>2207</v>
      </c>
      <c r="AY1217" s="168" t="s">
        <v>2612</v>
      </c>
    </row>
    <row r="1218" spans="2:51" s="12" customFormat="1">
      <c r="B1218" s="160"/>
      <c r="D1218" s="161" t="s">
        <v>2624</v>
      </c>
      <c r="E1218" s="162" t="s">
        <v>2156</v>
      </c>
      <c r="F1218" s="163" t="s">
        <v>2804</v>
      </c>
      <c r="H1218" s="162" t="s">
        <v>2156</v>
      </c>
      <c r="I1218" s="345"/>
      <c r="L1218" s="160"/>
      <c r="M1218" s="164"/>
      <c r="N1218" s="165"/>
      <c r="O1218" s="165"/>
      <c r="P1218" s="165"/>
      <c r="Q1218" s="165"/>
      <c r="R1218" s="165"/>
      <c r="S1218" s="165"/>
      <c r="T1218" s="166"/>
      <c r="AT1218" s="162" t="s">
        <v>2624</v>
      </c>
      <c r="AU1218" s="162" t="s">
        <v>2217</v>
      </c>
      <c r="AV1218" s="12" t="s">
        <v>2215</v>
      </c>
      <c r="AW1218" s="12" t="s">
        <v>26</v>
      </c>
      <c r="AX1218" s="12" t="s">
        <v>2207</v>
      </c>
      <c r="AY1218" s="162" t="s">
        <v>2612</v>
      </c>
    </row>
    <row r="1219" spans="2:51" s="13" customFormat="1">
      <c r="B1219" s="167"/>
      <c r="D1219" s="161" t="s">
        <v>2624</v>
      </c>
      <c r="E1219" s="168" t="s">
        <v>2156</v>
      </c>
      <c r="F1219" s="169" t="s">
        <v>1009</v>
      </c>
      <c r="H1219" s="170">
        <v>11.25</v>
      </c>
      <c r="I1219" s="346"/>
      <c r="L1219" s="167"/>
      <c r="M1219" s="171"/>
      <c r="N1219" s="172"/>
      <c r="O1219" s="172"/>
      <c r="P1219" s="172"/>
      <c r="Q1219" s="172"/>
      <c r="R1219" s="172"/>
      <c r="S1219" s="172"/>
      <c r="T1219" s="173"/>
      <c r="AT1219" s="168" t="s">
        <v>2624</v>
      </c>
      <c r="AU1219" s="168" t="s">
        <v>2217</v>
      </c>
      <c r="AV1219" s="13" t="s">
        <v>2217</v>
      </c>
      <c r="AW1219" s="13" t="s">
        <v>26</v>
      </c>
      <c r="AX1219" s="13" t="s">
        <v>2207</v>
      </c>
      <c r="AY1219" s="168" t="s">
        <v>2612</v>
      </c>
    </row>
    <row r="1220" spans="2:51" s="14" customFormat="1">
      <c r="B1220" s="174"/>
      <c r="D1220" s="161" t="s">
        <v>2624</v>
      </c>
      <c r="E1220" s="175" t="s">
        <v>2483</v>
      </c>
      <c r="F1220" s="176" t="s">
        <v>2638</v>
      </c>
      <c r="H1220" s="177">
        <v>77.489999999999995</v>
      </c>
      <c r="I1220" s="347"/>
      <c r="L1220" s="174"/>
      <c r="M1220" s="178"/>
      <c r="N1220" s="179"/>
      <c r="O1220" s="179"/>
      <c r="P1220" s="179"/>
      <c r="Q1220" s="179"/>
      <c r="R1220" s="179"/>
      <c r="S1220" s="179"/>
      <c r="T1220" s="180"/>
      <c r="AT1220" s="175" t="s">
        <v>2624</v>
      </c>
      <c r="AU1220" s="175" t="s">
        <v>2217</v>
      </c>
      <c r="AV1220" s="14" t="s">
        <v>2329</v>
      </c>
      <c r="AW1220" s="14" t="s">
        <v>26</v>
      </c>
      <c r="AX1220" s="14" t="s">
        <v>2207</v>
      </c>
      <c r="AY1220" s="175" t="s">
        <v>2612</v>
      </c>
    </row>
    <row r="1221" spans="2:51" s="12" customFormat="1">
      <c r="B1221" s="160"/>
      <c r="D1221" s="161" t="s">
        <v>2624</v>
      </c>
      <c r="E1221" s="162" t="s">
        <v>2156</v>
      </c>
      <c r="F1221" s="163" t="s">
        <v>3090</v>
      </c>
      <c r="H1221" s="162" t="s">
        <v>2156</v>
      </c>
      <c r="I1221" s="345"/>
      <c r="L1221" s="160"/>
      <c r="M1221" s="164"/>
      <c r="N1221" s="165"/>
      <c r="O1221" s="165"/>
      <c r="P1221" s="165"/>
      <c r="Q1221" s="165"/>
      <c r="R1221" s="165"/>
      <c r="S1221" s="165"/>
      <c r="T1221" s="166"/>
      <c r="AT1221" s="162" t="s">
        <v>2624</v>
      </c>
      <c r="AU1221" s="162" t="s">
        <v>2217</v>
      </c>
      <c r="AV1221" s="12" t="s">
        <v>2215</v>
      </c>
      <c r="AW1221" s="12" t="s">
        <v>26</v>
      </c>
      <c r="AX1221" s="12" t="s">
        <v>2207</v>
      </c>
      <c r="AY1221" s="162" t="s">
        <v>2612</v>
      </c>
    </row>
    <row r="1222" spans="2:51" s="13" customFormat="1">
      <c r="B1222" s="167"/>
      <c r="D1222" s="161" t="s">
        <v>2624</v>
      </c>
      <c r="E1222" s="168" t="s">
        <v>2156</v>
      </c>
      <c r="F1222" s="169" t="s">
        <v>1010</v>
      </c>
      <c r="H1222" s="170">
        <v>12.645</v>
      </c>
      <c r="I1222" s="346"/>
      <c r="L1222" s="167"/>
      <c r="M1222" s="171"/>
      <c r="N1222" s="172"/>
      <c r="O1222" s="172"/>
      <c r="P1222" s="172"/>
      <c r="Q1222" s="172"/>
      <c r="R1222" s="172"/>
      <c r="S1222" s="172"/>
      <c r="T1222" s="173"/>
      <c r="AT1222" s="168" t="s">
        <v>2624</v>
      </c>
      <c r="AU1222" s="168" t="s">
        <v>2217</v>
      </c>
      <c r="AV1222" s="13" t="s">
        <v>2217</v>
      </c>
      <c r="AW1222" s="13" t="s">
        <v>26</v>
      </c>
      <c r="AX1222" s="13" t="s">
        <v>2207</v>
      </c>
      <c r="AY1222" s="168" t="s">
        <v>2612</v>
      </c>
    </row>
    <row r="1223" spans="2:51" s="14" customFormat="1">
      <c r="B1223" s="174"/>
      <c r="D1223" s="161" t="s">
        <v>2624</v>
      </c>
      <c r="E1223" s="175" t="s">
        <v>2156</v>
      </c>
      <c r="F1223" s="176" t="s">
        <v>2638</v>
      </c>
      <c r="H1223" s="177">
        <v>12.645</v>
      </c>
      <c r="I1223" s="347"/>
      <c r="L1223" s="174"/>
      <c r="M1223" s="178"/>
      <c r="N1223" s="179"/>
      <c r="O1223" s="179"/>
      <c r="P1223" s="179"/>
      <c r="Q1223" s="179"/>
      <c r="R1223" s="179"/>
      <c r="S1223" s="179"/>
      <c r="T1223" s="180"/>
      <c r="AT1223" s="175" t="s">
        <v>2624</v>
      </c>
      <c r="AU1223" s="175" t="s">
        <v>2217</v>
      </c>
      <c r="AV1223" s="14" t="s">
        <v>2329</v>
      </c>
      <c r="AW1223" s="14" t="s">
        <v>26</v>
      </c>
      <c r="AX1223" s="14" t="s">
        <v>2207</v>
      </c>
      <c r="AY1223" s="175" t="s">
        <v>2612</v>
      </c>
    </row>
    <row r="1224" spans="2:51" s="12" customFormat="1">
      <c r="B1224" s="160"/>
      <c r="D1224" s="161" t="s">
        <v>2624</v>
      </c>
      <c r="E1224" s="162" t="s">
        <v>2156</v>
      </c>
      <c r="F1224" s="163" t="s">
        <v>2912</v>
      </c>
      <c r="H1224" s="162" t="s">
        <v>2156</v>
      </c>
      <c r="I1224" s="345"/>
      <c r="L1224" s="160"/>
      <c r="M1224" s="164"/>
      <c r="N1224" s="165"/>
      <c r="O1224" s="165"/>
      <c r="P1224" s="165"/>
      <c r="Q1224" s="165"/>
      <c r="R1224" s="165"/>
      <c r="S1224" s="165"/>
      <c r="T1224" s="166"/>
      <c r="AT1224" s="162" t="s">
        <v>2624</v>
      </c>
      <c r="AU1224" s="162" t="s">
        <v>2217</v>
      </c>
      <c r="AV1224" s="12" t="s">
        <v>2215</v>
      </c>
      <c r="AW1224" s="12" t="s">
        <v>26</v>
      </c>
      <c r="AX1224" s="12" t="s">
        <v>2207</v>
      </c>
      <c r="AY1224" s="162" t="s">
        <v>2612</v>
      </c>
    </row>
    <row r="1225" spans="2:51" s="12" customFormat="1">
      <c r="B1225" s="160"/>
      <c r="D1225" s="161" t="s">
        <v>2624</v>
      </c>
      <c r="E1225" s="162" t="s">
        <v>2156</v>
      </c>
      <c r="F1225" s="163" t="s">
        <v>1004</v>
      </c>
      <c r="H1225" s="162" t="s">
        <v>2156</v>
      </c>
      <c r="I1225" s="345"/>
      <c r="L1225" s="160"/>
      <c r="M1225" s="164"/>
      <c r="N1225" s="165"/>
      <c r="O1225" s="165"/>
      <c r="P1225" s="165"/>
      <c r="Q1225" s="165"/>
      <c r="R1225" s="165"/>
      <c r="S1225" s="165"/>
      <c r="T1225" s="166"/>
      <c r="AT1225" s="162" t="s">
        <v>2624</v>
      </c>
      <c r="AU1225" s="162" t="s">
        <v>2217</v>
      </c>
      <c r="AV1225" s="12" t="s">
        <v>2215</v>
      </c>
      <c r="AW1225" s="12" t="s">
        <v>26</v>
      </c>
      <c r="AX1225" s="12" t="s">
        <v>2207</v>
      </c>
      <c r="AY1225" s="162" t="s">
        <v>2612</v>
      </c>
    </row>
    <row r="1226" spans="2:51" s="13" customFormat="1">
      <c r="B1226" s="167"/>
      <c r="D1226" s="161" t="s">
        <v>2624</v>
      </c>
      <c r="E1226" s="168" t="s">
        <v>2156</v>
      </c>
      <c r="F1226" s="169" t="s">
        <v>2483</v>
      </c>
      <c r="H1226" s="170">
        <v>77.489999999999995</v>
      </c>
      <c r="I1226" s="346"/>
      <c r="L1226" s="167"/>
      <c r="M1226" s="171"/>
      <c r="N1226" s="172"/>
      <c r="O1226" s="172"/>
      <c r="P1226" s="172"/>
      <c r="Q1226" s="172"/>
      <c r="R1226" s="172"/>
      <c r="S1226" s="172"/>
      <c r="T1226" s="173"/>
      <c r="AT1226" s="168" t="s">
        <v>2624</v>
      </c>
      <c r="AU1226" s="168" t="s">
        <v>2217</v>
      </c>
      <c r="AV1226" s="13" t="s">
        <v>2217</v>
      </c>
      <c r="AW1226" s="13" t="s">
        <v>26</v>
      </c>
      <c r="AX1226" s="13" t="s">
        <v>2207</v>
      </c>
      <c r="AY1226" s="168" t="s">
        <v>2612</v>
      </c>
    </row>
    <row r="1227" spans="2:51" s="13" customFormat="1">
      <c r="B1227" s="167"/>
      <c r="D1227" s="161" t="s">
        <v>2624</v>
      </c>
      <c r="E1227" s="168" t="s">
        <v>2156</v>
      </c>
      <c r="F1227" s="169" t="s">
        <v>1011</v>
      </c>
      <c r="H1227" s="170">
        <v>-32.018000000000001</v>
      </c>
      <c r="I1227" s="346"/>
      <c r="L1227" s="167"/>
      <c r="M1227" s="171"/>
      <c r="N1227" s="172"/>
      <c r="O1227" s="172"/>
      <c r="P1227" s="172"/>
      <c r="Q1227" s="172"/>
      <c r="R1227" s="172"/>
      <c r="S1227" s="172"/>
      <c r="T1227" s="173"/>
      <c r="AT1227" s="168" t="s">
        <v>2624</v>
      </c>
      <c r="AU1227" s="168" t="s">
        <v>2217</v>
      </c>
      <c r="AV1227" s="13" t="s">
        <v>2217</v>
      </c>
      <c r="AW1227" s="13" t="s">
        <v>26</v>
      </c>
      <c r="AX1227" s="13" t="s">
        <v>2207</v>
      </c>
      <c r="AY1227" s="168" t="s">
        <v>2612</v>
      </c>
    </row>
    <row r="1228" spans="2:51" s="14" customFormat="1">
      <c r="B1228" s="174"/>
      <c r="D1228" s="161" t="s">
        <v>2624</v>
      </c>
      <c r="E1228" s="175" t="s">
        <v>2487</v>
      </c>
      <c r="F1228" s="176" t="s">
        <v>2638</v>
      </c>
      <c r="H1228" s="177">
        <v>45.472000000000001</v>
      </c>
      <c r="I1228" s="347"/>
      <c r="L1228" s="174"/>
      <c r="M1228" s="178"/>
      <c r="N1228" s="179"/>
      <c r="O1228" s="179"/>
      <c r="P1228" s="179"/>
      <c r="Q1228" s="179"/>
      <c r="R1228" s="179"/>
      <c r="S1228" s="179"/>
      <c r="T1228" s="180"/>
      <c r="AT1228" s="175" t="s">
        <v>2624</v>
      </c>
      <c r="AU1228" s="175" t="s">
        <v>2217</v>
      </c>
      <c r="AV1228" s="14" t="s">
        <v>2329</v>
      </c>
      <c r="AW1228" s="14" t="s">
        <v>26</v>
      </c>
      <c r="AX1228" s="14" t="s">
        <v>2207</v>
      </c>
      <c r="AY1228" s="175" t="s">
        <v>2612</v>
      </c>
    </row>
    <row r="1229" spans="2:51" s="12" customFormat="1">
      <c r="B1229" s="160"/>
      <c r="D1229" s="161" t="s">
        <v>2624</v>
      </c>
      <c r="E1229" s="162" t="s">
        <v>2156</v>
      </c>
      <c r="F1229" s="163" t="s">
        <v>1012</v>
      </c>
      <c r="H1229" s="162" t="s">
        <v>2156</v>
      </c>
      <c r="I1229" s="345"/>
      <c r="L1229" s="160"/>
      <c r="M1229" s="164"/>
      <c r="N1229" s="165"/>
      <c r="O1229" s="165"/>
      <c r="P1229" s="165"/>
      <c r="Q1229" s="165"/>
      <c r="R1229" s="165"/>
      <c r="S1229" s="165"/>
      <c r="T1229" s="166"/>
      <c r="AT1229" s="162" t="s">
        <v>2624</v>
      </c>
      <c r="AU1229" s="162" t="s">
        <v>2217</v>
      </c>
      <c r="AV1229" s="12" t="s">
        <v>2215</v>
      </c>
      <c r="AW1229" s="12" t="s">
        <v>26</v>
      </c>
      <c r="AX1229" s="12" t="s">
        <v>2207</v>
      </c>
      <c r="AY1229" s="162" t="s">
        <v>2612</v>
      </c>
    </row>
    <row r="1230" spans="2:51" s="12" customFormat="1">
      <c r="B1230" s="160"/>
      <c r="D1230" s="161" t="s">
        <v>2624</v>
      </c>
      <c r="E1230" s="162" t="s">
        <v>2156</v>
      </c>
      <c r="F1230" s="163" t="s">
        <v>1013</v>
      </c>
      <c r="H1230" s="162" t="s">
        <v>2156</v>
      </c>
      <c r="I1230" s="345"/>
      <c r="L1230" s="160"/>
      <c r="M1230" s="164"/>
      <c r="N1230" s="165"/>
      <c r="O1230" s="165"/>
      <c r="P1230" s="165"/>
      <c r="Q1230" s="165"/>
      <c r="R1230" s="165"/>
      <c r="S1230" s="165"/>
      <c r="T1230" s="166"/>
      <c r="AT1230" s="162" t="s">
        <v>2624</v>
      </c>
      <c r="AU1230" s="162" t="s">
        <v>2217</v>
      </c>
      <c r="AV1230" s="12" t="s">
        <v>2215</v>
      </c>
      <c r="AW1230" s="12" t="s">
        <v>26</v>
      </c>
      <c r="AX1230" s="12" t="s">
        <v>2207</v>
      </c>
      <c r="AY1230" s="162" t="s">
        <v>2612</v>
      </c>
    </row>
    <row r="1231" spans="2:51" s="13" customFormat="1">
      <c r="B1231" s="167"/>
      <c r="D1231" s="161" t="s">
        <v>2624</v>
      </c>
      <c r="E1231" s="168" t="s">
        <v>2156</v>
      </c>
      <c r="F1231" s="169" t="s">
        <v>1014</v>
      </c>
      <c r="H1231" s="170">
        <v>127.2</v>
      </c>
      <c r="I1231" s="346"/>
      <c r="L1231" s="167"/>
      <c r="M1231" s="171"/>
      <c r="N1231" s="172"/>
      <c r="O1231" s="172"/>
      <c r="P1231" s="172"/>
      <c r="Q1231" s="172"/>
      <c r="R1231" s="172"/>
      <c r="S1231" s="172"/>
      <c r="T1231" s="173"/>
      <c r="AT1231" s="168" t="s">
        <v>2624</v>
      </c>
      <c r="AU1231" s="168" t="s">
        <v>2217</v>
      </c>
      <c r="AV1231" s="13" t="s">
        <v>2217</v>
      </c>
      <c r="AW1231" s="13" t="s">
        <v>26</v>
      </c>
      <c r="AX1231" s="13" t="s">
        <v>2207</v>
      </c>
      <c r="AY1231" s="168" t="s">
        <v>2612</v>
      </c>
    </row>
    <row r="1232" spans="2:51" s="14" customFormat="1">
      <c r="B1232" s="174"/>
      <c r="D1232" s="161" t="s">
        <v>2624</v>
      </c>
      <c r="E1232" s="175" t="s">
        <v>2490</v>
      </c>
      <c r="F1232" s="176" t="s">
        <v>2638</v>
      </c>
      <c r="H1232" s="177">
        <v>127.2</v>
      </c>
      <c r="I1232" s="347"/>
      <c r="L1232" s="174"/>
      <c r="M1232" s="178"/>
      <c r="N1232" s="179"/>
      <c r="O1232" s="179"/>
      <c r="P1232" s="179"/>
      <c r="Q1232" s="179"/>
      <c r="R1232" s="179"/>
      <c r="S1232" s="179"/>
      <c r="T1232" s="180"/>
      <c r="AT1232" s="175" t="s">
        <v>2624</v>
      </c>
      <c r="AU1232" s="175" t="s">
        <v>2217</v>
      </c>
      <c r="AV1232" s="14" t="s">
        <v>2329</v>
      </c>
      <c r="AW1232" s="14" t="s">
        <v>26</v>
      </c>
      <c r="AX1232" s="14" t="s">
        <v>2207</v>
      </c>
      <c r="AY1232" s="175" t="s">
        <v>2612</v>
      </c>
    </row>
    <row r="1233" spans="1:65" s="15" customFormat="1">
      <c r="B1233" s="181"/>
      <c r="D1233" s="161" t="s">
        <v>2624</v>
      </c>
      <c r="E1233" s="182" t="s">
        <v>2156</v>
      </c>
      <c r="F1233" s="183" t="s">
        <v>2641</v>
      </c>
      <c r="H1233" s="184">
        <v>262.80700000000002</v>
      </c>
      <c r="I1233" s="348"/>
      <c r="L1233" s="181"/>
      <c r="M1233" s="185"/>
      <c r="N1233" s="186"/>
      <c r="O1233" s="186"/>
      <c r="P1233" s="186"/>
      <c r="Q1233" s="186"/>
      <c r="R1233" s="186"/>
      <c r="S1233" s="186"/>
      <c r="T1233" s="187"/>
      <c r="AT1233" s="182" t="s">
        <v>2624</v>
      </c>
      <c r="AU1233" s="182" t="s">
        <v>2217</v>
      </c>
      <c r="AV1233" s="15" t="s">
        <v>2389</v>
      </c>
      <c r="AW1233" s="15" t="s">
        <v>26</v>
      </c>
      <c r="AX1233" s="15" t="s">
        <v>2215</v>
      </c>
      <c r="AY1233" s="182" t="s">
        <v>2612</v>
      </c>
    </row>
    <row r="1234" spans="1:65" s="1" customFormat="1" ht="16.5" customHeight="1">
      <c r="A1234" s="29"/>
      <c r="B1234" s="146"/>
      <c r="C1234" s="147" t="s">
        <v>2308</v>
      </c>
      <c r="D1234" s="147" t="s">
        <v>2618</v>
      </c>
      <c r="E1234" s="148" t="s">
        <v>1015</v>
      </c>
      <c r="F1234" s="149" t="s">
        <v>1016</v>
      </c>
      <c r="G1234" s="150" t="s">
        <v>2485</v>
      </c>
      <c r="H1234" s="151">
        <v>1644.183</v>
      </c>
      <c r="I1234" s="344"/>
      <c r="J1234" s="152">
        <f>ROUND(I1234*H1234,2)</f>
        <v>0</v>
      </c>
      <c r="K1234" s="153"/>
      <c r="L1234" s="30"/>
      <c r="M1234" s="154" t="s">
        <v>2156</v>
      </c>
      <c r="N1234" s="155" t="s">
        <v>2172</v>
      </c>
      <c r="O1234" s="156">
        <v>2E-3</v>
      </c>
      <c r="P1234" s="156">
        <f>O1234*H1234</f>
        <v>3.2883659999999999</v>
      </c>
      <c r="Q1234" s="156">
        <v>0</v>
      </c>
      <c r="R1234" s="156">
        <f>Q1234*H1234</f>
        <v>0</v>
      </c>
      <c r="S1234" s="156">
        <v>0</v>
      </c>
      <c r="T1234" s="157">
        <f>S1234*H1234</f>
        <v>0</v>
      </c>
      <c r="U1234" s="29"/>
      <c r="V1234" s="29"/>
      <c r="W1234" s="29"/>
      <c r="X1234" s="29"/>
      <c r="Y1234" s="29"/>
      <c r="Z1234" s="29"/>
      <c r="AA1234" s="29"/>
      <c r="AB1234" s="29"/>
      <c r="AC1234" s="29"/>
      <c r="AD1234" s="29"/>
      <c r="AE1234" s="29"/>
      <c r="AR1234" s="158" t="s">
        <v>2389</v>
      </c>
      <c r="AT1234" s="158" t="s">
        <v>2618</v>
      </c>
      <c r="AU1234" s="158" t="s">
        <v>2217</v>
      </c>
      <c r="AY1234" s="17" t="s">
        <v>2612</v>
      </c>
      <c r="BE1234" s="159">
        <f>IF(N1234="základní",J1234,0)</f>
        <v>0</v>
      </c>
      <c r="BF1234" s="159">
        <f>IF(N1234="snížená",J1234,0)</f>
        <v>0</v>
      </c>
      <c r="BG1234" s="159">
        <f>IF(N1234="zákl. přenesená",J1234,0)</f>
        <v>0</v>
      </c>
      <c r="BH1234" s="159">
        <f>IF(N1234="sníž. přenesená",J1234,0)</f>
        <v>0</v>
      </c>
      <c r="BI1234" s="159">
        <f>IF(N1234="nulová",J1234,0)</f>
        <v>0</v>
      </c>
      <c r="BJ1234" s="17" t="s">
        <v>2215</v>
      </c>
      <c r="BK1234" s="159">
        <f>ROUND(I1234*H1234,2)</f>
        <v>0</v>
      </c>
      <c r="BL1234" s="17" t="s">
        <v>2389</v>
      </c>
      <c r="BM1234" s="158" t="s">
        <v>1017</v>
      </c>
    </row>
    <row r="1235" spans="1:65" s="12" customFormat="1">
      <c r="B1235" s="160"/>
      <c r="D1235" s="161" t="s">
        <v>2624</v>
      </c>
      <c r="E1235" s="162" t="s">
        <v>2156</v>
      </c>
      <c r="F1235" s="163" t="s">
        <v>2894</v>
      </c>
      <c r="H1235" s="162" t="s">
        <v>2156</v>
      </c>
      <c r="I1235" s="345"/>
      <c r="L1235" s="160"/>
      <c r="M1235" s="164"/>
      <c r="N1235" s="165"/>
      <c r="O1235" s="165"/>
      <c r="P1235" s="165"/>
      <c r="Q1235" s="165"/>
      <c r="R1235" s="165"/>
      <c r="S1235" s="165"/>
      <c r="T1235" s="166"/>
      <c r="AT1235" s="162" t="s">
        <v>2624</v>
      </c>
      <c r="AU1235" s="162" t="s">
        <v>2217</v>
      </c>
      <c r="AV1235" s="12" t="s">
        <v>2215</v>
      </c>
      <c r="AW1235" s="12" t="s">
        <v>26</v>
      </c>
      <c r="AX1235" s="12" t="s">
        <v>2207</v>
      </c>
      <c r="AY1235" s="162" t="s">
        <v>2612</v>
      </c>
    </row>
    <row r="1236" spans="1:65" s="13" customFormat="1">
      <c r="B1236" s="167"/>
      <c r="D1236" s="161" t="s">
        <v>2624</v>
      </c>
      <c r="E1236" s="168" t="s">
        <v>2156</v>
      </c>
      <c r="F1236" s="169" t="s">
        <v>1018</v>
      </c>
      <c r="H1236" s="170">
        <v>77.489999999999995</v>
      </c>
      <c r="I1236" s="346"/>
      <c r="L1236" s="167"/>
      <c r="M1236" s="171"/>
      <c r="N1236" s="172"/>
      <c r="O1236" s="172"/>
      <c r="P1236" s="172"/>
      <c r="Q1236" s="172"/>
      <c r="R1236" s="172"/>
      <c r="S1236" s="172"/>
      <c r="T1236" s="173"/>
      <c r="AT1236" s="168" t="s">
        <v>2624</v>
      </c>
      <c r="AU1236" s="168" t="s">
        <v>2217</v>
      </c>
      <c r="AV1236" s="13" t="s">
        <v>2217</v>
      </c>
      <c r="AW1236" s="13" t="s">
        <v>26</v>
      </c>
      <c r="AX1236" s="13" t="s">
        <v>2207</v>
      </c>
      <c r="AY1236" s="168" t="s">
        <v>2612</v>
      </c>
    </row>
    <row r="1237" spans="1:65" s="13" customFormat="1">
      <c r="B1237" s="167"/>
      <c r="D1237" s="161" t="s">
        <v>2624</v>
      </c>
      <c r="E1237" s="168" t="s">
        <v>2156</v>
      </c>
      <c r="F1237" s="169" t="s">
        <v>1010</v>
      </c>
      <c r="H1237" s="170">
        <v>12.645</v>
      </c>
      <c r="I1237" s="346"/>
      <c r="L1237" s="167"/>
      <c r="M1237" s="171"/>
      <c r="N1237" s="172"/>
      <c r="O1237" s="172"/>
      <c r="P1237" s="172"/>
      <c r="Q1237" s="172"/>
      <c r="R1237" s="172"/>
      <c r="S1237" s="172"/>
      <c r="T1237" s="173"/>
      <c r="AT1237" s="168" t="s">
        <v>2624</v>
      </c>
      <c r="AU1237" s="168" t="s">
        <v>2217</v>
      </c>
      <c r="AV1237" s="13" t="s">
        <v>2217</v>
      </c>
      <c r="AW1237" s="13" t="s">
        <v>26</v>
      </c>
      <c r="AX1237" s="13" t="s">
        <v>2207</v>
      </c>
      <c r="AY1237" s="168" t="s">
        <v>2612</v>
      </c>
    </row>
    <row r="1238" spans="1:65" s="14" customFormat="1">
      <c r="B1238" s="174"/>
      <c r="D1238" s="161" t="s">
        <v>2624</v>
      </c>
      <c r="E1238" s="175" t="s">
        <v>2156</v>
      </c>
      <c r="F1238" s="176" t="s">
        <v>2638</v>
      </c>
      <c r="H1238" s="177">
        <v>90.135000000000005</v>
      </c>
      <c r="I1238" s="347"/>
      <c r="L1238" s="174"/>
      <c r="M1238" s="178"/>
      <c r="N1238" s="179"/>
      <c r="O1238" s="179"/>
      <c r="P1238" s="179"/>
      <c r="Q1238" s="179"/>
      <c r="R1238" s="179"/>
      <c r="S1238" s="179"/>
      <c r="T1238" s="180"/>
      <c r="AT1238" s="175" t="s">
        <v>2624</v>
      </c>
      <c r="AU1238" s="175" t="s">
        <v>2217</v>
      </c>
      <c r="AV1238" s="14" t="s">
        <v>2329</v>
      </c>
      <c r="AW1238" s="14" t="s">
        <v>26</v>
      </c>
      <c r="AX1238" s="14" t="s">
        <v>2207</v>
      </c>
      <c r="AY1238" s="175" t="s">
        <v>2612</v>
      </c>
    </row>
    <row r="1239" spans="1:65" s="12" customFormat="1">
      <c r="B1239" s="160"/>
      <c r="D1239" s="161" t="s">
        <v>2624</v>
      </c>
      <c r="E1239" s="162" t="s">
        <v>2156</v>
      </c>
      <c r="F1239" s="163" t="s">
        <v>2912</v>
      </c>
      <c r="H1239" s="162" t="s">
        <v>2156</v>
      </c>
      <c r="I1239" s="345"/>
      <c r="L1239" s="160"/>
      <c r="M1239" s="164"/>
      <c r="N1239" s="165"/>
      <c r="O1239" s="165"/>
      <c r="P1239" s="165"/>
      <c r="Q1239" s="165"/>
      <c r="R1239" s="165"/>
      <c r="S1239" s="165"/>
      <c r="T1239" s="166"/>
      <c r="AT1239" s="162" t="s">
        <v>2624</v>
      </c>
      <c r="AU1239" s="162" t="s">
        <v>2217</v>
      </c>
      <c r="AV1239" s="12" t="s">
        <v>2215</v>
      </c>
      <c r="AW1239" s="12" t="s">
        <v>26</v>
      </c>
      <c r="AX1239" s="12" t="s">
        <v>2207</v>
      </c>
      <c r="AY1239" s="162" t="s">
        <v>2612</v>
      </c>
    </row>
    <row r="1240" spans="1:65" s="12" customFormat="1">
      <c r="B1240" s="160"/>
      <c r="D1240" s="161" t="s">
        <v>2624</v>
      </c>
      <c r="E1240" s="162" t="s">
        <v>2156</v>
      </c>
      <c r="F1240" s="163" t="s">
        <v>1004</v>
      </c>
      <c r="H1240" s="162" t="s">
        <v>2156</v>
      </c>
      <c r="I1240" s="345"/>
      <c r="L1240" s="160"/>
      <c r="M1240" s="164"/>
      <c r="N1240" s="165"/>
      <c r="O1240" s="165"/>
      <c r="P1240" s="165"/>
      <c r="Q1240" s="165"/>
      <c r="R1240" s="165"/>
      <c r="S1240" s="165"/>
      <c r="T1240" s="166"/>
      <c r="AT1240" s="162" t="s">
        <v>2624</v>
      </c>
      <c r="AU1240" s="162" t="s">
        <v>2217</v>
      </c>
      <c r="AV1240" s="12" t="s">
        <v>2215</v>
      </c>
      <c r="AW1240" s="12" t="s">
        <v>26</v>
      </c>
      <c r="AX1240" s="12" t="s">
        <v>2207</v>
      </c>
      <c r="AY1240" s="162" t="s">
        <v>2612</v>
      </c>
    </row>
    <row r="1241" spans="1:65" s="13" customFormat="1">
      <c r="B1241" s="167"/>
      <c r="D1241" s="161" t="s">
        <v>2624</v>
      </c>
      <c r="E1241" s="168" t="s">
        <v>2156</v>
      </c>
      <c r="F1241" s="169" t="s">
        <v>1019</v>
      </c>
      <c r="H1241" s="170">
        <v>409.24799999999999</v>
      </c>
      <c r="I1241" s="346"/>
      <c r="L1241" s="167"/>
      <c r="M1241" s="171"/>
      <c r="N1241" s="172"/>
      <c r="O1241" s="172"/>
      <c r="P1241" s="172"/>
      <c r="Q1241" s="172"/>
      <c r="R1241" s="172"/>
      <c r="S1241" s="172"/>
      <c r="T1241" s="173"/>
      <c r="AT1241" s="168" t="s">
        <v>2624</v>
      </c>
      <c r="AU1241" s="168" t="s">
        <v>2217</v>
      </c>
      <c r="AV1241" s="13" t="s">
        <v>2217</v>
      </c>
      <c r="AW1241" s="13" t="s">
        <v>26</v>
      </c>
      <c r="AX1241" s="13" t="s">
        <v>2207</v>
      </c>
      <c r="AY1241" s="168" t="s">
        <v>2612</v>
      </c>
    </row>
    <row r="1242" spans="1:65" s="12" customFormat="1">
      <c r="B1242" s="160"/>
      <c r="D1242" s="161" t="s">
        <v>2624</v>
      </c>
      <c r="E1242" s="162" t="s">
        <v>2156</v>
      </c>
      <c r="F1242" s="163" t="s">
        <v>1012</v>
      </c>
      <c r="H1242" s="162" t="s">
        <v>2156</v>
      </c>
      <c r="I1242" s="345"/>
      <c r="L1242" s="160"/>
      <c r="M1242" s="164"/>
      <c r="N1242" s="165"/>
      <c r="O1242" s="165"/>
      <c r="P1242" s="165"/>
      <c r="Q1242" s="165"/>
      <c r="R1242" s="165"/>
      <c r="S1242" s="165"/>
      <c r="T1242" s="166"/>
      <c r="AT1242" s="162" t="s">
        <v>2624</v>
      </c>
      <c r="AU1242" s="162" t="s">
        <v>2217</v>
      </c>
      <c r="AV1242" s="12" t="s">
        <v>2215</v>
      </c>
      <c r="AW1242" s="12" t="s">
        <v>26</v>
      </c>
      <c r="AX1242" s="12" t="s">
        <v>2207</v>
      </c>
      <c r="AY1242" s="162" t="s">
        <v>2612</v>
      </c>
    </row>
    <row r="1243" spans="1:65" s="13" customFormat="1">
      <c r="B1243" s="167"/>
      <c r="D1243" s="161" t="s">
        <v>2624</v>
      </c>
      <c r="E1243" s="168" t="s">
        <v>2156</v>
      </c>
      <c r="F1243" s="169" t="s">
        <v>1020</v>
      </c>
      <c r="H1243" s="170">
        <v>1144.8</v>
      </c>
      <c r="I1243" s="346"/>
      <c r="L1243" s="167"/>
      <c r="M1243" s="171"/>
      <c r="N1243" s="172"/>
      <c r="O1243" s="172"/>
      <c r="P1243" s="172"/>
      <c r="Q1243" s="172"/>
      <c r="R1243" s="172"/>
      <c r="S1243" s="172"/>
      <c r="T1243" s="173"/>
      <c r="AT1243" s="168" t="s">
        <v>2624</v>
      </c>
      <c r="AU1243" s="168" t="s">
        <v>2217</v>
      </c>
      <c r="AV1243" s="13" t="s">
        <v>2217</v>
      </c>
      <c r="AW1243" s="13" t="s">
        <v>26</v>
      </c>
      <c r="AX1243" s="13" t="s">
        <v>2207</v>
      </c>
      <c r="AY1243" s="168" t="s">
        <v>2612</v>
      </c>
    </row>
    <row r="1244" spans="1:65" s="14" customFormat="1">
      <c r="B1244" s="174"/>
      <c r="D1244" s="161" t="s">
        <v>2624</v>
      </c>
      <c r="E1244" s="175" t="s">
        <v>2156</v>
      </c>
      <c r="F1244" s="176" t="s">
        <v>2638</v>
      </c>
      <c r="H1244" s="177">
        <v>1554.048</v>
      </c>
      <c r="I1244" s="347"/>
      <c r="L1244" s="174"/>
      <c r="M1244" s="178"/>
      <c r="N1244" s="179"/>
      <c r="O1244" s="179"/>
      <c r="P1244" s="179"/>
      <c r="Q1244" s="179"/>
      <c r="R1244" s="179"/>
      <c r="S1244" s="179"/>
      <c r="T1244" s="180"/>
      <c r="AT1244" s="175" t="s">
        <v>2624</v>
      </c>
      <c r="AU1244" s="175" t="s">
        <v>2217</v>
      </c>
      <c r="AV1244" s="14" t="s">
        <v>2329</v>
      </c>
      <c r="AW1244" s="14" t="s">
        <v>26</v>
      </c>
      <c r="AX1244" s="14" t="s">
        <v>2207</v>
      </c>
      <c r="AY1244" s="175" t="s">
        <v>2612</v>
      </c>
    </row>
    <row r="1245" spans="1:65" s="15" customFormat="1">
      <c r="B1245" s="181"/>
      <c r="D1245" s="161" t="s">
        <v>2624</v>
      </c>
      <c r="E1245" s="182" t="s">
        <v>2156</v>
      </c>
      <c r="F1245" s="183" t="s">
        <v>2641</v>
      </c>
      <c r="H1245" s="184">
        <v>1644.183</v>
      </c>
      <c r="I1245" s="348"/>
      <c r="L1245" s="181"/>
      <c r="M1245" s="185"/>
      <c r="N1245" s="186"/>
      <c r="O1245" s="186"/>
      <c r="P1245" s="186"/>
      <c r="Q1245" s="186"/>
      <c r="R1245" s="186"/>
      <c r="S1245" s="186"/>
      <c r="T1245" s="187"/>
      <c r="AT1245" s="182" t="s">
        <v>2624</v>
      </c>
      <c r="AU1245" s="182" t="s">
        <v>2217</v>
      </c>
      <c r="AV1245" s="15" t="s">
        <v>2389</v>
      </c>
      <c r="AW1245" s="15" t="s">
        <v>26</v>
      </c>
      <c r="AX1245" s="15" t="s">
        <v>2215</v>
      </c>
      <c r="AY1245" s="182" t="s">
        <v>2612</v>
      </c>
    </row>
    <row r="1246" spans="1:65" s="1" customFormat="1" ht="16.5" customHeight="1">
      <c r="A1246" s="29"/>
      <c r="B1246" s="146"/>
      <c r="C1246" s="147" t="s">
        <v>1021</v>
      </c>
      <c r="D1246" s="147" t="s">
        <v>2618</v>
      </c>
      <c r="E1246" s="148" t="s">
        <v>1022</v>
      </c>
      <c r="F1246" s="149" t="s">
        <v>1023</v>
      </c>
      <c r="G1246" s="150" t="s">
        <v>2485</v>
      </c>
      <c r="H1246" s="151">
        <v>226.358</v>
      </c>
      <c r="I1246" s="344"/>
      <c r="J1246" s="152">
        <f>ROUND(I1246*H1246,2)</f>
        <v>0</v>
      </c>
      <c r="K1246" s="153"/>
      <c r="L1246" s="30"/>
      <c r="M1246" s="154" t="s">
        <v>2156</v>
      </c>
      <c r="N1246" s="155" t="s">
        <v>2172</v>
      </c>
      <c r="O1246" s="156">
        <v>3.2000000000000001E-2</v>
      </c>
      <c r="P1246" s="156">
        <f>O1246*H1246</f>
        <v>7.2434560000000001</v>
      </c>
      <c r="Q1246" s="156">
        <v>0</v>
      </c>
      <c r="R1246" s="156">
        <f>Q1246*H1246</f>
        <v>0</v>
      </c>
      <c r="S1246" s="156">
        <v>0</v>
      </c>
      <c r="T1246" s="157">
        <f>S1246*H1246</f>
        <v>0</v>
      </c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R1246" s="158" t="s">
        <v>2389</v>
      </c>
      <c r="AT1246" s="158" t="s">
        <v>2618</v>
      </c>
      <c r="AU1246" s="158" t="s">
        <v>2217</v>
      </c>
      <c r="AY1246" s="17" t="s">
        <v>2612</v>
      </c>
      <c r="BE1246" s="159">
        <f>IF(N1246="základní",J1246,0)</f>
        <v>0</v>
      </c>
      <c r="BF1246" s="159">
        <f>IF(N1246="snížená",J1246,0)</f>
        <v>0</v>
      </c>
      <c r="BG1246" s="159">
        <f>IF(N1246="zákl. přenesená",J1246,0)</f>
        <v>0</v>
      </c>
      <c r="BH1246" s="159">
        <f>IF(N1246="sníž. přenesená",J1246,0)</f>
        <v>0</v>
      </c>
      <c r="BI1246" s="159">
        <f>IF(N1246="nulová",J1246,0)</f>
        <v>0</v>
      </c>
      <c r="BJ1246" s="17" t="s">
        <v>2215</v>
      </c>
      <c r="BK1246" s="159">
        <f>ROUND(I1246*H1246,2)</f>
        <v>0</v>
      </c>
      <c r="BL1246" s="17" t="s">
        <v>2389</v>
      </c>
      <c r="BM1246" s="158" t="s">
        <v>1024</v>
      </c>
    </row>
    <row r="1247" spans="1:65" s="12" customFormat="1">
      <c r="B1247" s="160"/>
      <c r="D1247" s="161" t="s">
        <v>2624</v>
      </c>
      <c r="E1247" s="162" t="s">
        <v>2156</v>
      </c>
      <c r="F1247" s="163" t="s">
        <v>1003</v>
      </c>
      <c r="H1247" s="162" t="s">
        <v>2156</v>
      </c>
      <c r="I1247" s="345"/>
      <c r="L1247" s="160"/>
      <c r="M1247" s="164"/>
      <c r="N1247" s="165"/>
      <c r="O1247" s="165"/>
      <c r="P1247" s="165"/>
      <c r="Q1247" s="165"/>
      <c r="R1247" s="165"/>
      <c r="S1247" s="165"/>
      <c r="T1247" s="166"/>
      <c r="AT1247" s="162" t="s">
        <v>2624</v>
      </c>
      <c r="AU1247" s="162" t="s">
        <v>2217</v>
      </c>
      <c r="AV1247" s="12" t="s">
        <v>2215</v>
      </c>
      <c r="AW1247" s="12" t="s">
        <v>26</v>
      </c>
      <c r="AX1247" s="12" t="s">
        <v>2207</v>
      </c>
      <c r="AY1247" s="162" t="s">
        <v>2612</v>
      </c>
    </row>
    <row r="1248" spans="1:65" s="12" customFormat="1">
      <c r="B1248" s="160"/>
      <c r="D1248" s="161" t="s">
        <v>2624</v>
      </c>
      <c r="E1248" s="162" t="s">
        <v>2156</v>
      </c>
      <c r="F1248" s="163" t="s">
        <v>1025</v>
      </c>
      <c r="H1248" s="162" t="s">
        <v>2156</v>
      </c>
      <c r="I1248" s="345"/>
      <c r="L1248" s="160"/>
      <c r="M1248" s="164"/>
      <c r="N1248" s="165"/>
      <c r="O1248" s="165"/>
      <c r="P1248" s="165"/>
      <c r="Q1248" s="165"/>
      <c r="R1248" s="165"/>
      <c r="S1248" s="165"/>
      <c r="T1248" s="166"/>
      <c r="AT1248" s="162" t="s">
        <v>2624</v>
      </c>
      <c r="AU1248" s="162" t="s">
        <v>2217</v>
      </c>
      <c r="AV1248" s="12" t="s">
        <v>2215</v>
      </c>
      <c r="AW1248" s="12" t="s">
        <v>26</v>
      </c>
      <c r="AX1248" s="12" t="s">
        <v>2207</v>
      </c>
      <c r="AY1248" s="162" t="s">
        <v>2612</v>
      </c>
    </row>
    <row r="1249" spans="1:65" s="12" customFormat="1">
      <c r="B1249" s="160"/>
      <c r="D1249" s="161" t="s">
        <v>2624</v>
      </c>
      <c r="E1249" s="162" t="s">
        <v>2156</v>
      </c>
      <c r="F1249" s="163" t="s">
        <v>3091</v>
      </c>
      <c r="H1249" s="162" t="s">
        <v>2156</v>
      </c>
      <c r="I1249" s="345"/>
      <c r="L1249" s="160"/>
      <c r="M1249" s="164"/>
      <c r="N1249" s="165"/>
      <c r="O1249" s="165"/>
      <c r="P1249" s="165"/>
      <c r="Q1249" s="165"/>
      <c r="R1249" s="165"/>
      <c r="S1249" s="165"/>
      <c r="T1249" s="166"/>
      <c r="AT1249" s="162" t="s">
        <v>2624</v>
      </c>
      <c r="AU1249" s="162" t="s">
        <v>2217</v>
      </c>
      <c r="AV1249" s="12" t="s">
        <v>2215</v>
      </c>
      <c r="AW1249" s="12" t="s">
        <v>26</v>
      </c>
      <c r="AX1249" s="12" t="s">
        <v>2207</v>
      </c>
      <c r="AY1249" s="162" t="s">
        <v>2612</v>
      </c>
    </row>
    <row r="1250" spans="1:65" s="13" customFormat="1">
      <c r="B1250" s="167"/>
      <c r="D1250" s="161" t="s">
        <v>2624</v>
      </c>
      <c r="E1250" s="168" t="s">
        <v>2156</v>
      </c>
      <c r="F1250" s="169" t="s">
        <v>1026</v>
      </c>
      <c r="H1250" s="170">
        <v>0</v>
      </c>
      <c r="I1250" s="346"/>
      <c r="L1250" s="167"/>
      <c r="M1250" s="171"/>
      <c r="N1250" s="172"/>
      <c r="O1250" s="172"/>
      <c r="P1250" s="172"/>
      <c r="Q1250" s="172"/>
      <c r="R1250" s="172"/>
      <c r="S1250" s="172"/>
      <c r="T1250" s="173"/>
      <c r="AT1250" s="168" t="s">
        <v>2624</v>
      </c>
      <c r="AU1250" s="168" t="s">
        <v>2217</v>
      </c>
      <c r="AV1250" s="13" t="s">
        <v>2217</v>
      </c>
      <c r="AW1250" s="13" t="s">
        <v>26</v>
      </c>
      <c r="AX1250" s="13" t="s">
        <v>2207</v>
      </c>
      <c r="AY1250" s="168" t="s">
        <v>2612</v>
      </c>
    </row>
    <row r="1251" spans="1:65" s="13" customFormat="1">
      <c r="B1251" s="167"/>
      <c r="D1251" s="161" t="s">
        <v>2624</v>
      </c>
      <c r="E1251" s="168" t="s">
        <v>2156</v>
      </c>
      <c r="F1251" s="169" t="s">
        <v>1027</v>
      </c>
      <c r="H1251" s="170">
        <v>0</v>
      </c>
      <c r="I1251" s="346"/>
      <c r="L1251" s="167"/>
      <c r="M1251" s="171"/>
      <c r="N1251" s="172"/>
      <c r="O1251" s="172"/>
      <c r="P1251" s="172"/>
      <c r="Q1251" s="172"/>
      <c r="R1251" s="172"/>
      <c r="S1251" s="172"/>
      <c r="T1251" s="173"/>
      <c r="AT1251" s="168" t="s">
        <v>2624</v>
      </c>
      <c r="AU1251" s="168" t="s">
        <v>2217</v>
      </c>
      <c r="AV1251" s="13" t="s">
        <v>2217</v>
      </c>
      <c r="AW1251" s="13" t="s">
        <v>26</v>
      </c>
      <c r="AX1251" s="13" t="s">
        <v>2207</v>
      </c>
      <c r="AY1251" s="168" t="s">
        <v>2612</v>
      </c>
    </row>
    <row r="1252" spans="1:65" s="12" customFormat="1">
      <c r="B1252" s="160"/>
      <c r="D1252" s="161" t="s">
        <v>2624</v>
      </c>
      <c r="E1252" s="162" t="s">
        <v>2156</v>
      </c>
      <c r="F1252" s="163" t="s">
        <v>2721</v>
      </c>
      <c r="H1252" s="162" t="s">
        <v>2156</v>
      </c>
      <c r="I1252" s="345"/>
      <c r="L1252" s="160"/>
      <c r="M1252" s="164"/>
      <c r="N1252" s="165"/>
      <c r="O1252" s="165"/>
      <c r="P1252" s="165"/>
      <c r="Q1252" s="165"/>
      <c r="R1252" s="165"/>
      <c r="S1252" s="165"/>
      <c r="T1252" s="166"/>
      <c r="AT1252" s="162" t="s">
        <v>2624</v>
      </c>
      <c r="AU1252" s="162" t="s">
        <v>2217</v>
      </c>
      <c r="AV1252" s="12" t="s">
        <v>2215</v>
      </c>
      <c r="AW1252" s="12" t="s">
        <v>26</v>
      </c>
      <c r="AX1252" s="12" t="s">
        <v>2207</v>
      </c>
      <c r="AY1252" s="162" t="s">
        <v>2612</v>
      </c>
    </row>
    <row r="1253" spans="1:65" s="13" customFormat="1">
      <c r="B1253" s="167"/>
      <c r="D1253" s="161" t="s">
        <v>2624</v>
      </c>
      <c r="E1253" s="168" t="s">
        <v>2156</v>
      </c>
      <c r="F1253" s="169" t="s">
        <v>1028</v>
      </c>
      <c r="H1253" s="170">
        <v>24.552</v>
      </c>
      <c r="I1253" s="346"/>
      <c r="L1253" s="167"/>
      <c r="M1253" s="171"/>
      <c r="N1253" s="172"/>
      <c r="O1253" s="172"/>
      <c r="P1253" s="172"/>
      <c r="Q1253" s="172"/>
      <c r="R1253" s="172"/>
      <c r="S1253" s="172"/>
      <c r="T1253" s="173"/>
      <c r="AT1253" s="168" t="s">
        <v>2624</v>
      </c>
      <c r="AU1253" s="168" t="s">
        <v>2217</v>
      </c>
      <c r="AV1253" s="13" t="s">
        <v>2217</v>
      </c>
      <c r="AW1253" s="13" t="s">
        <v>26</v>
      </c>
      <c r="AX1253" s="13" t="s">
        <v>2207</v>
      </c>
      <c r="AY1253" s="168" t="s">
        <v>2612</v>
      </c>
    </row>
    <row r="1254" spans="1:65" s="13" customFormat="1">
      <c r="B1254" s="167"/>
      <c r="D1254" s="161" t="s">
        <v>2624</v>
      </c>
      <c r="E1254" s="168" t="s">
        <v>2156</v>
      </c>
      <c r="F1254" s="169" t="s">
        <v>1029</v>
      </c>
      <c r="H1254" s="170">
        <v>7.7759999999999998</v>
      </c>
      <c r="I1254" s="346"/>
      <c r="L1254" s="167"/>
      <c r="M1254" s="171"/>
      <c r="N1254" s="172"/>
      <c r="O1254" s="172"/>
      <c r="P1254" s="172"/>
      <c r="Q1254" s="172"/>
      <c r="R1254" s="172"/>
      <c r="S1254" s="172"/>
      <c r="T1254" s="173"/>
      <c r="AT1254" s="168" t="s">
        <v>2624</v>
      </c>
      <c r="AU1254" s="168" t="s">
        <v>2217</v>
      </c>
      <c r="AV1254" s="13" t="s">
        <v>2217</v>
      </c>
      <c r="AW1254" s="13" t="s">
        <v>26</v>
      </c>
      <c r="AX1254" s="13" t="s">
        <v>2207</v>
      </c>
      <c r="AY1254" s="168" t="s">
        <v>2612</v>
      </c>
    </row>
    <row r="1255" spans="1:65" s="12" customFormat="1">
      <c r="B1255" s="160"/>
      <c r="D1255" s="161" t="s">
        <v>2624</v>
      </c>
      <c r="E1255" s="162" t="s">
        <v>2156</v>
      </c>
      <c r="F1255" s="163" t="s">
        <v>2799</v>
      </c>
      <c r="H1255" s="162" t="s">
        <v>2156</v>
      </c>
      <c r="I1255" s="345"/>
      <c r="L1255" s="160"/>
      <c r="M1255" s="164"/>
      <c r="N1255" s="165"/>
      <c r="O1255" s="165"/>
      <c r="P1255" s="165"/>
      <c r="Q1255" s="165"/>
      <c r="R1255" s="165"/>
      <c r="S1255" s="165"/>
      <c r="T1255" s="166"/>
      <c r="AT1255" s="162" t="s">
        <v>2624</v>
      </c>
      <c r="AU1255" s="162" t="s">
        <v>2217</v>
      </c>
      <c r="AV1255" s="12" t="s">
        <v>2215</v>
      </c>
      <c r="AW1255" s="12" t="s">
        <v>26</v>
      </c>
      <c r="AX1255" s="12" t="s">
        <v>2207</v>
      </c>
      <c r="AY1255" s="162" t="s">
        <v>2612</v>
      </c>
    </row>
    <row r="1256" spans="1:65" s="13" customFormat="1">
      <c r="B1256" s="167"/>
      <c r="D1256" s="161" t="s">
        <v>2624</v>
      </c>
      <c r="E1256" s="168" t="s">
        <v>2156</v>
      </c>
      <c r="F1256" s="169" t="s">
        <v>1030</v>
      </c>
      <c r="H1256" s="170">
        <v>50.152999999999999</v>
      </c>
      <c r="I1256" s="346"/>
      <c r="L1256" s="167"/>
      <c r="M1256" s="171"/>
      <c r="N1256" s="172"/>
      <c r="O1256" s="172"/>
      <c r="P1256" s="172"/>
      <c r="Q1256" s="172"/>
      <c r="R1256" s="172"/>
      <c r="S1256" s="172"/>
      <c r="T1256" s="173"/>
      <c r="AT1256" s="168" t="s">
        <v>2624</v>
      </c>
      <c r="AU1256" s="168" t="s">
        <v>2217</v>
      </c>
      <c r="AV1256" s="13" t="s">
        <v>2217</v>
      </c>
      <c r="AW1256" s="13" t="s">
        <v>26</v>
      </c>
      <c r="AX1256" s="13" t="s">
        <v>2207</v>
      </c>
      <c r="AY1256" s="168" t="s">
        <v>2612</v>
      </c>
    </row>
    <row r="1257" spans="1:65" s="13" customFormat="1">
      <c r="B1257" s="167"/>
      <c r="D1257" s="161" t="s">
        <v>2624</v>
      </c>
      <c r="E1257" s="168" t="s">
        <v>2156</v>
      </c>
      <c r="F1257" s="169" t="s">
        <v>1031</v>
      </c>
      <c r="H1257" s="170">
        <v>30.698</v>
      </c>
      <c r="I1257" s="346"/>
      <c r="L1257" s="167"/>
      <c r="M1257" s="171"/>
      <c r="N1257" s="172"/>
      <c r="O1257" s="172"/>
      <c r="P1257" s="172"/>
      <c r="Q1257" s="172"/>
      <c r="R1257" s="172"/>
      <c r="S1257" s="172"/>
      <c r="T1257" s="173"/>
      <c r="AT1257" s="168" t="s">
        <v>2624</v>
      </c>
      <c r="AU1257" s="168" t="s">
        <v>2217</v>
      </c>
      <c r="AV1257" s="13" t="s">
        <v>2217</v>
      </c>
      <c r="AW1257" s="13" t="s">
        <v>26</v>
      </c>
      <c r="AX1257" s="13" t="s">
        <v>2207</v>
      </c>
      <c r="AY1257" s="168" t="s">
        <v>2612</v>
      </c>
    </row>
    <row r="1258" spans="1:65" s="14" customFormat="1">
      <c r="B1258" s="174"/>
      <c r="D1258" s="161" t="s">
        <v>2624</v>
      </c>
      <c r="E1258" s="175" t="s">
        <v>2493</v>
      </c>
      <c r="F1258" s="176" t="s">
        <v>2638</v>
      </c>
      <c r="H1258" s="177">
        <v>113.179</v>
      </c>
      <c r="I1258" s="347"/>
      <c r="L1258" s="174"/>
      <c r="M1258" s="178"/>
      <c r="N1258" s="179"/>
      <c r="O1258" s="179"/>
      <c r="P1258" s="179"/>
      <c r="Q1258" s="179"/>
      <c r="R1258" s="179"/>
      <c r="S1258" s="179"/>
      <c r="T1258" s="180"/>
      <c r="AT1258" s="175" t="s">
        <v>2624</v>
      </c>
      <c r="AU1258" s="175" t="s">
        <v>2217</v>
      </c>
      <c r="AV1258" s="14" t="s">
        <v>2329</v>
      </c>
      <c r="AW1258" s="14" t="s">
        <v>26</v>
      </c>
      <c r="AX1258" s="14" t="s">
        <v>2207</v>
      </c>
      <c r="AY1258" s="175" t="s">
        <v>2612</v>
      </c>
    </row>
    <row r="1259" spans="1:65" s="12" customFormat="1">
      <c r="B1259" s="160"/>
      <c r="D1259" s="161" t="s">
        <v>2624</v>
      </c>
      <c r="E1259" s="162" t="s">
        <v>2156</v>
      </c>
      <c r="F1259" s="163" t="s">
        <v>2912</v>
      </c>
      <c r="H1259" s="162" t="s">
        <v>2156</v>
      </c>
      <c r="I1259" s="345"/>
      <c r="L1259" s="160"/>
      <c r="M1259" s="164"/>
      <c r="N1259" s="165"/>
      <c r="O1259" s="165"/>
      <c r="P1259" s="165"/>
      <c r="Q1259" s="165"/>
      <c r="R1259" s="165"/>
      <c r="S1259" s="165"/>
      <c r="T1259" s="166"/>
      <c r="AT1259" s="162" t="s">
        <v>2624</v>
      </c>
      <c r="AU1259" s="162" t="s">
        <v>2217</v>
      </c>
      <c r="AV1259" s="12" t="s">
        <v>2215</v>
      </c>
      <c r="AW1259" s="12" t="s">
        <v>26</v>
      </c>
      <c r="AX1259" s="12" t="s">
        <v>2207</v>
      </c>
      <c r="AY1259" s="162" t="s">
        <v>2612</v>
      </c>
    </row>
    <row r="1260" spans="1:65" s="13" customFormat="1">
      <c r="B1260" s="167"/>
      <c r="D1260" s="161" t="s">
        <v>2624</v>
      </c>
      <c r="E1260" s="168" t="s">
        <v>2156</v>
      </c>
      <c r="F1260" s="169" t="s">
        <v>2493</v>
      </c>
      <c r="H1260" s="170">
        <v>113.179</v>
      </c>
      <c r="I1260" s="346"/>
      <c r="L1260" s="167"/>
      <c r="M1260" s="171"/>
      <c r="N1260" s="172"/>
      <c r="O1260" s="172"/>
      <c r="P1260" s="172"/>
      <c r="Q1260" s="172"/>
      <c r="R1260" s="172"/>
      <c r="S1260" s="172"/>
      <c r="T1260" s="173"/>
      <c r="AT1260" s="168" t="s">
        <v>2624</v>
      </c>
      <c r="AU1260" s="168" t="s">
        <v>2217</v>
      </c>
      <c r="AV1260" s="13" t="s">
        <v>2217</v>
      </c>
      <c r="AW1260" s="13" t="s">
        <v>26</v>
      </c>
      <c r="AX1260" s="13" t="s">
        <v>2207</v>
      </c>
      <c r="AY1260" s="168" t="s">
        <v>2612</v>
      </c>
    </row>
    <row r="1261" spans="1:65" s="14" customFormat="1">
      <c r="B1261" s="174"/>
      <c r="D1261" s="161" t="s">
        <v>2624</v>
      </c>
      <c r="E1261" s="175" t="s">
        <v>2156</v>
      </c>
      <c r="F1261" s="176" t="s">
        <v>2638</v>
      </c>
      <c r="H1261" s="177">
        <v>113.179</v>
      </c>
      <c r="I1261" s="347"/>
      <c r="L1261" s="174"/>
      <c r="M1261" s="178"/>
      <c r="N1261" s="179"/>
      <c r="O1261" s="179"/>
      <c r="P1261" s="179"/>
      <c r="Q1261" s="179"/>
      <c r="R1261" s="179"/>
      <c r="S1261" s="179"/>
      <c r="T1261" s="180"/>
      <c r="AT1261" s="175" t="s">
        <v>2624</v>
      </c>
      <c r="AU1261" s="175" t="s">
        <v>2217</v>
      </c>
      <c r="AV1261" s="14" t="s">
        <v>2329</v>
      </c>
      <c r="AW1261" s="14" t="s">
        <v>26</v>
      </c>
      <c r="AX1261" s="14" t="s">
        <v>2207</v>
      </c>
      <c r="AY1261" s="175" t="s">
        <v>2612</v>
      </c>
    </row>
    <row r="1262" spans="1:65" s="15" customFormat="1">
      <c r="B1262" s="181"/>
      <c r="D1262" s="161" t="s">
        <v>2624</v>
      </c>
      <c r="E1262" s="182" t="s">
        <v>2156</v>
      </c>
      <c r="F1262" s="183" t="s">
        <v>2641</v>
      </c>
      <c r="H1262" s="184">
        <v>226.358</v>
      </c>
      <c r="I1262" s="348"/>
      <c r="L1262" s="181"/>
      <c r="M1262" s="185"/>
      <c r="N1262" s="186"/>
      <c r="O1262" s="186"/>
      <c r="P1262" s="186"/>
      <c r="Q1262" s="186"/>
      <c r="R1262" s="186"/>
      <c r="S1262" s="186"/>
      <c r="T1262" s="187"/>
      <c r="AT1262" s="182" t="s">
        <v>2624</v>
      </c>
      <c r="AU1262" s="182" t="s">
        <v>2217</v>
      </c>
      <c r="AV1262" s="15" t="s">
        <v>2389</v>
      </c>
      <c r="AW1262" s="15" t="s">
        <v>26</v>
      </c>
      <c r="AX1262" s="15" t="s">
        <v>2215</v>
      </c>
      <c r="AY1262" s="182" t="s">
        <v>2612</v>
      </c>
    </row>
    <row r="1263" spans="1:65" s="1" customFormat="1" ht="16.5" customHeight="1">
      <c r="A1263" s="29"/>
      <c r="B1263" s="146"/>
      <c r="C1263" s="147" t="s">
        <v>1032</v>
      </c>
      <c r="D1263" s="147" t="s">
        <v>2618</v>
      </c>
      <c r="E1263" s="148" t="s">
        <v>1033</v>
      </c>
      <c r="F1263" s="149" t="s">
        <v>1034</v>
      </c>
      <c r="G1263" s="150" t="s">
        <v>2485</v>
      </c>
      <c r="H1263" s="151">
        <v>1257.979</v>
      </c>
      <c r="I1263" s="344"/>
      <c r="J1263" s="152">
        <f>ROUND(I1263*H1263,2)</f>
        <v>0</v>
      </c>
      <c r="K1263" s="153"/>
      <c r="L1263" s="30"/>
      <c r="M1263" s="154" t="s">
        <v>2156</v>
      </c>
      <c r="N1263" s="155" t="s">
        <v>2172</v>
      </c>
      <c r="O1263" s="156">
        <v>3.0000000000000001E-3</v>
      </c>
      <c r="P1263" s="156">
        <f>O1263*H1263</f>
        <v>3.7739370000000001</v>
      </c>
      <c r="Q1263" s="156">
        <v>0</v>
      </c>
      <c r="R1263" s="156">
        <f>Q1263*H1263</f>
        <v>0</v>
      </c>
      <c r="S1263" s="156">
        <v>0</v>
      </c>
      <c r="T1263" s="157">
        <f>S1263*H1263</f>
        <v>0</v>
      </c>
      <c r="U1263" s="29"/>
      <c r="V1263" s="29"/>
      <c r="W1263" s="29"/>
      <c r="X1263" s="29"/>
      <c r="Y1263" s="29"/>
      <c r="Z1263" s="29"/>
      <c r="AA1263" s="29"/>
      <c r="AB1263" s="29"/>
      <c r="AC1263" s="29"/>
      <c r="AD1263" s="29"/>
      <c r="AE1263" s="29"/>
      <c r="AR1263" s="158" t="s">
        <v>2389</v>
      </c>
      <c r="AT1263" s="158" t="s">
        <v>2618</v>
      </c>
      <c r="AU1263" s="158" t="s">
        <v>2217</v>
      </c>
      <c r="AY1263" s="17" t="s">
        <v>2612</v>
      </c>
      <c r="BE1263" s="159">
        <f>IF(N1263="základní",J1263,0)</f>
        <v>0</v>
      </c>
      <c r="BF1263" s="159">
        <f>IF(N1263="snížená",J1263,0)</f>
        <v>0</v>
      </c>
      <c r="BG1263" s="159">
        <f>IF(N1263="zákl. přenesená",J1263,0)</f>
        <v>0</v>
      </c>
      <c r="BH1263" s="159">
        <f>IF(N1263="sníž. přenesená",J1263,0)</f>
        <v>0</v>
      </c>
      <c r="BI1263" s="159">
        <f>IF(N1263="nulová",J1263,0)</f>
        <v>0</v>
      </c>
      <c r="BJ1263" s="17" t="s">
        <v>2215</v>
      </c>
      <c r="BK1263" s="159">
        <f>ROUND(I1263*H1263,2)</f>
        <v>0</v>
      </c>
      <c r="BL1263" s="17" t="s">
        <v>2389</v>
      </c>
      <c r="BM1263" s="158" t="s">
        <v>1035</v>
      </c>
    </row>
    <row r="1264" spans="1:65" s="12" customFormat="1">
      <c r="B1264" s="160"/>
      <c r="D1264" s="161" t="s">
        <v>2624</v>
      </c>
      <c r="E1264" s="162" t="s">
        <v>2156</v>
      </c>
      <c r="F1264" s="163" t="s">
        <v>2894</v>
      </c>
      <c r="H1264" s="162" t="s">
        <v>2156</v>
      </c>
      <c r="I1264" s="345"/>
      <c r="L1264" s="160"/>
      <c r="M1264" s="164"/>
      <c r="N1264" s="165"/>
      <c r="O1264" s="165"/>
      <c r="P1264" s="165"/>
      <c r="Q1264" s="165"/>
      <c r="R1264" s="165"/>
      <c r="S1264" s="165"/>
      <c r="T1264" s="166"/>
      <c r="AT1264" s="162" t="s">
        <v>2624</v>
      </c>
      <c r="AU1264" s="162" t="s">
        <v>2217</v>
      </c>
      <c r="AV1264" s="12" t="s">
        <v>2215</v>
      </c>
      <c r="AW1264" s="12" t="s">
        <v>26</v>
      </c>
      <c r="AX1264" s="12" t="s">
        <v>2207</v>
      </c>
      <c r="AY1264" s="162" t="s">
        <v>2612</v>
      </c>
    </row>
    <row r="1265" spans="1:65" s="13" customFormat="1">
      <c r="B1265" s="167"/>
      <c r="D1265" s="161" t="s">
        <v>2624</v>
      </c>
      <c r="E1265" s="168" t="s">
        <v>2156</v>
      </c>
      <c r="F1265" s="169" t="s">
        <v>1036</v>
      </c>
      <c r="H1265" s="170">
        <v>113.179</v>
      </c>
      <c r="I1265" s="346"/>
      <c r="L1265" s="167"/>
      <c r="M1265" s="171"/>
      <c r="N1265" s="172"/>
      <c r="O1265" s="172"/>
      <c r="P1265" s="172"/>
      <c r="Q1265" s="172"/>
      <c r="R1265" s="172"/>
      <c r="S1265" s="172"/>
      <c r="T1265" s="173"/>
      <c r="AT1265" s="168" t="s">
        <v>2624</v>
      </c>
      <c r="AU1265" s="168" t="s">
        <v>2217</v>
      </c>
      <c r="AV1265" s="13" t="s">
        <v>2217</v>
      </c>
      <c r="AW1265" s="13" t="s">
        <v>26</v>
      </c>
      <c r="AX1265" s="13" t="s">
        <v>2207</v>
      </c>
      <c r="AY1265" s="168" t="s">
        <v>2612</v>
      </c>
    </row>
    <row r="1266" spans="1:65" s="14" customFormat="1">
      <c r="B1266" s="174"/>
      <c r="D1266" s="161" t="s">
        <v>2624</v>
      </c>
      <c r="E1266" s="175" t="s">
        <v>2156</v>
      </c>
      <c r="F1266" s="176" t="s">
        <v>2638</v>
      </c>
      <c r="H1266" s="177">
        <v>113.179</v>
      </c>
      <c r="I1266" s="347"/>
      <c r="L1266" s="174"/>
      <c r="M1266" s="178"/>
      <c r="N1266" s="179"/>
      <c r="O1266" s="179"/>
      <c r="P1266" s="179"/>
      <c r="Q1266" s="179"/>
      <c r="R1266" s="179"/>
      <c r="S1266" s="179"/>
      <c r="T1266" s="180"/>
      <c r="AT1266" s="175" t="s">
        <v>2624</v>
      </c>
      <c r="AU1266" s="175" t="s">
        <v>2217</v>
      </c>
      <c r="AV1266" s="14" t="s">
        <v>2329</v>
      </c>
      <c r="AW1266" s="14" t="s">
        <v>26</v>
      </c>
      <c r="AX1266" s="14" t="s">
        <v>2207</v>
      </c>
      <c r="AY1266" s="175" t="s">
        <v>2612</v>
      </c>
    </row>
    <row r="1267" spans="1:65" s="12" customFormat="1">
      <c r="B1267" s="160"/>
      <c r="D1267" s="161" t="s">
        <v>2624</v>
      </c>
      <c r="E1267" s="162" t="s">
        <v>2156</v>
      </c>
      <c r="F1267" s="163" t="s">
        <v>2912</v>
      </c>
      <c r="H1267" s="162" t="s">
        <v>2156</v>
      </c>
      <c r="I1267" s="345"/>
      <c r="L1267" s="160"/>
      <c r="M1267" s="164"/>
      <c r="N1267" s="165"/>
      <c r="O1267" s="165"/>
      <c r="P1267" s="165"/>
      <c r="Q1267" s="165"/>
      <c r="R1267" s="165"/>
      <c r="S1267" s="165"/>
      <c r="T1267" s="166"/>
      <c r="AT1267" s="162" t="s">
        <v>2624</v>
      </c>
      <c r="AU1267" s="162" t="s">
        <v>2217</v>
      </c>
      <c r="AV1267" s="12" t="s">
        <v>2215</v>
      </c>
      <c r="AW1267" s="12" t="s">
        <v>26</v>
      </c>
      <c r="AX1267" s="12" t="s">
        <v>2207</v>
      </c>
      <c r="AY1267" s="162" t="s">
        <v>2612</v>
      </c>
    </row>
    <row r="1268" spans="1:65" s="12" customFormat="1">
      <c r="B1268" s="160"/>
      <c r="D1268" s="161" t="s">
        <v>2624</v>
      </c>
      <c r="E1268" s="162" t="s">
        <v>2156</v>
      </c>
      <c r="F1268" s="163" t="s">
        <v>1025</v>
      </c>
      <c r="H1268" s="162" t="s">
        <v>2156</v>
      </c>
      <c r="I1268" s="345"/>
      <c r="L1268" s="160"/>
      <c r="M1268" s="164"/>
      <c r="N1268" s="165"/>
      <c r="O1268" s="165"/>
      <c r="P1268" s="165"/>
      <c r="Q1268" s="165"/>
      <c r="R1268" s="165"/>
      <c r="S1268" s="165"/>
      <c r="T1268" s="166"/>
      <c r="AT1268" s="162" t="s">
        <v>2624</v>
      </c>
      <c r="AU1268" s="162" t="s">
        <v>2217</v>
      </c>
      <c r="AV1268" s="12" t="s">
        <v>2215</v>
      </c>
      <c r="AW1268" s="12" t="s">
        <v>26</v>
      </c>
      <c r="AX1268" s="12" t="s">
        <v>2207</v>
      </c>
      <c r="AY1268" s="162" t="s">
        <v>2612</v>
      </c>
    </row>
    <row r="1269" spans="1:65" s="13" customFormat="1">
      <c r="B1269" s="167"/>
      <c r="D1269" s="161" t="s">
        <v>2624</v>
      </c>
      <c r="E1269" s="168" t="s">
        <v>2156</v>
      </c>
      <c r="F1269" s="169" t="s">
        <v>1020</v>
      </c>
      <c r="H1269" s="170">
        <v>1144.8</v>
      </c>
      <c r="I1269" s="346"/>
      <c r="L1269" s="167"/>
      <c r="M1269" s="171"/>
      <c r="N1269" s="172"/>
      <c r="O1269" s="172"/>
      <c r="P1269" s="172"/>
      <c r="Q1269" s="172"/>
      <c r="R1269" s="172"/>
      <c r="S1269" s="172"/>
      <c r="T1269" s="173"/>
      <c r="AT1269" s="168" t="s">
        <v>2624</v>
      </c>
      <c r="AU1269" s="168" t="s">
        <v>2217</v>
      </c>
      <c r="AV1269" s="13" t="s">
        <v>2217</v>
      </c>
      <c r="AW1269" s="13" t="s">
        <v>26</v>
      </c>
      <c r="AX1269" s="13" t="s">
        <v>2207</v>
      </c>
      <c r="AY1269" s="168" t="s">
        <v>2612</v>
      </c>
    </row>
    <row r="1270" spans="1:65" s="14" customFormat="1">
      <c r="B1270" s="174"/>
      <c r="D1270" s="161" t="s">
        <v>2624</v>
      </c>
      <c r="E1270" s="175" t="s">
        <v>2156</v>
      </c>
      <c r="F1270" s="176" t="s">
        <v>2638</v>
      </c>
      <c r="H1270" s="177">
        <v>1144.8</v>
      </c>
      <c r="I1270" s="347"/>
      <c r="L1270" s="174"/>
      <c r="M1270" s="178"/>
      <c r="N1270" s="179"/>
      <c r="O1270" s="179"/>
      <c r="P1270" s="179"/>
      <c r="Q1270" s="179"/>
      <c r="R1270" s="179"/>
      <c r="S1270" s="179"/>
      <c r="T1270" s="180"/>
      <c r="AT1270" s="175" t="s">
        <v>2624</v>
      </c>
      <c r="AU1270" s="175" t="s">
        <v>2217</v>
      </c>
      <c r="AV1270" s="14" t="s">
        <v>2329</v>
      </c>
      <c r="AW1270" s="14" t="s">
        <v>26</v>
      </c>
      <c r="AX1270" s="14" t="s">
        <v>2207</v>
      </c>
      <c r="AY1270" s="175" t="s">
        <v>2612</v>
      </c>
    </row>
    <row r="1271" spans="1:65" s="15" customFormat="1">
      <c r="B1271" s="181"/>
      <c r="D1271" s="161" t="s">
        <v>2624</v>
      </c>
      <c r="E1271" s="182" t="s">
        <v>2156</v>
      </c>
      <c r="F1271" s="183" t="s">
        <v>2641</v>
      </c>
      <c r="H1271" s="184">
        <v>1257.979</v>
      </c>
      <c r="I1271" s="348"/>
      <c r="L1271" s="181"/>
      <c r="M1271" s="185"/>
      <c r="N1271" s="186"/>
      <c r="O1271" s="186"/>
      <c r="P1271" s="186"/>
      <c r="Q1271" s="186"/>
      <c r="R1271" s="186"/>
      <c r="S1271" s="186"/>
      <c r="T1271" s="187"/>
      <c r="AT1271" s="182" t="s">
        <v>2624</v>
      </c>
      <c r="AU1271" s="182" t="s">
        <v>2217</v>
      </c>
      <c r="AV1271" s="15" t="s">
        <v>2389</v>
      </c>
      <c r="AW1271" s="15" t="s">
        <v>26</v>
      </c>
      <c r="AX1271" s="15" t="s">
        <v>2215</v>
      </c>
      <c r="AY1271" s="182" t="s">
        <v>2612</v>
      </c>
    </row>
    <row r="1272" spans="1:65" s="1" customFormat="1" ht="16.5" customHeight="1">
      <c r="A1272" s="29"/>
      <c r="B1272" s="146"/>
      <c r="C1272" s="147" t="s">
        <v>1037</v>
      </c>
      <c r="D1272" s="147" t="s">
        <v>2618</v>
      </c>
      <c r="E1272" s="148" t="s">
        <v>1038</v>
      </c>
      <c r="F1272" s="149" t="s">
        <v>1039</v>
      </c>
      <c r="G1272" s="150" t="s">
        <v>2485</v>
      </c>
      <c r="H1272" s="151">
        <v>158.65100000000001</v>
      </c>
      <c r="I1272" s="344"/>
      <c r="J1272" s="152">
        <f>ROUND(I1272*H1272,2)</f>
        <v>0</v>
      </c>
      <c r="K1272" s="153"/>
      <c r="L1272" s="30"/>
      <c r="M1272" s="154" t="s">
        <v>2156</v>
      </c>
      <c r="N1272" s="155" t="s">
        <v>2172</v>
      </c>
      <c r="O1272" s="156">
        <v>0.159</v>
      </c>
      <c r="P1272" s="156">
        <f>O1272*H1272</f>
        <v>25.225509000000002</v>
      </c>
      <c r="Q1272" s="156">
        <v>0</v>
      </c>
      <c r="R1272" s="156">
        <f>Q1272*H1272</f>
        <v>0</v>
      </c>
      <c r="S1272" s="156">
        <v>0</v>
      </c>
      <c r="T1272" s="157">
        <f>S1272*H1272</f>
        <v>0</v>
      </c>
      <c r="U1272" s="29"/>
      <c r="V1272" s="29"/>
      <c r="W1272" s="29"/>
      <c r="X1272" s="29"/>
      <c r="Y1272" s="29"/>
      <c r="Z1272" s="29"/>
      <c r="AA1272" s="29"/>
      <c r="AB1272" s="29"/>
      <c r="AC1272" s="29"/>
      <c r="AD1272" s="29"/>
      <c r="AE1272" s="29"/>
      <c r="AR1272" s="158" t="s">
        <v>2389</v>
      </c>
      <c r="AT1272" s="158" t="s">
        <v>2618</v>
      </c>
      <c r="AU1272" s="158" t="s">
        <v>2217</v>
      </c>
      <c r="AY1272" s="17" t="s">
        <v>2612</v>
      </c>
      <c r="BE1272" s="159">
        <f>IF(N1272="základní",J1272,0)</f>
        <v>0</v>
      </c>
      <c r="BF1272" s="159">
        <f>IF(N1272="snížená",J1272,0)</f>
        <v>0</v>
      </c>
      <c r="BG1272" s="159">
        <f>IF(N1272="zákl. přenesená",J1272,0)</f>
        <v>0</v>
      </c>
      <c r="BH1272" s="159">
        <f>IF(N1272="sníž. přenesená",J1272,0)</f>
        <v>0</v>
      </c>
      <c r="BI1272" s="159">
        <f>IF(N1272="nulová",J1272,0)</f>
        <v>0</v>
      </c>
      <c r="BJ1272" s="17" t="s">
        <v>2215</v>
      </c>
      <c r="BK1272" s="159">
        <f>ROUND(I1272*H1272,2)</f>
        <v>0</v>
      </c>
      <c r="BL1272" s="17" t="s">
        <v>2389</v>
      </c>
      <c r="BM1272" s="158" t="s">
        <v>1040</v>
      </c>
    </row>
    <row r="1273" spans="1:65" s="12" customFormat="1">
      <c r="B1273" s="160"/>
      <c r="D1273" s="161" t="s">
        <v>2624</v>
      </c>
      <c r="E1273" s="162" t="s">
        <v>2156</v>
      </c>
      <c r="F1273" s="163" t="s">
        <v>1004</v>
      </c>
      <c r="H1273" s="162" t="s">
        <v>2156</v>
      </c>
      <c r="I1273" s="345"/>
      <c r="L1273" s="160"/>
      <c r="M1273" s="164"/>
      <c r="N1273" s="165"/>
      <c r="O1273" s="165"/>
      <c r="P1273" s="165"/>
      <c r="Q1273" s="165"/>
      <c r="R1273" s="165"/>
      <c r="S1273" s="165"/>
      <c r="T1273" s="166"/>
      <c r="AT1273" s="162" t="s">
        <v>2624</v>
      </c>
      <c r="AU1273" s="162" t="s">
        <v>2217</v>
      </c>
      <c r="AV1273" s="12" t="s">
        <v>2215</v>
      </c>
      <c r="AW1273" s="12" t="s">
        <v>26</v>
      </c>
      <c r="AX1273" s="12" t="s">
        <v>2207</v>
      </c>
      <c r="AY1273" s="162" t="s">
        <v>2612</v>
      </c>
    </row>
    <row r="1274" spans="1:65" s="13" customFormat="1">
      <c r="B1274" s="167"/>
      <c r="D1274" s="161" t="s">
        <v>2624</v>
      </c>
      <c r="E1274" s="168" t="s">
        <v>2156</v>
      </c>
      <c r="F1274" s="169" t="s">
        <v>2487</v>
      </c>
      <c r="H1274" s="170">
        <v>45.472000000000001</v>
      </c>
      <c r="I1274" s="346"/>
      <c r="L1274" s="167"/>
      <c r="M1274" s="171"/>
      <c r="N1274" s="172"/>
      <c r="O1274" s="172"/>
      <c r="P1274" s="172"/>
      <c r="Q1274" s="172"/>
      <c r="R1274" s="172"/>
      <c r="S1274" s="172"/>
      <c r="T1274" s="173"/>
      <c r="AT1274" s="168" t="s">
        <v>2624</v>
      </c>
      <c r="AU1274" s="168" t="s">
        <v>2217</v>
      </c>
      <c r="AV1274" s="13" t="s">
        <v>2217</v>
      </c>
      <c r="AW1274" s="13" t="s">
        <v>26</v>
      </c>
      <c r="AX1274" s="13" t="s">
        <v>2207</v>
      </c>
      <c r="AY1274" s="168" t="s">
        <v>2612</v>
      </c>
    </row>
    <row r="1275" spans="1:65" s="12" customFormat="1">
      <c r="B1275" s="160"/>
      <c r="D1275" s="161" t="s">
        <v>2624</v>
      </c>
      <c r="E1275" s="162" t="s">
        <v>2156</v>
      </c>
      <c r="F1275" s="163" t="s">
        <v>1025</v>
      </c>
      <c r="H1275" s="162" t="s">
        <v>2156</v>
      </c>
      <c r="I1275" s="345"/>
      <c r="L1275" s="160"/>
      <c r="M1275" s="164"/>
      <c r="N1275" s="165"/>
      <c r="O1275" s="165"/>
      <c r="P1275" s="165"/>
      <c r="Q1275" s="165"/>
      <c r="R1275" s="165"/>
      <c r="S1275" s="165"/>
      <c r="T1275" s="166"/>
      <c r="AT1275" s="162" t="s">
        <v>2624</v>
      </c>
      <c r="AU1275" s="162" t="s">
        <v>2217</v>
      </c>
      <c r="AV1275" s="12" t="s">
        <v>2215</v>
      </c>
      <c r="AW1275" s="12" t="s">
        <v>26</v>
      </c>
      <c r="AX1275" s="12" t="s">
        <v>2207</v>
      </c>
      <c r="AY1275" s="162" t="s">
        <v>2612</v>
      </c>
    </row>
    <row r="1276" spans="1:65" s="13" customFormat="1">
      <c r="B1276" s="167"/>
      <c r="D1276" s="161" t="s">
        <v>2624</v>
      </c>
      <c r="E1276" s="168" t="s">
        <v>2156</v>
      </c>
      <c r="F1276" s="169" t="s">
        <v>2493</v>
      </c>
      <c r="H1276" s="170">
        <v>113.179</v>
      </c>
      <c r="I1276" s="346"/>
      <c r="L1276" s="167"/>
      <c r="M1276" s="171"/>
      <c r="N1276" s="172"/>
      <c r="O1276" s="172"/>
      <c r="P1276" s="172"/>
      <c r="Q1276" s="172"/>
      <c r="R1276" s="172"/>
      <c r="S1276" s="172"/>
      <c r="T1276" s="173"/>
      <c r="AT1276" s="168" t="s">
        <v>2624</v>
      </c>
      <c r="AU1276" s="168" t="s">
        <v>2217</v>
      </c>
      <c r="AV1276" s="13" t="s">
        <v>2217</v>
      </c>
      <c r="AW1276" s="13" t="s">
        <v>26</v>
      </c>
      <c r="AX1276" s="13" t="s">
        <v>2207</v>
      </c>
      <c r="AY1276" s="168" t="s">
        <v>2612</v>
      </c>
    </row>
    <row r="1277" spans="1:65" s="15" customFormat="1">
      <c r="B1277" s="181"/>
      <c r="D1277" s="161" t="s">
        <v>2624</v>
      </c>
      <c r="E1277" s="182" t="s">
        <v>2156</v>
      </c>
      <c r="F1277" s="183" t="s">
        <v>2641</v>
      </c>
      <c r="H1277" s="184">
        <v>158.65100000000001</v>
      </c>
      <c r="I1277" s="348"/>
      <c r="L1277" s="181"/>
      <c r="M1277" s="185"/>
      <c r="N1277" s="186"/>
      <c r="O1277" s="186"/>
      <c r="P1277" s="186"/>
      <c r="Q1277" s="186"/>
      <c r="R1277" s="186"/>
      <c r="S1277" s="186"/>
      <c r="T1277" s="187"/>
      <c r="AT1277" s="182" t="s">
        <v>2624</v>
      </c>
      <c r="AU1277" s="182" t="s">
        <v>2217</v>
      </c>
      <c r="AV1277" s="15" t="s">
        <v>2389</v>
      </c>
      <c r="AW1277" s="15" t="s">
        <v>26</v>
      </c>
      <c r="AX1277" s="15" t="s">
        <v>2215</v>
      </c>
      <c r="AY1277" s="182" t="s">
        <v>2612</v>
      </c>
    </row>
    <row r="1278" spans="1:65" s="1" customFormat="1" ht="16.5" customHeight="1">
      <c r="A1278" s="29"/>
      <c r="B1278" s="146"/>
      <c r="C1278" s="147" t="s">
        <v>1041</v>
      </c>
      <c r="D1278" s="147" t="s">
        <v>2618</v>
      </c>
      <c r="E1278" s="148" t="s">
        <v>1042</v>
      </c>
      <c r="F1278" s="149" t="s">
        <v>1043</v>
      </c>
      <c r="G1278" s="150" t="s">
        <v>2485</v>
      </c>
      <c r="H1278" s="151">
        <v>127.2</v>
      </c>
      <c r="I1278" s="344"/>
      <c r="J1278" s="152">
        <f>ROUND(I1278*H1278,2)</f>
        <v>0</v>
      </c>
      <c r="K1278" s="153"/>
      <c r="L1278" s="30"/>
      <c r="M1278" s="154" t="s">
        <v>2156</v>
      </c>
      <c r="N1278" s="155" t="s">
        <v>2172</v>
      </c>
      <c r="O1278" s="156">
        <v>6.0000000000000001E-3</v>
      </c>
      <c r="P1278" s="156">
        <f>O1278*H1278</f>
        <v>0.76319999999999999</v>
      </c>
      <c r="Q1278" s="156">
        <v>0</v>
      </c>
      <c r="R1278" s="156">
        <f>Q1278*H1278</f>
        <v>0</v>
      </c>
      <c r="S1278" s="156">
        <v>0</v>
      </c>
      <c r="T1278" s="157">
        <f>S1278*H1278</f>
        <v>0</v>
      </c>
      <c r="U1278" s="29"/>
      <c r="V1278" s="29"/>
      <c r="W1278" s="29"/>
      <c r="X1278" s="29"/>
      <c r="Y1278" s="29"/>
      <c r="Z1278" s="29"/>
      <c r="AA1278" s="29"/>
      <c r="AB1278" s="29"/>
      <c r="AC1278" s="29"/>
      <c r="AD1278" s="29"/>
      <c r="AE1278" s="29"/>
      <c r="AR1278" s="158" t="s">
        <v>2389</v>
      </c>
      <c r="AT1278" s="158" t="s">
        <v>2618</v>
      </c>
      <c r="AU1278" s="158" t="s">
        <v>2217</v>
      </c>
      <c r="AY1278" s="17" t="s">
        <v>2612</v>
      </c>
      <c r="BE1278" s="159">
        <f>IF(N1278="základní",J1278,0)</f>
        <v>0</v>
      </c>
      <c r="BF1278" s="159">
        <f>IF(N1278="snížená",J1278,0)</f>
        <v>0</v>
      </c>
      <c r="BG1278" s="159">
        <f>IF(N1278="zákl. přenesená",J1278,0)</f>
        <v>0</v>
      </c>
      <c r="BH1278" s="159">
        <f>IF(N1278="sníž. přenesená",J1278,0)</f>
        <v>0</v>
      </c>
      <c r="BI1278" s="159">
        <f>IF(N1278="nulová",J1278,0)</f>
        <v>0</v>
      </c>
      <c r="BJ1278" s="17" t="s">
        <v>2215</v>
      </c>
      <c r="BK1278" s="159">
        <f>ROUND(I1278*H1278,2)</f>
        <v>0</v>
      </c>
      <c r="BL1278" s="17" t="s">
        <v>2389</v>
      </c>
      <c r="BM1278" s="158" t="s">
        <v>1044</v>
      </c>
    </row>
    <row r="1279" spans="1:65" s="13" customFormat="1">
      <c r="B1279" s="167"/>
      <c r="D1279" s="161" t="s">
        <v>2624</v>
      </c>
      <c r="E1279" s="168" t="s">
        <v>2156</v>
      </c>
      <c r="F1279" s="169" t="s">
        <v>2490</v>
      </c>
      <c r="H1279" s="170">
        <v>127.2</v>
      </c>
      <c r="I1279" s="346"/>
      <c r="L1279" s="167"/>
      <c r="M1279" s="171"/>
      <c r="N1279" s="172"/>
      <c r="O1279" s="172"/>
      <c r="P1279" s="172"/>
      <c r="Q1279" s="172"/>
      <c r="R1279" s="172"/>
      <c r="S1279" s="172"/>
      <c r="T1279" s="173"/>
      <c r="AT1279" s="168" t="s">
        <v>2624</v>
      </c>
      <c r="AU1279" s="168" t="s">
        <v>2217</v>
      </c>
      <c r="AV1279" s="13" t="s">
        <v>2217</v>
      </c>
      <c r="AW1279" s="13" t="s">
        <v>26</v>
      </c>
      <c r="AX1279" s="13" t="s">
        <v>2207</v>
      </c>
      <c r="AY1279" s="168" t="s">
        <v>2612</v>
      </c>
    </row>
    <row r="1280" spans="1:65" s="15" customFormat="1">
      <c r="B1280" s="181"/>
      <c r="D1280" s="161" t="s">
        <v>2624</v>
      </c>
      <c r="E1280" s="182" t="s">
        <v>2156</v>
      </c>
      <c r="F1280" s="183" t="s">
        <v>2641</v>
      </c>
      <c r="H1280" s="184">
        <v>127.2</v>
      </c>
      <c r="I1280" s="348"/>
      <c r="L1280" s="181"/>
      <c r="M1280" s="185"/>
      <c r="N1280" s="186"/>
      <c r="O1280" s="186"/>
      <c r="P1280" s="186"/>
      <c r="Q1280" s="186"/>
      <c r="R1280" s="186"/>
      <c r="S1280" s="186"/>
      <c r="T1280" s="187"/>
      <c r="AT1280" s="182" t="s">
        <v>2624</v>
      </c>
      <c r="AU1280" s="182" t="s">
        <v>2217</v>
      </c>
      <c r="AV1280" s="15" t="s">
        <v>2389</v>
      </c>
      <c r="AW1280" s="15" t="s">
        <v>26</v>
      </c>
      <c r="AX1280" s="15" t="s">
        <v>2215</v>
      </c>
      <c r="AY1280" s="182" t="s">
        <v>2612</v>
      </c>
    </row>
    <row r="1281" spans="1:65" s="1" customFormat="1" ht="24.2" customHeight="1">
      <c r="A1281" s="29"/>
      <c r="B1281" s="146"/>
      <c r="C1281" s="147" t="s">
        <v>1045</v>
      </c>
      <c r="D1281" s="147" t="s">
        <v>2618</v>
      </c>
      <c r="E1281" s="148" t="s">
        <v>1046</v>
      </c>
      <c r="F1281" s="149" t="s">
        <v>1047</v>
      </c>
      <c r="G1281" s="150" t="s">
        <v>2485</v>
      </c>
      <c r="H1281" s="151">
        <v>45.472000000000001</v>
      </c>
      <c r="I1281" s="344"/>
      <c r="J1281" s="152">
        <f>ROUND(I1281*H1281,2)</f>
        <v>0</v>
      </c>
      <c r="K1281" s="153"/>
      <c r="L1281" s="30"/>
      <c r="M1281" s="154" t="s">
        <v>2156</v>
      </c>
      <c r="N1281" s="155" t="s">
        <v>2172</v>
      </c>
      <c r="O1281" s="156">
        <v>0</v>
      </c>
      <c r="P1281" s="156">
        <f>O1281*H1281</f>
        <v>0</v>
      </c>
      <c r="Q1281" s="156">
        <v>0</v>
      </c>
      <c r="R1281" s="156">
        <f>Q1281*H1281</f>
        <v>0</v>
      </c>
      <c r="S1281" s="156">
        <v>0</v>
      </c>
      <c r="T1281" s="157">
        <f>S1281*H1281</f>
        <v>0</v>
      </c>
      <c r="U1281" s="29"/>
      <c r="V1281" s="29"/>
      <c r="W1281" s="29"/>
      <c r="X1281" s="29"/>
      <c r="Y1281" s="29"/>
      <c r="Z1281" s="29"/>
      <c r="AA1281" s="29"/>
      <c r="AB1281" s="29"/>
      <c r="AC1281" s="29"/>
      <c r="AD1281" s="29"/>
      <c r="AE1281" s="29"/>
      <c r="AR1281" s="158" t="s">
        <v>2389</v>
      </c>
      <c r="AT1281" s="158" t="s">
        <v>2618</v>
      </c>
      <c r="AU1281" s="158" t="s">
        <v>2217</v>
      </c>
      <c r="AY1281" s="17" t="s">
        <v>2612</v>
      </c>
      <c r="BE1281" s="159">
        <f>IF(N1281="základní",J1281,0)</f>
        <v>0</v>
      </c>
      <c r="BF1281" s="159">
        <f>IF(N1281="snížená",J1281,0)</f>
        <v>0</v>
      </c>
      <c r="BG1281" s="159">
        <f>IF(N1281="zákl. přenesená",J1281,0)</f>
        <v>0</v>
      </c>
      <c r="BH1281" s="159">
        <f>IF(N1281="sníž. přenesená",J1281,0)</f>
        <v>0</v>
      </c>
      <c r="BI1281" s="159">
        <f>IF(N1281="nulová",J1281,0)</f>
        <v>0</v>
      </c>
      <c r="BJ1281" s="17" t="s">
        <v>2215</v>
      </c>
      <c r="BK1281" s="159">
        <f>ROUND(I1281*H1281,2)</f>
        <v>0</v>
      </c>
      <c r="BL1281" s="17" t="s">
        <v>2389</v>
      </c>
      <c r="BM1281" s="158" t="s">
        <v>1048</v>
      </c>
    </row>
    <row r="1282" spans="1:65" s="13" customFormat="1">
      <c r="B1282" s="167"/>
      <c r="D1282" s="161" t="s">
        <v>2624</v>
      </c>
      <c r="E1282" s="168" t="s">
        <v>2156</v>
      </c>
      <c r="F1282" s="169" t="s">
        <v>2487</v>
      </c>
      <c r="H1282" s="170">
        <v>45.472000000000001</v>
      </c>
      <c r="I1282" s="346"/>
      <c r="L1282" s="167"/>
      <c r="M1282" s="171"/>
      <c r="N1282" s="172"/>
      <c r="O1282" s="172"/>
      <c r="P1282" s="172"/>
      <c r="Q1282" s="172"/>
      <c r="R1282" s="172"/>
      <c r="S1282" s="172"/>
      <c r="T1282" s="173"/>
      <c r="AT1282" s="168" t="s">
        <v>2624</v>
      </c>
      <c r="AU1282" s="168" t="s">
        <v>2217</v>
      </c>
      <c r="AV1282" s="13" t="s">
        <v>2217</v>
      </c>
      <c r="AW1282" s="13" t="s">
        <v>26</v>
      </c>
      <c r="AX1282" s="13" t="s">
        <v>2207</v>
      </c>
      <c r="AY1282" s="168" t="s">
        <v>2612</v>
      </c>
    </row>
    <row r="1283" spans="1:65" s="15" customFormat="1">
      <c r="B1283" s="181"/>
      <c r="D1283" s="161" t="s">
        <v>2624</v>
      </c>
      <c r="E1283" s="182" t="s">
        <v>2156</v>
      </c>
      <c r="F1283" s="183" t="s">
        <v>2641</v>
      </c>
      <c r="H1283" s="184">
        <v>45.472000000000001</v>
      </c>
      <c r="I1283" s="348"/>
      <c r="L1283" s="181"/>
      <c r="M1283" s="185"/>
      <c r="N1283" s="186"/>
      <c r="O1283" s="186"/>
      <c r="P1283" s="186"/>
      <c r="Q1283" s="186"/>
      <c r="R1283" s="186"/>
      <c r="S1283" s="186"/>
      <c r="T1283" s="187"/>
      <c r="AT1283" s="182" t="s">
        <v>2624</v>
      </c>
      <c r="AU1283" s="182" t="s">
        <v>2217</v>
      </c>
      <c r="AV1283" s="15" t="s">
        <v>2389</v>
      </c>
      <c r="AW1283" s="15" t="s">
        <v>26</v>
      </c>
      <c r="AX1283" s="15" t="s">
        <v>2215</v>
      </c>
      <c r="AY1283" s="182" t="s">
        <v>2612</v>
      </c>
    </row>
    <row r="1284" spans="1:65" s="1" customFormat="1" ht="24.2" customHeight="1">
      <c r="A1284" s="29"/>
      <c r="B1284" s="146"/>
      <c r="C1284" s="147" t="s">
        <v>1049</v>
      </c>
      <c r="D1284" s="147" t="s">
        <v>2618</v>
      </c>
      <c r="E1284" s="148" t="s">
        <v>1050</v>
      </c>
      <c r="F1284" s="149" t="s">
        <v>1051</v>
      </c>
      <c r="G1284" s="150" t="s">
        <v>2485</v>
      </c>
      <c r="H1284" s="151">
        <v>113.179</v>
      </c>
      <c r="I1284" s="344"/>
      <c r="J1284" s="152">
        <f>ROUND(I1284*H1284,2)</f>
        <v>0</v>
      </c>
      <c r="K1284" s="153"/>
      <c r="L1284" s="30"/>
      <c r="M1284" s="154" t="s">
        <v>2156</v>
      </c>
      <c r="N1284" s="155" t="s">
        <v>2172</v>
      </c>
      <c r="O1284" s="156">
        <v>0</v>
      </c>
      <c r="P1284" s="156">
        <f>O1284*H1284</f>
        <v>0</v>
      </c>
      <c r="Q1284" s="156">
        <v>0</v>
      </c>
      <c r="R1284" s="156">
        <f>Q1284*H1284</f>
        <v>0</v>
      </c>
      <c r="S1284" s="156">
        <v>0</v>
      </c>
      <c r="T1284" s="157">
        <f>S1284*H1284</f>
        <v>0</v>
      </c>
      <c r="U1284" s="29"/>
      <c r="V1284" s="29"/>
      <c r="W1284" s="29"/>
      <c r="X1284" s="29"/>
      <c r="Y1284" s="29"/>
      <c r="Z1284" s="29"/>
      <c r="AA1284" s="29"/>
      <c r="AB1284" s="29"/>
      <c r="AC1284" s="29"/>
      <c r="AD1284" s="29"/>
      <c r="AE1284" s="29"/>
      <c r="AR1284" s="158" t="s">
        <v>2389</v>
      </c>
      <c r="AT1284" s="158" t="s">
        <v>2618</v>
      </c>
      <c r="AU1284" s="158" t="s">
        <v>2217</v>
      </c>
      <c r="AY1284" s="17" t="s">
        <v>2612</v>
      </c>
      <c r="BE1284" s="159">
        <f>IF(N1284="základní",J1284,0)</f>
        <v>0</v>
      </c>
      <c r="BF1284" s="159">
        <f>IF(N1284="snížená",J1284,0)</f>
        <v>0</v>
      </c>
      <c r="BG1284" s="159">
        <f>IF(N1284="zákl. přenesená",J1284,0)</f>
        <v>0</v>
      </c>
      <c r="BH1284" s="159">
        <f>IF(N1284="sníž. přenesená",J1284,0)</f>
        <v>0</v>
      </c>
      <c r="BI1284" s="159">
        <f>IF(N1284="nulová",J1284,0)</f>
        <v>0</v>
      </c>
      <c r="BJ1284" s="17" t="s">
        <v>2215</v>
      </c>
      <c r="BK1284" s="159">
        <f>ROUND(I1284*H1284,2)</f>
        <v>0</v>
      </c>
      <c r="BL1284" s="17" t="s">
        <v>2389</v>
      </c>
      <c r="BM1284" s="158" t="s">
        <v>1052</v>
      </c>
    </row>
    <row r="1285" spans="1:65" s="13" customFormat="1">
      <c r="B1285" s="167"/>
      <c r="D1285" s="161" t="s">
        <v>2624</v>
      </c>
      <c r="E1285" s="168" t="s">
        <v>2156</v>
      </c>
      <c r="F1285" s="169" t="s">
        <v>2493</v>
      </c>
      <c r="H1285" s="170">
        <v>113.179</v>
      </c>
      <c r="I1285" s="346"/>
      <c r="L1285" s="167"/>
      <c r="M1285" s="171"/>
      <c r="N1285" s="172"/>
      <c r="O1285" s="172"/>
      <c r="P1285" s="172"/>
      <c r="Q1285" s="172"/>
      <c r="R1285" s="172"/>
      <c r="S1285" s="172"/>
      <c r="T1285" s="173"/>
      <c r="AT1285" s="168" t="s">
        <v>2624</v>
      </c>
      <c r="AU1285" s="168" t="s">
        <v>2217</v>
      </c>
      <c r="AV1285" s="13" t="s">
        <v>2217</v>
      </c>
      <c r="AW1285" s="13" t="s">
        <v>26</v>
      </c>
      <c r="AX1285" s="13" t="s">
        <v>2207</v>
      </c>
      <c r="AY1285" s="168" t="s">
        <v>2612</v>
      </c>
    </row>
    <row r="1286" spans="1:65" s="15" customFormat="1">
      <c r="B1286" s="181"/>
      <c r="D1286" s="161" t="s">
        <v>2624</v>
      </c>
      <c r="E1286" s="182" t="s">
        <v>2156</v>
      </c>
      <c r="F1286" s="183" t="s">
        <v>2641</v>
      </c>
      <c r="H1286" s="184">
        <v>113.179</v>
      </c>
      <c r="I1286" s="348"/>
      <c r="L1286" s="181"/>
      <c r="M1286" s="185"/>
      <c r="N1286" s="186"/>
      <c r="O1286" s="186"/>
      <c r="P1286" s="186"/>
      <c r="Q1286" s="186"/>
      <c r="R1286" s="186"/>
      <c r="S1286" s="186"/>
      <c r="T1286" s="187"/>
      <c r="AT1286" s="182" t="s">
        <v>2624</v>
      </c>
      <c r="AU1286" s="182" t="s">
        <v>2217</v>
      </c>
      <c r="AV1286" s="15" t="s">
        <v>2389</v>
      </c>
      <c r="AW1286" s="15" t="s">
        <v>26</v>
      </c>
      <c r="AX1286" s="15" t="s">
        <v>2215</v>
      </c>
      <c r="AY1286" s="182" t="s">
        <v>2612</v>
      </c>
    </row>
    <row r="1287" spans="1:65" s="11" customFormat="1" ht="22.9" customHeight="1">
      <c r="B1287" s="134"/>
      <c r="D1287" s="135" t="s">
        <v>2206</v>
      </c>
      <c r="E1287" s="144" t="s">
        <v>1053</v>
      </c>
      <c r="F1287" s="144" t="s">
        <v>1054</v>
      </c>
      <c r="I1287" s="350"/>
      <c r="J1287" s="145">
        <f>BK1287</f>
        <v>0</v>
      </c>
      <c r="L1287" s="134"/>
      <c r="M1287" s="138"/>
      <c r="N1287" s="139"/>
      <c r="O1287" s="139"/>
      <c r="P1287" s="140">
        <f>P1288</f>
        <v>448.90472000000005</v>
      </c>
      <c r="Q1287" s="139"/>
      <c r="R1287" s="140">
        <f>R1288</f>
        <v>0</v>
      </c>
      <c r="S1287" s="139"/>
      <c r="T1287" s="141">
        <f>T1288</f>
        <v>0</v>
      </c>
      <c r="AR1287" s="135" t="s">
        <v>2215</v>
      </c>
      <c r="AT1287" s="142" t="s">
        <v>2206</v>
      </c>
      <c r="AU1287" s="142" t="s">
        <v>2215</v>
      </c>
      <c r="AY1287" s="135" t="s">
        <v>2612</v>
      </c>
      <c r="BK1287" s="143">
        <f>BK1288</f>
        <v>0</v>
      </c>
    </row>
    <row r="1288" spans="1:65" s="1" customFormat="1" ht="16.5" customHeight="1">
      <c r="A1288" s="29"/>
      <c r="B1288" s="146"/>
      <c r="C1288" s="147" t="s">
        <v>1055</v>
      </c>
      <c r="D1288" s="147" t="s">
        <v>2618</v>
      </c>
      <c r="E1288" s="148" t="s">
        <v>1056</v>
      </c>
      <c r="F1288" s="149" t="s">
        <v>1057</v>
      </c>
      <c r="G1288" s="150" t="s">
        <v>2485</v>
      </c>
      <c r="H1288" s="151">
        <v>303.31400000000002</v>
      </c>
      <c r="I1288" s="344"/>
      <c r="J1288" s="152">
        <f>ROUND(I1288*H1288,2)</f>
        <v>0</v>
      </c>
      <c r="K1288" s="153"/>
      <c r="L1288" s="30"/>
      <c r="M1288" s="154" t="s">
        <v>2156</v>
      </c>
      <c r="N1288" s="155" t="s">
        <v>2172</v>
      </c>
      <c r="O1288" s="156">
        <v>1.48</v>
      </c>
      <c r="P1288" s="156">
        <f>O1288*H1288</f>
        <v>448.90472000000005</v>
      </c>
      <c r="Q1288" s="156">
        <v>0</v>
      </c>
      <c r="R1288" s="156">
        <f>Q1288*H1288</f>
        <v>0</v>
      </c>
      <c r="S1288" s="156">
        <v>0</v>
      </c>
      <c r="T1288" s="157">
        <f>S1288*H1288</f>
        <v>0</v>
      </c>
      <c r="U1288" s="29"/>
      <c r="V1288" s="29"/>
      <c r="W1288" s="29"/>
      <c r="X1288" s="29"/>
      <c r="Y1288" s="29"/>
      <c r="Z1288" s="29"/>
      <c r="AA1288" s="29"/>
      <c r="AB1288" s="29"/>
      <c r="AC1288" s="29"/>
      <c r="AD1288" s="29"/>
      <c r="AE1288" s="29"/>
      <c r="AR1288" s="158" t="s">
        <v>2389</v>
      </c>
      <c r="AT1288" s="158" t="s">
        <v>2618</v>
      </c>
      <c r="AU1288" s="158" t="s">
        <v>2217</v>
      </c>
      <c r="AY1288" s="17" t="s">
        <v>2612</v>
      </c>
      <c r="BE1288" s="159">
        <f>IF(N1288="základní",J1288,0)</f>
        <v>0</v>
      </c>
      <c r="BF1288" s="159">
        <f>IF(N1288="snížená",J1288,0)</f>
        <v>0</v>
      </c>
      <c r="BG1288" s="159">
        <f>IF(N1288="zákl. přenesená",J1288,0)</f>
        <v>0</v>
      </c>
      <c r="BH1288" s="159">
        <f>IF(N1288="sníž. přenesená",J1288,0)</f>
        <v>0</v>
      </c>
      <c r="BI1288" s="159">
        <f>IF(N1288="nulová",J1288,0)</f>
        <v>0</v>
      </c>
      <c r="BJ1288" s="17" t="s">
        <v>2215</v>
      </c>
      <c r="BK1288" s="159">
        <f>ROUND(I1288*H1288,2)</f>
        <v>0</v>
      </c>
      <c r="BL1288" s="17" t="s">
        <v>2389</v>
      </c>
      <c r="BM1288" s="158" t="s">
        <v>1058</v>
      </c>
    </row>
    <row r="1289" spans="1:65" s="11" customFormat="1" ht="25.9" customHeight="1">
      <c r="B1289" s="134"/>
      <c r="D1289" s="135" t="s">
        <v>2206</v>
      </c>
      <c r="E1289" s="136" t="s">
        <v>2855</v>
      </c>
      <c r="F1289" s="136" t="s">
        <v>1059</v>
      </c>
      <c r="I1289" s="350"/>
      <c r="J1289" s="137">
        <f>BK1289</f>
        <v>0</v>
      </c>
      <c r="L1289" s="134"/>
      <c r="M1289" s="138"/>
      <c r="N1289" s="139"/>
      <c r="O1289" s="139"/>
      <c r="P1289" s="140">
        <f>P1290</f>
        <v>28.071999999999999</v>
      </c>
      <c r="Q1289" s="139"/>
      <c r="R1289" s="140">
        <f>R1290</f>
        <v>0.15718000000000001</v>
      </c>
      <c r="S1289" s="139"/>
      <c r="T1289" s="141">
        <f>T1290</f>
        <v>0</v>
      </c>
      <c r="AR1289" s="135" t="s">
        <v>2329</v>
      </c>
      <c r="AT1289" s="142" t="s">
        <v>2206</v>
      </c>
      <c r="AU1289" s="142" t="s">
        <v>2207</v>
      </c>
      <c r="AY1289" s="135" t="s">
        <v>2612</v>
      </c>
      <c r="BK1289" s="143">
        <f>BK1290</f>
        <v>0</v>
      </c>
    </row>
    <row r="1290" spans="1:65" s="11" customFormat="1" ht="22.9" customHeight="1">
      <c r="B1290" s="134"/>
      <c r="D1290" s="135" t="s">
        <v>2206</v>
      </c>
      <c r="E1290" s="144" t="s">
        <v>1060</v>
      </c>
      <c r="F1290" s="144" t="s">
        <v>1061</v>
      </c>
      <c r="I1290" s="350"/>
      <c r="J1290" s="145">
        <f>BK1290</f>
        <v>0</v>
      </c>
      <c r="L1290" s="134"/>
      <c r="M1290" s="138"/>
      <c r="N1290" s="139"/>
      <c r="O1290" s="139"/>
      <c r="P1290" s="140">
        <f>SUM(P1291:P1296)</f>
        <v>28.071999999999999</v>
      </c>
      <c r="Q1290" s="139"/>
      <c r="R1290" s="140">
        <f>SUM(R1291:R1296)</f>
        <v>0.15718000000000001</v>
      </c>
      <c r="S1290" s="139"/>
      <c r="T1290" s="141">
        <f>SUM(T1291:T1296)</f>
        <v>0</v>
      </c>
      <c r="AR1290" s="135" t="s">
        <v>2329</v>
      </c>
      <c r="AT1290" s="142" t="s">
        <v>2206</v>
      </c>
      <c r="AU1290" s="142" t="s">
        <v>2215</v>
      </c>
      <c r="AY1290" s="135" t="s">
        <v>2612</v>
      </c>
      <c r="BK1290" s="143">
        <f>SUM(BK1291:BK1296)</f>
        <v>0</v>
      </c>
    </row>
    <row r="1291" spans="1:65" s="1" customFormat="1" ht="16.5" customHeight="1">
      <c r="A1291" s="29"/>
      <c r="B1291" s="146"/>
      <c r="C1291" s="147" t="s">
        <v>1062</v>
      </c>
      <c r="D1291" s="147" t="s">
        <v>2618</v>
      </c>
      <c r="E1291" s="148" t="s">
        <v>1063</v>
      </c>
      <c r="F1291" s="149" t="s">
        <v>1064</v>
      </c>
      <c r="G1291" s="150" t="s">
        <v>2345</v>
      </c>
      <c r="H1291" s="151">
        <v>29</v>
      </c>
      <c r="I1291" s="344"/>
      <c r="J1291" s="152">
        <f>ROUND(I1291*H1291,2)</f>
        <v>0</v>
      </c>
      <c r="K1291" s="153"/>
      <c r="L1291" s="30"/>
      <c r="M1291" s="154" t="s">
        <v>2156</v>
      </c>
      <c r="N1291" s="155" t="s">
        <v>2172</v>
      </c>
      <c r="O1291" s="156">
        <v>0.46100000000000002</v>
      </c>
      <c r="P1291" s="156">
        <f>O1291*H1291</f>
        <v>13.369</v>
      </c>
      <c r="Q1291" s="156">
        <v>4.9100000000000003E-3</v>
      </c>
      <c r="R1291" s="156">
        <f>Q1291*H1291</f>
        <v>0.14239000000000002</v>
      </c>
      <c r="S1291" s="156">
        <v>0</v>
      </c>
      <c r="T1291" s="157">
        <f>S1291*H1291</f>
        <v>0</v>
      </c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29"/>
      <c r="AR1291" s="158" t="s">
        <v>3155</v>
      </c>
      <c r="AT1291" s="158" t="s">
        <v>2618</v>
      </c>
      <c r="AU1291" s="158" t="s">
        <v>2217</v>
      </c>
      <c r="AY1291" s="17" t="s">
        <v>2612</v>
      </c>
      <c r="BE1291" s="159">
        <f>IF(N1291="základní",J1291,0)</f>
        <v>0</v>
      </c>
      <c r="BF1291" s="159">
        <f>IF(N1291="snížená",J1291,0)</f>
        <v>0</v>
      </c>
      <c r="BG1291" s="159">
        <f>IF(N1291="zákl. přenesená",J1291,0)</f>
        <v>0</v>
      </c>
      <c r="BH1291" s="159">
        <f>IF(N1291="sníž. přenesená",J1291,0)</f>
        <v>0</v>
      </c>
      <c r="BI1291" s="159">
        <f>IF(N1291="nulová",J1291,0)</f>
        <v>0</v>
      </c>
      <c r="BJ1291" s="17" t="s">
        <v>2215</v>
      </c>
      <c r="BK1291" s="159">
        <f>ROUND(I1291*H1291,2)</f>
        <v>0</v>
      </c>
      <c r="BL1291" s="17" t="s">
        <v>3155</v>
      </c>
      <c r="BM1291" s="158" t="s">
        <v>1065</v>
      </c>
    </row>
    <row r="1292" spans="1:65" s="13" customFormat="1">
      <c r="B1292" s="167"/>
      <c r="D1292" s="161" t="s">
        <v>2624</v>
      </c>
      <c r="E1292" s="168" t="s">
        <v>2156</v>
      </c>
      <c r="F1292" s="169" t="s">
        <v>2459</v>
      </c>
      <c r="H1292" s="170">
        <v>29</v>
      </c>
      <c r="I1292" s="346"/>
      <c r="L1292" s="167"/>
      <c r="M1292" s="171"/>
      <c r="N1292" s="172"/>
      <c r="O1292" s="172"/>
      <c r="P1292" s="172"/>
      <c r="Q1292" s="172"/>
      <c r="R1292" s="172"/>
      <c r="S1292" s="172"/>
      <c r="T1292" s="173"/>
      <c r="AT1292" s="168" t="s">
        <v>2624</v>
      </c>
      <c r="AU1292" s="168" t="s">
        <v>2217</v>
      </c>
      <c r="AV1292" s="13" t="s">
        <v>2217</v>
      </c>
      <c r="AW1292" s="13" t="s">
        <v>26</v>
      </c>
      <c r="AX1292" s="13" t="s">
        <v>2207</v>
      </c>
      <c r="AY1292" s="168" t="s">
        <v>2612</v>
      </c>
    </row>
    <row r="1293" spans="1:65" s="15" customFormat="1">
      <c r="B1293" s="181"/>
      <c r="D1293" s="161" t="s">
        <v>2624</v>
      </c>
      <c r="E1293" s="182" t="s">
        <v>2156</v>
      </c>
      <c r="F1293" s="183" t="s">
        <v>2641</v>
      </c>
      <c r="H1293" s="184">
        <v>29</v>
      </c>
      <c r="I1293" s="348"/>
      <c r="L1293" s="181"/>
      <c r="M1293" s="185"/>
      <c r="N1293" s="186"/>
      <c r="O1293" s="186"/>
      <c r="P1293" s="186"/>
      <c r="Q1293" s="186"/>
      <c r="R1293" s="186"/>
      <c r="S1293" s="186"/>
      <c r="T1293" s="187"/>
      <c r="AT1293" s="182" t="s">
        <v>2624</v>
      </c>
      <c r="AU1293" s="182" t="s">
        <v>2217</v>
      </c>
      <c r="AV1293" s="15" t="s">
        <v>2389</v>
      </c>
      <c r="AW1293" s="15" t="s">
        <v>26</v>
      </c>
      <c r="AX1293" s="15" t="s">
        <v>2215</v>
      </c>
      <c r="AY1293" s="182" t="s">
        <v>2612</v>
      </c>
    </row>
    <row r="1294" spans="1:65" s="1" customFormat="1" ht="16.5" customHeight="1">
      <c r="A1294" s="29"/>
      <c r="B1294" s="146"/>
      <c r="C1294" s="147" t="s">
        <v>1066</v>
      </c>
      <c r="D1294" s="147" t="s">
        <v>2618</v>
      </c>
      <c r="E1294" s="148" t="s">
        <v>1067</v>
      </c>
      <c r="F1294" s="149" t="s">
        <v>1068</v>
      </c>
      <c r="G1294" s="150" t="s">
        <v>2345</v>
      </c>
      <c r="H1294" s="151">
        <v>29</v>
      </c>
      <c r="I1294" s="344"/>
      <c r="J1294" s="152">
        <f>ROUND(I1294*H1294,2)</f>
        <v>0</v>
      </c>
      <c r="K1294" s="153"/>
      <c r="L1294" s="30"/>
      <c r="M1294" s="154" t="s">
        <v>2156</v>
      </c>
      <c r="N1294" s="155" t="s">
        <v>2172</v>
      </c>
      <c r="O1294" s="156">
        <v>0.50700000000000001</v>
      </c>
      <c r="P1294" s="156">
        <f>O1294*H1294</f>
        <v>14.702999999999999</v>
      </c>
      <c r="Q1294" s="156">
        <v>5.1000000000000004E-4</v>
      </c>
      <c r="R1294" s="156">
        <f>Q1294*H1294</f>
        <v>1.4790000000000001E-2</v>
      </c>
      <c r="S1294" s="156">
        <v>0</v>
      </c>
      <c r="T1294" s="157">
        <f>S1294*H1294</f>
        <v>0</v>
      </c>
      <c r="U1294" s="29"/>
      <c r="V1294" s="29"/>
      <c r="W1294" s="29"/>
      <c r="X1294" s="29"/>
      <c r="Y1294" s="29"/>
      <c r="Z1294" s="29"/>
      <c r="AA1294" s="29"/>
      <c r="AB1294" s="29"/>
      <c r="AC1294" s="29"/>
      <c r="AD1294" s="29"/>
      <c r="AE1294" s="29"/>
      <c r="AR1294" s="158" t="s">
        <v>3155</v>
      </c>
      <c r="AT1294" s="158" t="s">
        <v>2618</v>
      </c>
      <c r="AU1294" s="158" t="s">
        <v>2217</v>
      </c>
      <c r="AY1294" s="17" t="s">
        <v>2612</v>
      </c>
      <c r="BE1294" s="159">
        <f>IF(N1294="základní",J1294,0)</f>
        <v>0</v>
      </c>
      <c r="BF1294" s="159">
        <f>IF(N1294="snížená",J1294,0)</f>
        <v>0</v>
      </c>
      <c r="BG1294" s="159">
        <f>IF(N1294="zákl. přenesená",J1294,0)</f>
        <v>0</v>
      </c>
      <c r="BH1294" s="159">
        <f>IF(N1294="sníž. přenesená",J1294,0)</f>
        <v>0</v>
      </c>
      <c r="BI1294" s="159">
        <f>IF(N1294="nulová",J1294,0)</f>
        <v>0</v>
      </c>
      <c r="BJ1294" s="17" t="s">
        <v>2215</v>
      </c>
      <c r="BK1294" s="159">
        <f>ROUND(I1294*H1294,2)</f>
        <v>0</v>
      </c>
      <c r="BL1294" s="17" t="s">
        <v>3155</v>
      </c>
      <c r="BM1294" s="158" t="s">
        <v>1069</v>
      </c>
    </row>
    <row r="1295" spans="1:65" s="13" customFormat="1">
      <c r="B1295" s="167"/>
      <c r="D1295" s="161" t="s">
        <v>2624</v>
      </c>
      <c r="E1295" s="168" t="s">
        <v>2156</v>
      </c>
      <c r="F1295" s="169" t="s">
        <v>2459</v>
      </c>
      <c r="H1295" s="170">
        <v>29</v>
      </c>
      <c r="I1295" s="346"/>
      <c r="L1295" s="167"/>
      <c r="M1295" s="171"/>
      <c r="N1295" s="172"/>
      <c r="O1295" s="172"/>
      <c r="P1295" s="172"/>
      <c r="Q1295" s="172"/>
      <c r="R1295" s="172"/>
      <c r="S1295" s="172"/>
      <c r="T1295" s="173"/>
      <c r="AT1295" s="168" t="s">
        <v>2624</v>
      </c>
      <c r="AU1295" s="168" t="s">
        <v>2217</v>
      </c>
      <c r="AV1295" s="13" t="s">
        <v>2217</v>
      </c>
      <c r="AW1295" s="13" t="s">
        <v>26</v>
      </c>
      <c r="AX1295" s="13" t="s">
        <v>2207</v>
      </c>
      <c r="AY1295" s="168" t="s">
        <v>2612</v>
      </c>
    </row>
    <row r="1296" spans="1:65" s="15" customFormat="1">
      <c r="B1296" s="181"/>
      <c r="D1296" s="161" t="s">
        <v>2624</v>
      </c>
      <c r="E1296" s="182" t="s">
        <v>2156</v>
      </c>
      <c r="F1296" s="183" t="s">
        <v>2641</v>
      </c>
      <c r="H1296" s="184">
        <v>29</v>
      </c>
      <c r="I1296" s="348"/>
      <c r="L1296" s="181"/>
      <c r="M1296" s="198"/>
      <c r="N1296" s="199"/>
      <c r="O1296" s="199"/>
      <c r="P1296" s="199"/>
      <c r="Q1296" s="199"/>
      <c r="R1296" s="199"/>
      <c r="S1296" s="199"/>
      <c r="T1296" s="200"/>
      <c r="AT1296" s="182" t="s">
        <v>2624</v>
      </c>
      <c r="AU1296" s="182" t="s">
        <v>2217</v>
      </c>
      <c r="AV1296" s="15" t="s">
        <v>2389</v>
      </c>
      <c r="AW1296" s="15" t="s">
        <v>26</v>
      </c>
      <c r="AX1296" s="15" t="s">
        <v>2215</v>
      </c>
      <c r="AY1296" s="182" t="s">
        <v>2612</v>
      </c>
    </row>
    <row r="1297" spans="1:31" s="1" customFormat="1" ht="6.95" customHeight="1">
      <c r="A1297" s="29"/>
      <c r="B1297" s="44"/>
      <c r="C1297" s="45"/>
      <c r="D1297" s="45"/>
      <c r="E1297" s="45"/>
      <c r="F1297" s="45"/>
      <c r="G1297" s="45"/>
      <c r="H1297" s="45"/>
      <c r="I1297" s="351"/>
      <c r="J1297" s="45"/>
      <c r="K1297" s="45"/>
      <c r="L1297" s="30"/>
      <c r="M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  <c r="AA1297" s="29"/>
      <c r="AB1297" s="29"/>
      <c r="AC1297" s="29"/>
      <c r="AD1297" s="29"/>
      <c r="AE1297" s="29"/>
    </row>
  </sheetData>
  <autoFilter ref="C128:K129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980"/>
  <sheetViews>
    <sheetView showGridLines="0" topLeftCell="A150" workbookViewId="0">
      <selection activeCell="I148" sqref="I148:I97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56">
      <c r="A1" s="94"/>
    </row>
    <row r="2" spans="1:5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2224</v>
      </c>
      <c r="AZ2" s="95" t="s">
        <v>2246</v>
      </c>
      <c r="BA2" s="95" t="s">
        <v>1070</v>
      </c>
      <c r="BB2" s="95" t="s">
        <v>2248</v>
      </c>
      <c r="BC2" s="95" t="s">
        <v>1071</v>
      </c>
      <c r="BD2" s="95" t="s">
        <v>2217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  <c r="AZ3" s="95" t="s">
        <v>2250</v>
      </c>
      <c r="BA3" s="95" t="s">
        <v>1072</v>
      </c>
      <c r="BB3" s="95" t="s">
        <v>2248</v>
      </c>
      <c r="BC3" s="95" t="s">
        <v>1073</v>
      </c>
      <c r="BD3" s="95" t="s">
        <v>2217</v>
      </c>
    </row>
    <row r="4" spans="1:56" ht="24.95" customHeight="1">
      <c r="B4" s="20"/>
      <c r="D4" s="21" t="s">
        <v>2253</v>
      </c>
      <c r="L4" s="20"/>
      <c r="M4" s="96" t="s">
        <v>7</v>
      </c>
      <c r="AT4" s="17" t="s">
        <v>0</v>
      </c>
      <c r="AZ4" s="95" t="s">
        <v>2254</v>
      </c>
      <c r="BA4" s="95" t="s">
        <v>1074</v>
      </c>
      <c r="BB4" s="95" t="s">
        <v>2248</v>
      </c>
      <c r="BC4" s="95" t="s">
        <v>1073</v>
      </c>
      <c r="BD4" s="95" t="s">
        <v>2217</v>
      </c>
    </row>
    <row r="5" spans="1:56" ht="6.95" customHeight="1">
      <c r="B5" s="20"/>
      <c r="L5" s="20"/>
      <c r="AZ5" s="95" t="s">
        <v>2256</v>
      </c>
      <c r="BA5" s="95" t="s">
        <v>1075</v>
      </c>
      <c r="BB5" s="95" t="s">
        <v>2248</v>
      </c>
      <c r="BC5" s="95" t="s">
        <v>1076</v>
      </c>
      <c r="BD5" s="95" t="s">
        <v>2217</v>
      </c>
    </row>
    <row r="6" spans="1:56" ht="12" customHeight="1">
      <c r="B6" s="20"/>
      <c r="D6" s="26" t="s">
        <v>11</v>
      </c>
      <c r="L6" s="20"/>
      <c r="AZ6" s="95" t="s">
        <v>2259</v>
      </c>
      <c r="BA6" s="95" t="s">
        <v>1077</v>
      </c>
      <c r="BB6" s="95" t="s">
        <v>2248</v>
      </c>
      <c r="BC6" s="95" t="s">
        <v>1078</v>
      </c>
      <c r="BD6" s="95" t="s">
        <v>2217</v>
      </c>
    </row>
    <row r="7" spans="1:5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  <c r="AZ7" s="95" t="s">
        <v>2262</v>
      </c>
      <c r="BA7" s="95" t="s">
        <v>1079</v>
      </c>
      <c r="BB7" s="95" t="s">
        <v>2248</v>
      </c>
      <c r="BC7" s="95" t="s">
        <v>1078</v>
      </c>
      <c r="BD7" s="95" t="s">
        <v>2217</v>
      </c>
    </row>
    <row r="8" spans="1:56" ht="12" customHeight="1">
      <c r="B8" s="20"/>
      <c r="D8" s="26" t="s">
        <v>2264</v>
      </c>
      <c r="L8" s="20"/>
      <c r="AZ8" s="95" t="s">
        <v>2265</v>
      </c>
      <c r="BA8" s="95" t="s">
        <v>1080</v>
      </c>
      <c r="BB8" s="95" t="s">
        <v>2248</v>
      </c>
      <c r="BC8" s="95" t="s">
        <v>1081</v>
      </c>
      <c r="BD8" s="95" t="s">
        <v>2217</v>
      </c>
    </row>
    <row r="9" spans="1:56" s="1" customFormat="1" ht="16.5" customHeight="1">
      <c r="A9" s="29"/>
      <c r="B9" s="30"/>
      <c r="C9" s="29"/>
      <c r="D9" s="29"/>
      <c r="E9" s="467" t="s">
        <v>1082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Z9" s="95" t="s">
        <v>2275</v>
      </c>
      <c r="BA9" s="95" t="s">
        <v>1083</v>
      </c>
      <c r="BB9" s="95" t="s">
        <v>2248</v>
      </c>
      <c r="BC9" s="95" t="s">
        <v>1084</v>
      </c>
      <c r="BD9" s="95" t="s">
        <v>2217</v>
      </c>
    </row>
    <row r="10" spans="1:56" s="1" customFormat="1" ht="12" customHeight="1">
      <c r="A10" s="29"/>
      <c r="B10" s="30"/>
      <c r="C10" s="29"/>
      <c r="D10" s="26" t="s">
        <v>1085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Z10" s="95" t="s">
        <v>2281</v>
      </c>
      <c r="BA10" s="95" t="s">
        <v>1086</v>
      </c>
      <c r="BB10" s="95" t="s">
        <v>2485</v>
      </c>
      <c r="BC10" s="95" t="s">
        <v>1087</v>
      </c>
      <c r="BD10" s="95" t="s">
        <v>2217</v>
      </c>
    </row>
    <row r="11" spans="1:56" s="1" customFormat="1" ht="16.5" customHeight="1">
      <c r="A11" s="29"/>
      <c r="B11" s="30"/>
      <c r="C11" s="29"/>
      <c r="D11" s="29"/>
      <c r="E11" s="440" t="s">
        <v>1088</v>
      </c>
      <c r="F11" s="466"/>
      <c r="G11" s="466"/>
      <c r="H11" s="466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Z11" s="95" t="s">
        <v>2289</v>
      </c>
      <c r="BA11" s="95" t="s">
        <v>2290</v>
      </c>
      <c r="BB11" s="95" t="s">
        <v>2248</v>
      </c>
      <c r="BC11" s="95" t="s">
        <v>1089</v>
      </c>
      <c r="BD11" s="95" t="s">
        <v>2217</v>
      </c>
    </row>
    <row r="12" spans="1:56" s="1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Z12" s="95" t="s">
        <v>2292</v>
      </c>
      <c r="BA12" s="95" t="s">
        <v>2293</v>
      </c>
      <c r="BB12" s="95" t="s">
        <v>2248</v>
      </c>
      <c r="BC12" s="95" t="s">
        <v>1089</v>
      </c>
      <c r="BD12" s="95" t="s">
        <v>2217</v>
      </c>
    </row>
    <row r="13" spans="1:56" s="1" customFormat="1" ht="12" customHeight="1">
      <c r="A13" s="29"/>
      <c r="B13" s="30"/>
      <c r="C13" s="29"/>
      <c r="D13" s="26" t="s">
        <v>13</v>
      </c>
      <c r="E13" s="29"/>
      <c r="F13" s="24" t="s">
        <v>2156</v>
      </c>
      <c r="G13" s="29"/>
      <c r="H13" s="29"/>
      <c r="I13" s="26" t="s">
        <v>14</v>
      </c>
      <c r="J13" s="24" t="s">
        <v>2156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Z13" s="95" t="s">
        <v>1090</v>
      </c>
      <c r="BA13" s="95" t="s">
        <v>1091</v>
      </c>
      <c r="BB13" s="95" t="s">
        <v>2248</v>
      </c>
      <c r="BC13" s="95" t="s">
        <v>1092</v>
      </c>
      <c r="BD13" s="95" t="s">
        <v>2217</v>
      </c>
    </row>
    <row r="14" spans="1:56" s="1" customFormat="1" ht="12" customHeight="1">
      <c r="A14" s="29"/>
      <c r="B14" s="30"/>
      <c r="C14" s="29"/>
      <c r="D14" s="26" t="s">
        <v>15</v>
      </c>
      <c r="E14" s="29"/>
      <c r="F14" s="24" t="s">
        <v>16</v>
      </c>
      <c r="G14" s="29"/>
      <c r="H14" s="29"/>
      <c r="I14" s="26" t="s">
        <v>17</v>
      </c>
      <c r="J14" s="52">
        <f ca="1">'Rekapitulace stavby'!AN8</f>
        <v>44579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Z14" s="95" t="s">
        <v>1093</v>
      </c>
      <c r="BA14" s="95" t="s">
        <v>1094</v>
      </c>
      <c r="BB14" s="95" t="s">
        <v>2248</v>
      </c>
      <c r="BC14" s="95" t="s">
        <v>1095</v>
      </c>
      <c r="BD14" s="95" t="s">
        <v>2217</v>
      </c>
    </row>
    <row r="15" spans="1:56" s="1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Z15" s="95" t="s">
        <v>1096</v>
      </c>
      <c r="BA15" s="95" t="s">
        <v>1097</v>
      </c>
      <c r="BB15" s="95" t="s">
        <v>2248</v>
      </c>
      <c r="BC15" s="95" t="s">
        <v>1098</v>
      </c>
      <c r="BD15" s="95" t="s">
        <v>2217</v>
      </c>
    </row>
    <row r="16" spans="1:56" s="1" customFormat="1" ht="12" customHeight="1">
      <c r="A16" s="29"/>
      <c r="B16" s="30"/>
      <c r="C16" s="29"/>
      <c r="D16" s="26" t="s">
        <v>18</v>
      </c>
      <c r="E16" s="29"/>
      <c r="F16" s="29"/>
      <c r="G16" s="29"/>
      <c r="H16" s="29"/>
      <c r="I16" s="26" t="s">
        <v>19</v>
      </c>
      <c r="J16" s="24" t="s">
        <v>2156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Z16" s="95" t="s">
        <v>1099</v>
      </c>
      <c r="BA16" s="95" t="s">
        <v>1100</v>
      </c>
      <c r="BB16" s="95" t="s">
        <v>2338</v>
      </c>
      <c r="BC16" s="95" t="s">
        <v>2986</v>
      </c>
      <c r="BD16" s="95" t="s">
        <v>2217</v>
      </c>
    </row>
    <row r="17" spans="1:56" s="1" customFormat="1" ht="18" customHeight="1">
      <c r="A17" s="29"/>
      <c r="B17" s="30"/>
      <c r="C17" s="29"/>
      <c r="D17" s="29"/>
      <c r="E17" s="24" t="s">
        <v>20</v>
      </c>
      <c r="F17" s="29"/>
      <c r="G17" s="29"/>
      <c r="H17" s="29"/>
      <c r="I17" s="26" t="s">
        <v>21</v>
      </c>
      <c r="J17" s="24" t="s">
        <v>2156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Z17" s="95" t="s">
        <v>1101</v>
      </c>
      <c r="BA17" s="95" t="s">
        <v>1102</v>
      </c>
      <c r="BB17" s="95" t="s">
        <v>2297</v>
      </c>
      <c r="BC17" s="95" t="s">
        <v>1103</v>
      </c>
      <c r="BD17" s="95" t="s">
        <v>2217</v>
      </c>
    </row>
    <row r="18" spans="1:56" s="1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Z18" s="95" t="s">
        <v>1104</v>
      </c>
      <c r="BA18" s="95" t="s">
        <v>1105</v>
      </c>
      <c r="BB18" s="95" t="s">
        <v>2297</v>
      </c>
      <c r="BC18" s="95" t="s">
        <v>1106</v>
      </c>
      <c r="BD18" s="95" t="s">
        <v>2217</v>
      </c>
    </row>
    <row r="19" spans="1:56" s="1" customFormat="1" ht="12" customHeight="1">
      <c r="A19" s="29"/>
      <c r="B19" s="30"/>
      <c r="C19" s="29"/>
      <c r="D19" s="26" t="s">
        <v>22</v>
      </c>
      <c r="E19" s="29"/>
      <c r="F19" s="29"/>
      <c r="G19" s="29"/>
      <c r="H19" s="29"/>
      <c r="I19" s="26" t="s">
        <v>19</v>
      </c>
      <c r="J19" s="24" t="str">
        <f ca="1">'Rekapitulace stavby'!AN13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Z19" s="95" t="s">
        <v>1107</v>
      </c>
      <c r="BA19" s="95" t="s">
        <v>1108</v>
      </c>
      <c r="BB19" s="95" t="s">
        <v>2297</v>
      </c>
      <c r="BC19" s="95" t="s">
        <v>1109</v>
      </c>
      <c r="BD19" s="95" t="s">
        <v>2217</v>
      </c>
    </row>
    <row r="20" spans="1:56" s="1" customFormat="1" ht="18" customHeight="1">
      <c r="A20" s="29"/>
      <c r="B20" s="30"/>
      <c r="C20" s="29"/>
      <c r="D20" s="29"/>
      <c r="E20" s="449" t="str">
        <f ca="1">'Rekapitulace stavby'!E14</f>
        <v xml:space="preserve"> </v>
      </c>
      <c r="F20" s="449"/>
      <c r="G20" s="449"/>
      <c r="H20" s="449"/>
      <c r="I20" s="26" t="s">
        <v>21</v>
      </c>
      <c r="J20" s="24" t="str">
        <f ca="1">'Rekapitulace stavby'!AN14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Z20" s="95" t="s">
        <v>1110</v>
      </c>
      <c r="BA20" s="95" t="s">
        <v>1111</v>
      </c>
      <c r="BB20" s="95" t="s">
        <v>2297</v>
      </c>
      <c r="BC20" s="95" t="s">
        <v>1112</v>
      </c>
      <c r="BD20" s="95" t="s">
        <v>2217</v>
      </c>
    </row>
    <row r="21" spans="1:56" s="1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Z21" s="95" t="s">
        <v>1113</v>
      </c>
      <c r="BA21" s="95" t="s">
        <v>1114</v>
      </c>
      <c r="BB21" s="95" t="s">
        <v>2156</v>
      </c>
      <c r="BC21" s="95" t="s">
        <v>1115</v>
      </c>
      <c r="BD21" s="95" t="s">
        <v>2217</v>
      </c>
    </row>
    <row r="22" spans="1:56" s="1" customFormat="1" ht="12" customHeight="1">
      <c r="A22" s="29"/>
      <c r="B22" s="30"/>
      <c r="C22" s="29"/>
      <c r="D22" s="26" t="s">
        <v>24</v>
      </c>
      <c r="E22" s="29"/>
      <c r="F22" s="29"/>
      <c r="G22" s="29"/>
      <c r="H22" s="29"/>
      <c r="I22" s="26" t="s">
        <v>19</v>
      </c>
      <c r="J22" s="24" t="s">
        <v>2156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Z22" s="95" t="s">
        <v>2362</v>
      </c>
      <c r="BA22" s="95" t="s">
        <v>1116</v>
      </c>
      <c r="BB22" s="95" t="s">
        <v>2345</v>
      </c>
      <c r="BC22" s="95" t="s">
        <v>1117</v>
      </c>
      <c r="BD22" s="95" t="s">
        <v>2217</v>
      </c>
    </row>
    <row r="23" spans="1:56" s="1" customFormat="1" ht="18" customHeight="1">
      <c r="A23" s="29"/>
      <c r="B23" s="30"/>
      <c r="C23" s="29"/>
      <c r="D23" s="29"/>
      <c r="E23" s="24" t="s">
        <v>25</v>
      </c>
      <c r="F23" s="29"/>
      <c r="G23" s="29"/>
      <c r="H23" s="29"/>
      <c r="I23" s="26" t="s">
        <v>21</v>
      </c>
      <c r="J23" s="24" t="s">
        <v>2156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Z23" s="95" t="s">
        <v>1118</v>
      </c>
      <c r="BA23" s="95" t="s">
        <v>1119</v>
      </c>
      <c r="BB23" s="95" t="s">
        <v>2297</v>
      </c>
      <c r="BC23" s="95" t="s">
        <v>1120</v>
      </c>
      <c r="BD23" s="95" t="s">
        <v>2217</v>
      </c>
    </row>
    <row r="24" spans="1:56" s="1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Z24" s="95" t="s">
        <v>1121</v>
      </c>
      <c r="BA24" s="95" t="s">
        <v>1122</v>
      </c>
      <c r="BB24" s="95" t="s">
        <v>2297</v>
      </c>
      <c r="BC24" s="95" t="s">
        <v>1123</v>
      </c>
      <c r="BD24" s="95" t="s">
        <v>2217</v>
      </c>
    </row>
    <row r="25" spans="1:56" s="1" customFormat="1" ht="12" customHeight="1">
      <c r="A25" s="29"/>
      <c r="B25" s="30"/>
      <c r="C25" s="29"/>
      <c r="D25" s="26" t="s">
        <v>2165</v>
      </c>
      <c r="E25" s="29"/>
      <c r="F25" s="29"/>
      <c r="G25" s="29"/>
      <c r="H25" s="29"/>
      <c r="I25" s="26" t="s">
        <v>19</v>
      </c>
      <c r="J25" s="24" t="str">
        <f ca="1"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Z25" s="95" t="s">
        <v>1124</v>
      </c>
      <c r="BA25" s="95" t="s">
        <v>1125</v>
      </c>
      <c r="BB25" s="95" t="s">
        <v>2297</v>
      </c>
      <c r="BC25" s="95" t="s">
        <v>1126</v>
      </c>
      <c r="BD25" s="95" t="s">
        <v>2217</v>
      </c>
    </row>
    <row r="26" spans="1:56" s="1" customFormat="1" ht="18" customHeight="1">
      <c r="A26" s="29"/>
      <c r="B26" s="30"/>
      <c r="C26" s="29"/>
      <c r="D26" s="29"/>
      <c r="E26" s="24" t="str">
        <f ca="1">IF('Rekapitulace stavby'!E20="","",'Rekapitulace stavby'!E20)</f>
        <v xml:space="preserve"> </v>
      </c>
      <c r="F26" s="29"/>
      <c r="G26" s="29"/>
      <c r="H26" s="29"/>
      <c r="I26" s="26" t="s">
        <v>21</v>
      </c>
      <c r="J26" s="24" t="str">
        <f ca="1"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Z26" s="95" t="s">
        <v>1127</v>
      </c>
      <c r="BA26" s="95" t="s">
        <v>1128</v>
      </c>
      <c r="BB26" s="95" t="s">
        <v>2297</v>
      </c>
      <c r="BC26" s="95" t="s">
        <v>1129</v>
      </c>
      <c r="BD26" s="95" t="s">
        <v>2217</v>
      </c>
    </row>
    <row r="27" spans="1:56" s="1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Z27" s="95" t="s">
        <v>1130</v>
      </c>
      <c r="BA27" s="95" t="s">
        <v>1131</v>
      </c>
      <c r="BB27" s="95" t="s">
        <v>2345</v>
      </c>
      <c r="BC27" s="95" t="s">
        <v>1132</v>
      </c>
      <c r="BD27" s="95" t="s">
        <v>2217</v>
      </c>
    </row>
    <row r="28" spans="1:56" s="1" customFormat="1" ht="12" customHeight="1">
      <c r="A28" s="29"/>
      <c r="B28" s="30"/>
      <c r="C28" s="29"/>
      <c r="D28" s="26" t="s">
        <v>2166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Z28" s="95" t="s">
        <v>1133</v>
      </c>
      <c r="BA28" s="95" t="s">
        <v>1134</v>
      </c>
      <c r="BB28" s="95" t="s">
        <v>2297</v>
      </c>
      <c r="BC28" s="95" t="s">
        <v>2456</v>
      </c>
      <c r="BD28" s="95" t="s">
        <v>2217</v>
      </c>
    </row>
    <row r="29" spans="1:56" s="7" customFormat="1" ht="16.5" customHeight="1">
      <c r="A29" s="97"/>
      <c r="B29" s="98"/>
      <c r="C29" s="97"/>
      <c r="D29" s="97"/>
      <c r="E29" s="451" t="s">
        <v>2156</v>
      </c>
      <c r="F29" s="451"/>
      <c r="G29" s="451"/>
      <c r="H29" s="451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Z29" s="100" t="s">
        <v>1135</v>
      </c>
      <c r="BA29" s="100" t="s">
        <v>1136</v>
      </c>
      <c r="BB29" s="100" t="s">
        <v>2297</v>
      </c>
      <c r="BC29" s="100" t="s">
        <v>1137</v>
      </c>
      <c r="BD29" s="100" t="s">
        <v>2217</v>
      </c>
    </row>
    <row r="30" spans="1:56" s="1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Z30" s="95" t="s">
        <v>1138</v>
      </c>
      <c r="BA30" s="95" t="s">
        <v>1139</v>
      </c>
      <c r="BB30" s="95" t="s">
        <v>2297</v>
      </c>
      <c r="BC30" s="95" t="s">
        <v>1140</v>
      </c>
      <c r="BD30" s="95" t="s">
        <v>2217</v>
      </c>
    </row>
    <row r="31" spans="1:56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Z31" s="95" t="s">
        <v>1141</v>
      </c>
      <c r="BA31" s="95" t="s">
        <v>1142</v>
      </c>
      <c r="BB31" s="95" t="s">
        <v>2345</v>
      </c>
      <c r="BC31" s="95" t="s">
        <v>1140</v>
      </c>
      <c r="BD31" s="95" t="s">
        <v>2217</v>
      </c>
    </row>
    <row r="32" spans="1:56" s="1" customFormat="1" ht="25.35" customHeight="1">
      <c r="A32" s="29"/>
      <c r="B32" s="30"/>
      <c r="C32" s="29"/>
      <c r="D32" s="101" t="s">
        <v>2167</v>
      </c>
      <c r="E32" s="29"/>
      <c r="F32" s="29"/>
      <c r="G32" s="29"/>
      <c r="H32" s="29"/>
      <c r="I32" s="29"/>
      <c r="J32" s="67">
        <f>ROUND(J145,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Z32" s="95" t="s">
        <v>1143</v>
      </c>
      <c r="BA32" s="95" t="s">
        <v>1144</v>
      </c>
      <c r="BB32" s="95" t="s">
        <v>2345</v>
      </c>
      <c r="BC32" s="95" t="s">
        <v>1145</v>
      </c>
      <c r="BD32" s="95" t="s">
        <v>2217</v>
      </c>
    </row>
    <row r="33" spans="1:56" s="1" customFormat="1" ht="6.95" customHeight="1">
      <c r="A33" s="29"/>
      <c r="B33" s="30"/>
      <c r="C33" s="29"/>
      <c r="D33" s="62"/>
      <c r="E33" s="62"/>
      <c r="F33" s="62"/>
      <c r="G33" s="62"/>
      <c r="H33" s="62"/>
      <c r="I33" s="62"/>
      <c r="J33" s="62"/>
      <c r="K33" s="62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Z33" s="95" t="s">
        <v>1146</v>
      </c>
      <c r="BA33" s="95" t="s">
        <v>1147</v>
      </c>
      <c r="BB33" s="95" t="s">
        <v>2297</v>
      </c>
      <c r="BC33" s="95" t="s">
        <v>1148</v>
      </c>
      <c r="BD33" s="95" t="s">
        <v>2217</v>
      </c>
    </row>
    <row r="34" spans="1:56" s="1" customFormat="1" ht="14.45" customHeight="1">
      <c r="A34" s="29"/>
      <c r="B34" s="30"/>
      <c r="C34" s="29"/>
      <c r="D34" s="29"/>
      <c r="E34" s="29"/>
      <c r="F34" s="33" t="s">
        <v>2169</v>
      </c>
      <c r="G34" s="29"/>
      <c r="H34" s="29"/>
      <c r="I34" s="33" t="s">
        <v>2168</v>
      </c>
      <c r="J34" s="33" t="s">
        <v>2170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Z34" s="95" t="s">
        <v>1149</v>
      </c>
      <c r="BA34" s="95" t="s">
        <v>1150</v>
      </c>
      <c r="BB34" s="95" t="s">
        <v>2248</v>
      </c>
      <c r="BC34" s="95" t="s">
        <v>1151</v>
      </c>
      <c r="BD34" s="95" t="s">
        <v>2217</v>
      </c>
    </row>
    <row r="35" spans="1:56" s="1" customFormat="1" ht="14.45" customHeight="1">
      <c r="A35" s="29"/>
      <c r="B35" s="30"/>
      <c r="C35" s="29"/>
      <c r="D35" s="102" t="s">
        <v>2171</v>
      </c>
      <c r="E35" s="26" t="s">
        <v>2172</v>
      </c>
      <c r="F35" s="103">
        <f>ROUND((SUM(BE145:BE979)),  2)</f>
        <v>0</v>
      </c>
      <c r="G35" s="29"/>
      <c r="H35" s="29"/>
      <c r="I35" s="104">
        <v>0.21</v>
      </c>
      <c r="J35" s="103">
        <f>ROUND(((SUM(BE145:BE979))*I35),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Z35" s="95" t="s">
        <v>1152</v>
      </c>
      <c r="BA35" s="95" t="s">
        <v>1153</v>
      </c>
      <c r="BB35" s="95" t="s">
        <v>2345</v>
      </c>
      <c r="BC35" s="95" t="s">
        <v>1154</v>
      </c>
      <c r="BD35" s="95" t="s">
        <v>2217</v>
      </c>
    </row>
    <row r="36" spans="1:56" s="1" customFormat="1" ht="14.45" customHeight="1">
      <c r="A36" s="29"/>
      <c r="B36" s="30"/>
      <c r="C36" s="29"/>
      <c r="D36" s="29"/>
      <c r="E36" s="26" t="s">
        <v>2173</v>
      </c>
      <c r="F36" s="103">
        <f>ROUND((SUM(BF145:BF979)),  2)</f>
        <v>0</v>
      </c>
      <c r="G36" s="29"/>
      <c r="H36" s="29"/>
      <c r="I36" s="104">
        <v>0.15</v>
      </c>
      <c r="J36" s="103">
        <f>ROUND(((SUM(BF145:BF979))*I36),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Z36" s="95" t="s">
        <v>1155</v>
      </c>
      <c r="BA36" s="95" t="s">
        <v>1156</v>
      </c>
      <c r="BB36" s="95" t="s">
        <v>2297</v>
      </c>
      <c r="BC36" s="95" t="s">
        <v>1157</v>
      </c>
      <c r="BD36" s="95" t="s">
        <v>2217</v>
      </c>
    </row>
    <row r="37" spans="1:56" s="1" customFormat="1" ht="14.45" hidden="1" customHeight="1">
      <c r="A37" s="29"/>
      <c r="B37" s="30"/>
      <c r="C37" s="29"/>
      <c r="D37" s="29"/>
      <c r="E37" s="26" t="s">
        <v>2174</v>
      </c>
      <c r="F37" s="103">
        <f>ROUND((SUM(BG145:BG979)),  2)</f>
        <v>0</v>
      </c>
      <c r="G37" s="29"/>
      <c r="H37" s="29"/>
      <c r="I37" s="104">
        <v>0.21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Z37" s="95" t="s">
        <v>1158</v>
      </c>
      <c r="BA37" s="95" t="s">
        <v>1159</v>
      </c>
      <c r="BB37" s="95" t="s">
        <v>2297</v>
      </c>
      <c r="BC37" s="95" t="s">
        <v>1160</v>
      </c>
      <c r="BD37" s="95" t="s">
        <v>2217</v>
      </c>
    </row>
    <row r="38" spans="1:56" s="1" customFormat="1" ht="14.45" hidden="1" customHeight="1">
      <c r="A38" s="29"/>
      <c r="B38" s="30"/>
      <c r="C38" s="29"/>
      <c r="D38" s="29"/>
      <c r="E38" s="26" t="s">
        <v>2175</v>
      </c>
      <c r="F38" s="103">
        <f>ROUND((SUM(BH145:BH979)),  2)</f>
        <v>0</v>
      </c>
      <c r="G38" s="29"/>
      <c r="H38" s="29"/>
      <c r="I38" s="104">
        <v>0.15</v>
      </c>
      <c r="J38" s="10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Z38" s="95" t="s">
        <v>1161</v>
      </c>
      <c r="BA38" s="95" t="s">
        <v>1162</v>
      </c>
      <c r="BB38" s="95" t="s">
        <v>2297</v>
      </c>
      <c r="BC38" s="95" t="s">
        <v>2456</v>
      </c>
      <c r="BD38" s="95" t="s">
        <v>2217</v>
      </c>
    </row>
    <row r="39" spans="1:56" s="1" customFormat="1" ht="14.45" hidden="1" customHeight="1">
      <c r="A39" s="29"/>
      <c r="B39" s="30"/>
      <c r="C39" s="29"/>
      <c r="D39" s="29"/>
      <c r="E39" s="26" t="s">
        <v>2176</v>
      </c>
      <c r="F39" s="103">
        <f>ROUND((SUM(BI145:BI979)),  2)</f>
        <v>0</v>
      </c>
      <c r="G39" s="29"/>
      <c r="H39" s="29"/>
      <c r="I39" s="104">
        <v>0</v>
      </c>
      <c r="J39" s="10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Z39" s="95" t="s">
        <v>1163</v>
      </c>
      <c r="BA39" s="95" t="s">
        <v>1164</v>
      </c>
      <c r="BB39" s="95" t="s">
        <v>2297</v>
      </c>
      <c r="BC39" s="95" t="s">
        <v>1165</v>
      </c>
      <c r="BD39" s="95" t="s">
        <v>2217</v>
      </c>
    </row>
    <row r="40" spans="1:56" s="1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Z40" s="95" t="s">
        <v>1166</v>
      </c>
      <c r="BA40" s="95" t="s">
        <v>1167</v>
      </c>
      <c r="BB40" s="95" t="s">
        <v>2297</v>
      </c>
      <c r="BC40" s="95" t="s">
        <v>1168</v>
      </c>
      <c r="BD40" s="95" t="s">
        <v>2217</v>
      </c>
    </row>
    <row r="41" spans="1:56" s="1" customFormat="1" ht="25.35" customHeight="1">
      <c r="A41" s="29"/>
      <c r="B41" s="30"/>
      <c r="C41" s="35"/>
      <c r="D41" s="36" t="s">
        <v>2177</v>
      </c>
      <c r="E41" s="37"/>
      <c r="F41" s="37"/>
      <c r="G41" s="105" t="s">
        <v>2178</v>
      </c>
      <c r="H41" s="38" t="s">
        <v>2179</v>
      </c>
      <c r="I41" s="37"/>
      <c r="J41" s="106">
        <f>SUM(J32:J39)</f>
        <v>0</v>
      </c>
      <c r="K41" s="107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Z41" s="95" t="s">
        <v>1169</v>
      </c>
      <c r="BA41" s="95" t="s">
        <v>1170</v>
      </c>
      <c r="BB41" s="95" t="s">
        <v>2297</v>
      </c>
      <c r="BC41" s="95" t="s">
        <v>1137</v>
      </c>
      <c r="BD41" s="95" t="s">
        <v>2217</v>
      </c>
    </row>
    <row r="42" spans="1:56" s="1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Z42" s="95" t="s">
        <v>1171</v>
      </c>
      <c r="BA42" s="95" t="s">
        <v>1172</v>
      </c>
      <c r="BB42" s="95" t="s">
        <v>2297</v>
      </c>
      <c r="BC42" s="95" t="s">
        <v>1173</v>
      </c>
      <c r="BD42" s="95" t="s">
        <v>2217</v>
      </c>
    </row>
    <row r="43" spans="1:56" ht="14.45" customHeight="1">
      <c r="B43" s="20"/>
      <c r="L43" s="20"/>
      <c r="AZ43" s="95" t="s">
        <v>2437</v>
      </c>
      <c r="BA43" s="95" t="s">
        <v>1174</v>
      </c>
      <c r="BB43" s="95" t="s">
        <v>2248</v>
      </c>
      <c r="BC43" s="95" t="s">
        <v>1175</v>
      </c>
      <c r="BD43" s="95" t="s">
        <v>2217</v>
      </c>
    </row>
    <row r="44" spans="1:56" ht="14.45" customHeight="1">
      <c r="B44" s="20"/>
      <c r="L44" s="20"/>
      <c r="AZ44" s="95" t="s">
        <v>1176</v>
      </c>
      <c r="BA44" s="95" t="s">
        <v>1177</v>
      </c>
      <c r="BB44" s="95" t="s">
        <v>2297</v>
      </c>
      <c r="BC44" s="95" t="s">
        <v>1178</v>
      </c>
      <c r="BD44" s="95" t="s">
        <v>2217</v>
      </c>
    </row>
    <row r="45" spans="1:56" ht="14.45" customHeight="1">
      <c r="B45" s="20"/>
      <c r="L45" s="20"/>
      <c r="AZ45" s="95" t="s">
        <v>1179</v>
      </c>
      <c r="BA45" s="95" t="s">
        <v>1180</v>
      </c>
      <c r="BB45" s="95" t="s">
        <v>2345</v>
      </c>
      <c r="BC45" s="95" t="s">
        <v>1181</v>
      </c>
      <c r="BD45" s="95" t="s">
        <v>2217</v>
      </c>
    </row>
    <row r="46" spans="1:56" ht="14.45" customHeight="1">
      <c r="B46" s="20"/>
      <c r="L46" s="20"/>
      <c r="AZ46" s="95" t="s">
        <v>1182</v>
      </c>
      <c r="BA46" s="95" t="s">
        <v>1183</v>
      </c>
      <c r="BB46" s="95" t="s">
        <v>2297</v>
      </c>
      <c r="BC46" s="95" t="s">
        <v>1184</v>
      </c>
      <c r="BD46" s="95" t="s">
        <v>2217</v>
      </c>
    </row>
    <row r="47" spans="1:56" ht="14.45" customHeight="1">
      <c r="B47" s="20"/>
      <c r="L47" s="20"/>
      <c r="AZ47" s="95" t="s">
        <v>1185</v>
      </c>
      <c r="BA47" s="95" t="s">
        <v>1186</v>
      </c>
      <c r="BB47" s="95" t="s">
        <v>2297</v>
      </c>
      <c r="BC47" s="95" t="s">
        <v>1187</v>
      </c>
      <c r="BD47" s="95" t="s">
        <v>2217</v>
      </c>
    </row>
    <row r="48" spans="1:56" ht="14.45" customHeight="1">
      <c r="B48" s="20"/>
      <c r="L48" s="20"/>
      <c r="AZ48" s="95" t="s">
        <v>1188</v>
      </c>
      <c r="BA48" s="95" t="s">
        <v>1189</v>
      </c>
      <c r="BB48" s="95" t="s">
        <v>2345</v>
      </c>
      <c r="BC48" s="95" t="s">
        <v>2464</v>
      </c>
      <c r="BD48" s="95" t="s">
        <v>2217</v>
      </c>
    </row>
    <row r="49" spans="1:56" ht="14.45" customHeight="1">
      <c r="B49" s="20"/>
      <c r="L49" s="20"/>
      <c r="AZ49" s="95" t="s">
        <v>1190</v>
      </c>
      <c r="BA49" s="95" t="s">
        <v>1189</v>
      </c>
      <c r="BB49" s="95" t="s">
        <v>2345</v>
      </c>
      <c r="BC49" s="95" t="s">
        <v>2386</v>
      </c>
      <c r="BD49" s="95" t="s">
        <v>2217</v>
      </c>
    </row>
    <row r="50" spans="1:56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  <c r="AZ50" s="95" t="s">
        <v>1191</v>
      </c>
      <c r="BA50" s="95" t="s">
        <v>1192</v>
      </c>
      <c r="BB50" s="95" t="s">
        <v>2345</v>
      </c>
      <c r="BC50" s="95" t="s">
        <v>1160</v>
      </c>
      <c r="BD50" s="95" t="s">
        <v>2217</v>
      </c>
    </row>
    <row r="51" spans="1:56">
      <c r="B51" s="20"/>
      <c r="L51" s="20"/>
      <c r="AZ51" s="95" t="s">
        <v>1193</v>
      </c>
      <c r="BA51" s="95" t="s">
        <v>1194</v>
      </c>
      <c r="BB51" s="95" t="s">
        <v>2345</v>
      </c>
      <c r="BC51" s="95" t="s">
        <v>1168</v>
      </c>
      <c r="BD51" s="95" t="s">
        <v>2217</v>
      </c>
    </row>
    <row r="52" spans="1:56">
      <c r="B52" s="20"/>
      <c r="L52" s="20"/>
      <c r="AZ52" s="95" t="s">
        <v>1195</v>
      </c>
      <c r="BA52" s="95" t="s">
        <v>1196</v>
      </c>
      <c r="BB52" s="95" t="s">
        <v>2345</v>
      </c>
      <c r="BC52" s="95" t="s">
        <v>1197</v>
      </c>
      <c r="BD52" s="95" t="s">
        <v>2217</v>
      </c>
    </row>
    <row r="53" spans="1:56">
      <c r="B53" s="20"/>
      <c r="L53" s="20"/>
      <c r="AZ53" s="95" t="s">
        <v>1198</v>
      </c>
      <c r="BA53" s="95" t="s">
        <v>1199</v>
      </c>
      <c r="BB53" s="95" t="s">
        <v>2345</v>
      </c>
      <c r="BC53" s="95" t="s">
        <v>1200</v>
      </c>
      <c r="BD53" s="95" t="s">
        <v>2217</v>
      </c>
    </row>
    <row r="54" spans="1:56">
      <c r="B54" s="20"/>
      <c r="L54" s="20"/>
      <c r="AZ54" s="95" t="s">
        <v>1201</v>
      </c>
      <c r="BA54" s="95" t="s">
        <v>1202</v>
      </c>
      <c r="BB54" s="95" t="s">
        <v>2345</v>
      </c>
      <c r="BC54" s="95" t="s">
        <v>1203</v>
      </c>
      <c r="BD54" s="95" t="s">
        <v>2217</v>
      </c>
    </row>
    <row r="55" spans="1:56">
      <c r="B55" s="20"/>
      <c r="L55" s="20"/>
      <c r="AZ55" s="95" t="s">
        <v>1204</v>
      </c>
      <c r="BA55" s="95" t="s">
        <v>1205</v>
      </c>
      <c r="BB55" s="95" t="s">
        <v>2345</v>
      </c>
      <c r="BC55" s="95" t="s">
        <v>1206</v>
      </c>
      <c r="BD55" s="95" t="s">
        <v>2217</v>
      </c>
    </row>
    <row r="56" spans="1:56">
      <c r="B56" s="20"/>
      <c r="L56" s="20"/>
      <c r="AZ56" s="95" t="s">
        <v>1207</v>
      </c>
      <c r="BA56" s="95" t="s">
        <v>1208</v>
      </c>
      <c r="BB56" s="95" t="s">
        <v>2345</v>
      </c>
      <c r="BC56" s="95" t="s">
        <v>1209</v>
      </c>
      <c r="BD56" s="95" t="s">
        <v>2217</v>
      </c>
    </row>
    <row r="57" spans="1:56">
      <c r="B57" s="20"/>
      <c r="L57" s="20"/>
      <c r="AZ57" s="95" t="s">
        <v>1210</v>
      </c>
      <c r="BA57" s="95" t="s">
        <v>1211</v>
      </c>
      <c r="BB57" s="95" t="s">
        <v>2248</v>
      </c>
      <c r="BC57" s="95" t="s">
        <v>1212</v>
      </c>
      <c r="BD57" s="95" t="s">
        <v>2217</v>
      </c>
    </row>
    <row r="58" spans="1:56">
      <c r="B58" s="20"/>
      <c r="L58" s="20"/>
      <c r="AZ58" s="95" t="s">
        <v>1213</v>
      </c>
      <c r="BA58" s="95" t="s">
        <v>1214</v>
      </c>
      <c r="BB58" s="95" t="s">
        <v>2297</v>
      </c>
      <c r="BC58" s="95" t="s">
        <v>1215</v>
      </c>
      <c r="BD58" s="95" t="s">
        <v>2217</v>
      </c>
    </row>
    <row r="59" spans="1:56">
      <c r="B59" s="20"/>
      <c r="L59" s="20"/>
      <c r="AZ59" s="95" t="s">
        <v>1216</v>
      </c>
      <c r="BA59" s="95" t="s">
        <v>1217</v>
      </c>
      <c r="BB59" s="95" t="s">
        <v>2297</v>
      </c>
      <c r="BC59" s="95" t="s">
        <v>1178</v>
      </c>
      <c r="BD59" s="95" t="s">
        <v>2217</v>
      </c>
    </row>
    <row r="60" spans="1:56">
      <c r="B60" s="20"/>
      <c r="L60" s="20"/>
      <c r="AZ60" s="95" t="s">
        <v>1218</v>
      </c>
      <c r="BA60" s="95" t="s">
        <v>1219</v>
      </c>
      <c r="BB60" s="95" t="s">
        <v>2345</v>
      </c>
      <c r="BC60" s="95" t="s">
        <v>1203</v>
      </c>
      <c r="BD60" s="95" t="s">
        <v>2217</v>
      </c>
    </row>
    <row r="61" spans="1:56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Z61" s="95" t="s">
        <v>1220</v>
      </c>
      <c r="BA61" s="95" t="s">
        <v>1221</v>
      </c>
      <c r="BB61" s="95" t="s">
        <v>2357</v>
      </c>
      <c r="BC61" s="95" t="s">
        <v>2215</v>
      </c>
      <c r="BD61" s="95" t="s">
        <v>2217</v>
      </c>
    </row>
    <row r="62" spans="1:56">
      <c r="B62" s="20"/>
      <c r="L62" s="20"/>
      <c r="AZ62" s="95" t="s">
        <v>1222</v>
      </c>
      <c r="BA62" s="95" t="s">
        <v>1223</v>
      </c>
      <c r="BB62" s="95" t="s">
        <v>2357</v>
      </c>
      <c r="BC62" s="95" t="s">
        <v>2386</v>
      </c>
      <c r="BD62" s="95" t="s">
        <v>2217</v>
      </c>
    </row>
    <row r="63" spans="1:56">
      <c r="B63" s="20"/>
      <c r="L63" s="20"/>
      <c r="AZ63" s="95" t="s">
        <v>1224</v>
      </c>
      <c r="BA63" s="95" t="s">
        <v>1225</v>
      </c>
      <c r="BB63" s="95" t="s">
        <v>2248</v>
      </c>
      <c r="BC63" s="95" t="s">
        <v>1226</v>
      </c>
      <c r="BD63" s="95" t="s">
        <v>2217</v>
      </c>
    </row>
    <row r="64" spans="1:56">
      <c r="B64" s="20"/>
      <c r="L64" s="20"/>
    </row>
    <row r="65" spans="1:31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12" customHeight="1">
      <c r="B86" s="20"/>
      <c r="C86" s="26" t="s">
        <v>2264</v>
      </c>
      <c r="L86" s="20"/>
    </row>
    <row r="87" spans="1:31" s="1" customFormat="1" ht="16.5" customHeight="1">
      <c r="A87" s="29"/>
      <c r="B87" s="30"/>
      <c r="C87" s="29"/>
      <c r="D87" s="29"/>
      <c r="E87" s="467" t="s">
        <v>1082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1" customFormat="1" ht="12" customHeight="1">
      <c r="A88" s="29"/>
      <c r="B88" s="30"/>
      <c r="C88" s="26" t="s">
        <v>1085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1" customFormat="1" ht="16.5" customHeight="1">
      <c r="A89" s="29"/>
      <c r="B89" s="30"/>
      <c r="C89" s="29"/>
      <c r="D89" s="29"/>
      <c r="E89" s="440" t="str">
        <f>E11</f>
        <v>002-1 - SO-02.1 ATS - stavební část</v>
      </c>
      <c r="F89" s="466"/>
      <c r="G89" s="466"/>
      <c r="H89" s="466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1" customFormat="1" ht="12" customHeight="1">
      <c r="A91" s="29"/>
      <c r="B91" s="30"/>
      <c r="C91" s="26" t="s">
        <v>15</v>
      </c>
      <c r="D91" s="29"/>
      <c r="E91" s="29"/>
      <c r="F91" s="24" t="str">
        <f>F14</f>
        <v>Klučov, m.č. Žhery a Skramníky</v>
      </c>
      <c r="G91" s="29"/>
      <c r="H91" s="29"/>
      <c r="I91" s="26" t="s">
        <v>17</v>
      </c>
      <c r="J91" s="52">
        <f>IF(J14="","",J14)</f>
        <v>44579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1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1" customFormat="1" ht="40.15" customHeight="1">
      <c r="A93" s="29"/>
      <c r="B93" s="30"/>
      <c r="C93" s="26" t="s">
        <v>18</v>
      </c>
      <c r="D93" s="29"/>
      <c r="E93" s="29"/>
      <c r="F93" s="24" t="str">
        <f>E17</f>
        <v>Obec Klučov</v>
      </c>
      <c r="G93" s="29"/>
      <c r="H93" s="29"/>
      <c r="I93" s="26" t="s">
        <v>24</v>
      </c>
      <c r="J93" s="27" t="str">
        <f>E23</f>
        <v>Vodohospodářsko-inženýrské služby spol. s 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1" customFormat="1" ht="15.2" customHeight="1">
      <c r="A94" s="29"/>
      <c r="B94" s="30"/>
      <c r="C94" s="26" t="s">
        <v>22</v>
      </c>
      <c r="D94" s="29"/>
      <c r="E94" s="29"/>
      <c r="F94" s="24" t="str">
        <f>IF(E20="","",E20)</f>
        <v xml:space="preserve"> </v>
      </c>
      <c r="G94" s="29"/>
      <c r="H94" s="29"/>
      <c r="I94" s="26" t="s">
        <v>2165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1" customFormat="1" ht="29.25" customHeight="1">
      <c r="A96" s="29"/>
      <c r="B96" s="30"/>
      <c r="C96" s="110" t="s">
        <v>2501</v>
      </c>
      <c r="D96" s="35"/>
      <c r="E96" s="35"/>
      <c r="F96" s="35"/>
      <c r="G96" s="35"/>
      <c r="H96" s="35"/>
      <c r="I96" s="35"/>
      <c r="J96" s="111" t="s">
        <v>2502</v>
      </c>
      <c r="K96" s="3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1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1" customFormat="1" ht="22.9" customHeight="1">
      <c r="A98" s="29"/>
      <c r="B98" s="30"/>
      <c r="C98" s="112" t="s">
        <v>2508</v>
      </c>
      <c r="D98" s="29"/>
      <c r="E98" s="29"/>
      <c r="F98" s="29"/>
      <c r="G98" s="29"/>
      <c r="H98" s="29"/>
      <c r="I98" s="29"/>
      <c r="J98" s="67">
        <f>J145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2509</v>
      </c>
    </row>
    <row r="99" spans="1:47" s="8" customFormat="1" ht="24.95" customHeight="1">
      <c r="B99" s="113"/>
      <c r="D99" s="114" t="s">
        <v>2513</v>
      </c>
      <c r="E99" s="115"/>
      <c r="F99" s="115"/>
      <c r="G99" s="115"/>
      <c r="H99" s="115"/>
      <c r="I99" s="115"/>
      <c r="J99" s="116">
        <f>J146</f>
        <v>0</v>
      </c>
      <c r="L99" s="113"/>
    </row>
    <row r="100" spans="1:47" s="9" customFormat="1" ht="19.899999999999999" customHeight="1">
      <c r="B100" s="118"/>
      <c r="D100" s="119" t="s">
        <v>2516</v>
      </c>
      <c r="E100" s="120"/>
      <c r="F100" s="120"/>
      <c r="G100" s="120"/>
      <c r="H100" s="120"/>
      <c r="I100" s="120"/>
      <c r="J100" s="121">
        <f>J147</f>
        <v>0</v>
      </c>
      <c r="L100" s="118"/>
    </row>
    <row r="101" spans="1:47" s="9" customFormat="1" ht="19.899999999999999" customHeight="1">
      <c r="B101" s="118"/>
      <c r="D101" s="119" t="s">
        <v>2519</v>
      </c>
      <c r="E101" s="120"/>
      <c r="F101" s="120"/>
      <c r="G101" s="120"/>
      <c r="H101" s="120"/>
      <c r="I101" s="120"/>
      <c r="J101" s="121">
        <f>J258</f>
        <v>0</v>
      </c>
      <c r="L101" s="118"/>
    </row>
    <row r="102" spans="1:47" s="9" customFormat="1" ht="19.899999999999999" customHeight="1">
      <c r="B102" s="118"/>
      <c r="D102" s="119" t="s">
        <v>2522</v>
      </c>
      <c r="E102" s="120"/>
      <c r="F102" s="120"/>
      <c r="G102" s="120"/>
      <c r="H102" s="120"/>
      <c r="I102" s="120"/>
      <c r="J102" s="121">
        <f>J275</f>
        <v>0</v>
      </c>
      <c r="L102" s="118"/>
    </row>
    <row r="103" spans="1:47" s="9" customFormat="1" ht="19.899999999999999" customHeight="1">
      <c r="B103" s="118"/>
      <c r="D103" s="119" t="s">
        <v>2525</v>
      </c>
      <c r="E103" s="120"/>
      <c r="F103" s="120"/>
      <c r="G103" s="120"/>
      <c r="H103" s="120"/>
      <c r="I103" s="120"/>
      <c r="J103" s="121">
        <f>J355</f>
        <v>0</v>
      </c>
      <c r="L103" s="118"/>
    </row>
    <row r="104" spans="1:47" s="9" customFormat="1" ht="19.899999999999999" customHeight="1">
      <c r="B104" s="118"/>
      <c r="D104" s="119" t="s">
        <v>1227</v>
      </c>
      <c r="E104" s="120"/>
      <c r="F104" s="120"/>
      <c r="G104" s="120"/>
      <c r="H104" s="120"/>
      <c r="I104" s="120"/>
      <c r="J104" s="121">
        <f>J395</f>
        <v>0</v>
      </c>
      <c r="L104" s="118"/>
    </row>
    <row r="105" spans="1:47" s="9" customFormat="1" ht="19.899999999999999" customHeight="1">
      <c r="B105" s="118"/>
      <c r="D105" s="119" t="s">
        <v>2537</v>
      </c>
      <c r="E105" s="120"/>
      <c r="F105" s="120"/>
      <c r="G105" s="120"/>
      <c r="H105" s="120"/>
      <c r="I105" s="120"/>
      <c r="J105" s="121">
        <f>J518</f>
        <v>0</v>
      </c>
      <c r="L105" s="118"/>
    </row>
    <row r="106" spans="1:47" s="9" customFormat="1" ht="19.899999999999999" customHeight="1">
      <c r="B106" s="118"/>
      <c r="D106" s="119" t="s">
        <v>2543</v>
      </c>
      <c r="E106" s="120"/>
      <c r="F106" s="120"/>
      <c r="G106" s="120"/>
      <c r="H106" s="120"/>
      <c r="I106" s="120"/>
      <c r="J106" s="121">
        <f>J637</f>
        <v>0</v>
      </c>
      <c r="L106" s="118"/>
    </row>
    <row r="107" spans="1:47" s="8" customFormat="1" ht="24.95" customHeight="1">
      <c r="B107" s="113"/>
      <c r="D107" s="114" t="s">
        <v>1228</v>
      </c>
      <c r="E107" s="115"/>
      <c r="F107" s="115"/>
      <c r="G107" s="115"/>
      <c r="H107" s="115"/>
      <c r="I107" s="115"/>
      <c r="J107" s="116">
        <f>J639</f>
        <v>0</v>
      </c>
      <c r="L107" s="113"/>
    </row>
    <row r="108" spans="1:47" s="9" customFormat="1" ht="19.899999999999999" customHeight="1">
      <c r="B108" s="118"/>
      <c r="D108" s="119" t="s">
        <v>1229</v>
      </c>
      <c r="E108" s="120"/>
      <c r="F108" s="120"/>
      <c r="G108" s="120"/>
      <c r="H108" s="120"/>
      <c r="I108" s="120"/>
      <c r="J108" s="121">
        <f>J640</f>
        <v>0</v>
      </c>
      <c r="L108" s="118"/>
    </row>
    <row r="109" spans="1:47" s="9" customFormat="1" ht="19.899999999999999" customHeight="1">
      <c r="B109" s="118"/>
      <c r="D109" s="119" t="s">
        <v>1230</v>
      </c>
      <c r="E109" s="120"/>
      <c r="F109" s="120"/>
      <c r="G109" s="120"/>
      <c r="H109" s="120"/>
      <c r="I109" s="120"/>
      <c r="J109" s="121">
        <f>J676</f>
        <v>0</v>
      </c>
      <c r="L109" s="118"/>
    </row>
    <row r="110" spans="1:47" s="9" customFormat="1" ht="19.899999999999999" customHeight="1">
      <c r="B110" s="118"/>
      <c r="D110" s="119" t="s">
        <v>1231</v>
      </c>
      <c r="E110" s="120"/>
      <c r="F110" s="120"/>
      <c r="G110" s="120"/>
      <c r="H110" s="120"/>
      <c r="I110" s="120"/>
      <c r="J110" s="121">
        <f>J693</f>
        <v>0</v>
      </c>
      <c r="L110" s="118"/>
    </row>
    <row r="111" spans="1:47" s="9" customFormat="1" ht="19.899999999999999" customHeight="1">
      <c r="B111" s="118"/>
      <c r="D111" s="119" t="s">
        <v>1232</v>
      </c>
      <c r="E111" s="120"/>
      <c r="F111" s="120"/>
      <c r="G111" s="120"/>
      <c r="H111" s="120"/>
      <c r="I111" s="120"/>
      <c r="J111" s="121">
        <f>J704</f>
        <v>0</v>
      </c>
      <c r="L111" s="118"/>
    </row>
    <row r="112" spans="1:47" s="9" customFormat="1" ht="19.899999999999999" customHeight="1">
      <c r="B112" s="118"/>
      <c r="D112" s="119" t="s">
        <v>1233</v>
      </c>
      <c r="E112" s="120"/>
      <c r="F112" s="120"/>
      <c r="G112" s="120"/>
      <c r="H112" s="120"/>
      <c r="I112" s="120"/>
      <c r="J112" s="121">
        <f>J712</f>
        <v>0</v>
      </c>
      <c r="L112" s="118"/>
    </row>
    <row r="113" spans="1:31" s="9" customFormat="1" ht="19.899999999999999" customHeight="1">
      <c r="B113" s="118"/>
      <c r="D113" s="119" t="s">
        <v>1234</v>
      </c>
      <c r="E113" s="120"/>
      <c r="F113" s="120"/>
      <c r="G113" s="120"/>
      <c r="H113" s="120"/>
      <c r="I113" s="120"/>
      <c r="J113" s="121">
        <f>J740</f>
        <v>0</v>
      </c>
      <c r="L113" s="118"/>
    </row>
    <row r="114" spans="1:31" s="9" customFormat="1" ht="19.899999999999999" customHeight="1">
      <c r="B114" s="118"/>
      <c r="D114" s="119" t="s">
        <v>1235</v>
      </c>
      <c r="E114" s="120"/>
      <c r="F114" s="120"/>
      <c r="G114" s="120"/>
      <c r="H114" s="120"/>
      <c r="I114" s="120"/>
      <c r="J114" s="121">
        <f>J748</f>
        <v>0</v>
      </c>
      <c r="L114" s="118"/>
    </row>
    <row r="115" spans="1:31" s="9" customFormat="1" ht="19.899999999999999" customHeight="1">
      <c r="B115" s="118"/>
      <c r="D115" s="119" t="s">
        <v>1236</v>
      </c>
      <c r="E115" s="120"/>
      <c r="F115" s="120"/>
      <c r="G115" s="120"/>
      <c r="H115" s="120"/>
      <c r="I115" s="120"/>
      <c r="J115" s="121">
        <f>J787</f>
        <v>0</v>
      </c>
      <c r="L115" s="118"/>
    </row>
    <row r="116" spans="1:31" s="9" customFormat="1" ht="19.899999999999999" customHeight="1">
      <c r="B116" s="118"/>
      <c r="D116" s="119" t="s">
        <v>1237</v>
      </c>
      <c r="E116" s="120"/>
      <c r="F116" s="120"/>
      <c r="G116" s="120"/>
      <c r="H116" s="120"/>
      <c r="I116" s="120"/>
      <c r="J116" s="121">
        <f>J804</f>
        <v>0</v>
      </c>
      <c r="L116" s="118"/>
    </row>
    <row r="117" spans="1:31" s="9" customFormat="1" ht="19.899999999999999" customHeight="1">
      <c r="B117" s="118"/>
      <c r="D117" s="119" t="s">
        <v>1238</v>
      </c>
      <c r="E117" s="120"/>
      <c r="F117" s="120"/>
      <c r="G117" s="120"/>
      <c r="H117" s="120"/>
      <c r="I117" s="120"/>
      <c r="J117" s="121">
        <f>J818</f>
        <v>0</v>
      </c>
      <c r="L117" s="118"/>
    </row>
    <row r="118" spans="1:31" s="9" customFormat="1" ht="19.899999999999999" customHeight="1">
      <c r="B118" s="118"/>
      <c r="D118" s="119" t="s">
        <v>1239</v>
      </c>
      <c r="E118" s="120"/>
      <c r="F118" s="120"/>
      <c r="G118" s="120"/>
      <c r="H118" s="120"/>
      <c r="I118" s="120"/>
      <c r="J118" s="121">
        <f>J859</f>
        <v>0</v>
      </c>
      <c r="L118" s="118"/>
    </row>
    <row r="119" spans="1:31" s="9" customFormat="1" ht="19.899999999999999" customHeight="1">
      <c r="B119" s="118"/>
      <c r="D119" s="119" t="s">
        <v>1240</v>
      </c>
      <c r="E119" s="120"/>
      <c r="F119" s="120"/>
      <c r="G119" s="120"/>
      <c r="H119" s="120"/>
      <c r="I119" s="120"/>
      <c r="J119" s="121">
        <f>J884</f>
        <v>0</v>
      </c>
      <c r="L119" s="118"/>
    </row>
    <row r="120" spans="1:31" s="9" customFormat="1" ht="19.899999999999999" customHeight="1">
      <c r="B120" s="118"/>
      <c r="D120" s="119" t="s">
        <v>1241</v>
      </c>
      <c r="E120" s="120"/>
      <c r="F120" s="120"/>
      <c r="G120" s="120"/>
      <c r="H120" s="120"/>
      <c r="I120" s="120"/>
      <c r="J120" s="121">
        <f>J909</f>
        <v>0</v>
      </c>
      <c r="L120" s="118"/>
    </row>
    <row r="121" spans="1:31" s="9" customFormat="1" ht="19.899999999999999" customHeight="1">
      <c r="B121" s="118"/>
      <c r="D121" s="119" t="s">
        <v>1242</v>
      </c>
      <c r="E121" s="120"/>
      <c r="F121" s="120"/>
      <c r="G121" s="120"/>
      <c r="H121" s="120"/>
      <c r="I121" s="120"/>
      <c r="J121" s="121">
        <f>J926</f>
        <v>0</v>
      </c>
      <c r="L121" s="118"/>
    </row>
    <row r="122" spans="1:31" s="9" customFormat="1" ht="19.899999999999999" customHeight="1">
      <c r="B122" s="118"/>
      <c r="D122" s="119" t="s">
        <v>1243</v>
      </c>
      <c r="E122" s="120"/>
      <c r="F122" s="120"/>
      <c r="G122" s="120"/>
      <c r="H122" s="120"/>
      <c r="I122" s="120"/>
      <c r="J122" s="121">
        <f>J949</f>
        <v>0</v>
      </c>
      <c r="L122" s="118"/>
    </row>
    <row r="123" spans="1:31" s="9" customFormat="1" ht="19.899999999999999" customHeight="1">
      <c r="B123" s="118"/>
      <c r="D123" s="119" t="s">
        <v>1244</v>
      </c>
      <c r="E123" s="120"/>
      <c r="F123" s="120"/>
      <c r="G123" s="120"/>
      <c r="H123" s="120"/>
      <c r="I123" s="120"/>
      <c r="J123" s="121">
        <f>J970</f>
        <v>0</v>
      </c>
      <c r="L123" s="118"/>
    </row>
    <row r="124" spans="1:31" s="1" customFormat="1" ht="21.7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1" customFormat="1" ht="6.95" customHeight="1">
      <c r="A125" s="29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9" spans="1:31" s="1" customFormat="1" ht="6.95" customHeight="1">
      <c r="A129" s="29"/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s="1" customFormat="1" ht="24.95" customHeight="1">
      <c r="A130" s="29"/>
      <c r="B130" s="30"/>
      <c r="C130" s="21" t="s">
        <v>2566</v>
      </c>
      <c r="D130" s="29"/>
      <c r="E130" s="29"/>
      <c r="F130" s="29"/>
      <c r="G130" s="29"/>
      <c r="H130" s="29"/>
      <c r="I130" s="2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s="1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s="1" customFormat="1" ht="12" customHeight="1">
      <c r="A132" s="29"/>
      <c r="B132" s="30"/>
      <c r="C132" s="26" t="s">
        <v>11</v>
      </c>
      <c r="D132" s="29"/>
      <c r="E132" s="29"/>
      <c r="F132" s="29"/>
      <c r="G132" s="29"/>
      <c r="H132" s="29"/>
      <c r="I132" s="2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s="1" customFormat="1" ht="16.5" customHeight="1">
      <c r="A133" s="29"/>
      <c r="B133" s="30"/>
      <c r="C133" s="29"/>
      <c r="D133" s="29"/>
      <c r="E133" s="467" t="str">
        <f>E7</f>
        <v>Vodovod Klučov - napojení místních částí Žhery a Skramníky</v>
      </c>
      <c r="F133" s="468"/>
      <c r="G133" s="468"/>
      <c r="H133" s="468"/>
      <c r="I133" s="29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12" customHeight="1">
      <c r="B134" s="20"/>
      <c r="C134" s="26" t="s">
        <v>2264</v>
      </c>
      <c r="L134" s="20"/>
    </row>
    <row r="135" spans="1:31" s="1" customFormat="1" ht="16.5" customHeight="1">
      <c r="A135" s="29"/>
      <c r="B135" s="30"/>
      <c r="C135" s="29"/>
      <c r="D135" s="29"/>
      <c r="E135" s="467" t="s">
        <v>1082</v>
      </c>
      <c r="F135" s="466"/>
      <c r="G135" s="466"/>
      <c r="H135" s="466"/>
      <c r="I135" s="2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s="1" customFormat="1" ht="12" customHeight="1">
      <c r="A136" s="29"/>
      <c r="B136" s="30"/>
      <c r="C136" s="26" t="s">
        <v>1085</v>
      </c>
      <c r="D136" s="29"/>
      <c r="E136" s="29"/>
      <c r="F136" s="29"/>
      <c r="G136" s="29"/>
      <c r="H136" s="29"/>
      <c r="I136" s="29"/>
      <c r="J136" s="29"/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s="1" customFormat="1" ht="16.5" customHeight="1">
      <c r="A137" s="29"/>
      <c r="B137" s="30"/>
      <c r="C137" s="29"/>
      <c r="D137" s="29"/>
      <c r="E137" s="440" t="str">
        <f>E11</f>
        <v>002-1 - SO-02.1 ATS - stavební část</v>
      </c>
      <c r="F137" s="466"/>
      <c r="G137" s="466"/>
      <c r="H137" s="466"/>
      <c r="I137" s="29"/>
      <c r="J137" s="29"/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1" customFormat="1" ht="6.95" customHeight="1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1" customFormat="1" ht="12" customHeight="1">
      <c r="A139" s="29"/>
      <c r="B139" s="30"/>
      <c r="C139" s="26" t="s">
        <v>15</v>
      </c>
      <c r="D139" s="29"/>
      <c r="E139" s="29"/>
      <c r="F139" s="24" t="str">
        <f>F14</f>
        <v>Klučov, m.č. Žhery a Skramníky</v>
      </c>
      <c r="G139" s="29"/>
      <c r="H139" s="29"/>
      <c r="I139" s="26" t="s">
        <v>17</v>
      </c>
      <c r="J139" s="52">
        <f>IF(J14="","",J14)</f>
        <v>44579</v>
      </c>
      <c r="K139" s="29"/>
      <c r="L139" s="3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s="1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3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s="1" customFormat="1" ht="40.15" customHeight="1">
      <c r="A141" s="29"/>
      <c r="B141" s="30"/>
      <c r="C141" s="26" t="s">
        <v>18</v>
      </c>
      <c r="D141" s="29"/>
      <c r="E141" s="29"/>
      <c r="F141" s="24" t="str">
        <f>E17</f>
        <v>Obec Klučov</v>
      </c>
      <c r="G141" s="29"/>
      <c r="H141" s="29"/>
      <c r="I141" s="26" t="s">
        <v>24</v>
      </c>
      <c r="J141" s="27" t="str">
        <f>E23</f>
        <v>Vodohospodářsko-inženýrské služby spol. s r.o.</v>
      </c>
      <c r="K141" s="29"/>
      <c r="L141" s="3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s="1" customFormat="1" ht="15.2" customHeight="1">
      <c r="A142" s="29"/>
      <c r="B142" s="30"/>
      <c r="C142" s="26" t="s">
        <v>22</v>
      </c>
      <c r="D142" s="29"/>
      <c r="E142" s="29"/>
      <c r="F142" s="24" t="str">
        <f>IF(E20="","",E20)</f>
        <v xml:space="preserve"> </v>
      </c>
      <c r="G142" s="29"/>
      <c r="H142" s="29"/>
      <c r="I142" s="26" t="s">
        <v>2165</v>
      </c>
      <c r="J142" s="27" t="str">
        <f>E26</f>
        <v xml:space="preserve"> </v>
      </c>
      <c r="K142" s="29"/>
      <c r="L142" s="3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s="1" customFormat="1" ht="10.35" customHeight="1">
      <c r="A143" s="29"/>
      <c r="B143" s="30"/>
      <c r="C143" s="29"/>
      <c r="D143" s="29"/>
      <c r="E143" s="29"/>
      <c r="F143" s="29"/>
      <c r="G143" s="29"/>
      <c r="H143" s="29"/>
      <c r="I143" s="29"/>
      <c r="J143" s="29"/>
      <c r="K143" s="29"/>
      <c r="L143" s="3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10" customFormat="1" ht="29.25" customHeight="1">
      <c r="A144" s="123"/>
      <c r="B144" s="124"/>
      <c r="C144" s="125" t="s">
        <v>2594</v>
      </c>
      <c r="D144" s="126" t="s">
        <v>2192</v>
      </c>
      <c r="E144" s="126" t="s">
        <v>2188</v>
      </c>
      <c r="F144" s="126" t="s">
        <v>2189</v>
      </c>
      <c r="G144" s="126" t="s">
        <v>2595</v>
      </c>
      <c r="H144" s="126" t="s">
        <v>2596</v>
      </c>
      <c r="I144" s="126" t="s">
        <v>2597</v>
      </c>
      <c r="J144" s="127" t="s">
        <v>2502</v>
      </c>
      <c r="K144" s="128" t="s">
        <v>2598</v>
      </c>
      <c r="L144" s="129"/>
      <c r="M144" s="58" t="s">
        <v>2156</v>
      </c>
      <c r="N144" s="59" t="s">
        <v>2171</v>
      </c>
      <c r="O144" s="59" t="s">
        <v>2599</v>
      </c>
      <c r="P144" s="59" t="s">
        <v>2600</v>
      </c>
      <c r="Q144" s="59" t="s">
        <v>2601</v>
      </c>
      <c r="R144" s="59" t="s">
        <v>2602</v>
      </c>
      <c r="S144" s="59" t="s">
        <v>2603</v>
      </c>
      <c r="T144" s="60" t="s">
        <v>2604</v>
      </c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</row>
    <row r="145" spans="1:65" s="1" customFormat="1" ht="22.9" customHeight="1">
      <c r="A145" s="29"/>
      <c r="B145" s="30"/>
      <c r="C145" s="65" t="s">
        <v>2607</v>
      </c>
      <c r="D145" s="29"/>
      <c r="E145" s="29"/>
      <c r="F145" s="29"/>
      <c r="G145" s="29"/>
      <c r="H145" s="29"/>
      <c r="I145" s="29"/>
      <c r="J145" s="130">
        <f>BK145</f>
        <v>0</v>
      </c>
      <c r="K145" s="29"/>
      <c r="L145" s="30"/>
      <c r="M145" s="61"/>
      <c r="N145" s="53"/>
      <c r="O145" s="62"/>
      <c r="P145" s="131">
        <f>P146+P639</f>
        <v>1372.3892519999999</v>
      </c>
      <c r="Q145" s="62"/>
      <c r="R145" s="131">
        <f>R146+R639</f>
        <v>211.27473316000001</v>
      </c>
      <c r="S145" s="62"/>
      <c r="T145" s="132">
        <f>T146+T639</f>
        <v>0.1497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7" t="s">
        <v>2206</v>
      </c>
      <c r="AU145" s="17" t="s">
        <v>2509</v>
      </c>
      <c r="BK145" s="133">
        <f>BK146+BK639</f>
        <v>0</v>
      </c>
    </row>
    <row r="146" spans="1:65" s="11" customFormat="1" ht="25.9" customHeight="1">
      <c r="B146" s="134"/>
      <c r="D146" s="135" t="s">
        <v>2206</v>
      </c>
      <c r="E146" s="136" t="s">
        <v>2610</v>
      </c>
      <c r="F146" s="136" t="s">
        <v>2611</v>
      </c>
      <c r="J146" s="137">
        <f>BK146</f>
        <v>0</v>
      </c>
      <c r="L146" s="134"/>
      <c r="M146" s="138"/>
      <c r="N146" s="139"/>
      <c r="O146" s="139"/>
      <c r="P146" s="140">
        <f>P147+P258+P275+P355+P395+P518+P637</f>
        <v>1105.748756</v>
      </c>
      <c r="Q146" s="139"/>
      <c r="R146" s="140">
        <f>R147+R258+R275+R355+R395+R518+R637</f>
        <v>205.18631540000001</v>
      </c>
      <c r="S146" s="139"/>
      <c r="T146" s="141">
        <f>T147+T258+T275+T355+T395+T518+T637</f>
        <v>0.1497</v>
      </c>
      <c r="AR146" s="135" t="s">
        <v>2215</v>
      </c>
      <c r="AT146" s="142" t="s">
        <v>2206</v>
      </c>
      <c r="AU146" s="142" t="s">
        <v>2207</v>
      </c>
      <c r="AY146" s="135" t="s">
        <v>2612</v>
      </c>
      <c r="BK146" s="143">
        <f>BK147+BK258+BK275+BK355+BK395+BK518+BK637</f>
        <v>0</v>
      </c>
    </row>
    <row r="147" spans="1:65" s="11" customFormat="1" ht="22.9" customHeight="1">
      <c r="B147" s="134"/>
      <c r="D147" s="135" t="s">
        <v>2206</v>
      </c>
      <c r="E147" s="144" t="s">
        <v>2215</v>
      </c>
      <c r="F147" s="144" t="s">
        <v>2615</v>
      </c>
      <c r="J147" s="145">
        <f>BK147</f>
        <v>0</v>
      </c>
      <c r="L147" s="134"/>
      <c r="M147" s="138"/>
      <c r="N147" s="139"/>
      <c r="O147" s="139"/>
      <c r="P147" s="140">
        <f>SUM(P148:P257)</f>
        <v>245.96463400000002</v>
      </c>
      <c r="Q147" s="139"/>
      <c r="R147" s="140">
        <f>SUM(R148:R257)</f>
        <v>9.6100500000000011</v>
      </c>
      <c r="S147" s="139"/>
      <c r="T147" s="141">
        <f>SUM(T148:T257)</f>
        <v>0</v>
      </c>
      <c r="AR147" s="135" t="s">
        <v>2215</v>
      </c>
      <c r="AT147" s="142" t="s">
        <v>2206</v>
      </c>
      <c r="AU147" s="142" t="s">
        <v>2215</v>
      </c>
      <c r="AY147" s="135" t="s">
        <v>2612</v>
      </c>
      <c r="BK147" s="143">
        <f>SUM(BK148:BK257)</f>
        <v>0</v>
      </c>
    </row>
    <row r="148" spans="1:65" s="1" customFormat="1" ht="16.5" customHeight="1">
      <c r="A148" s="29"/>
      <c r="B148" s="146"/>
      <c r="C148" s="147" t="s">
        <v>2215</v>
      </c>
      <c r="D148" s="147" t="s">
        <v>2618</v>
      </c>
      <c r="E148" s="148" t="s">
        <v>2729</v>
      </c>
      <c r="F148" s="149" t="s">
        <v>2730</v>
      </c>
      <c r="G148" s="150" t="s">
        <v>2345</v>
      </c>
      <c r="H148" s="151">
        <v>20</v>
      </c>
      <c r="I148" s="344"/>
      <c r="J148" s="152">
        <f>ROUND(I148*H148,2)</f>
        <v>0</v>
      </c>
      <c r="K148" s="153"/>
      <c r="L148" s="30"/>
      <c r="M148" s="154" t="s">
        <v>2156</v>
      </c>
      <c r="N148" s="155" t="s">
        <v>2172</v>
      </c>
      <c r="O148" s="156">
        <v>0.30299999999999999</v>
      </c>
      <c r="P148" s="156">
        <f>O148*H148</f>
        <v>6.06</v>
      </c>
      <c r="Q148" s="156">
        <v>7.1900000000000002E-3</v>
      </c>
      <c r="R148" s="156">
        <f>Q148*H148</f>
        <v>0.14380000000000001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2389</v>
      </c>
      <c r="AT148" s="158" t="s">
        <v>2618</v>
      </c>
      <c r="AU148" s="158" t="s">
        <v>2217</v>
      </c>
      <c r="AY148" s="17" t="s">
        <v>2612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2215</v>
      </c>
      <c r="BK148" s="159">
        <f>ROUND(I148*H148,2)</f>
        <v>0</v>
      </c>
      <c r="BL148" s="17" t="s">
        <v>2389</v>
      </c>
      <c r="BM148" s="158" t="s">
        <v>1245</v>
      </c>
    </row>
    <row r="149" spans="1:65" s="13" customFormat="1">
      <c r="B149" s="167"/>
      <c r="D149" s="161" t="s">
        <v>2624</v>
      </c>
      <c r="E149" s="168" t="s">
        <v>2156</v>
      </c>
      <c r="F149" s="169" t="s">
        <v>2450</v>
      </c>
      <c r="H149" s="170">
        <v>20</v>
      </c>
      <c r="I149" s="346"/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2624</v>
      </c>
      <c r="AU149" s="168" t="s">
        <v>2217</v>
      </c>
      <c r="AV149" s="13" t="s">
        <v>2217</v>
      </c>
      <c r="AW149" s="13" t="s">
        <v>26</v>
      </c>
      <c r="AX149" s="13" t="s">
        <v>2207</v>
      </c>
      <c r="AY149" s="168" t="s">
        <v>2612</v>
      </c>
    </row>
    <row r="150" spans="1:65" s="15" customFormat="1">
      <c r="B150" s="181"/>
      <c r="D150" s="161" t="s">
        <v>2624</v>
      </c>
      <c r="E150" s="182" t="s">
        <v>2156</v>
      </c>
      <c r="F150" s="183" t="s">
        <v>2641</v>
      </c>
      <c r="H150" s="184">
        <v>20</v>
      </c>
      <c r="I150" s="348"/>
      <c r="L150" s="181"/>
      <c r="M150" s="185"/>
      <c r="N150" s="186"/>
      <c r="O150" s="186"/>
      <c r="P150" s="186"/>
      <c r="Q150" s="186"/>
      <c r="R150" s="186"/>
      <c r="S150" s="186"/>
      <c r="T150" s="187"/>
      <c r="AT150" s="182" t="s">
        <v>2624</v>
      </c>
      <c r="AU150" s="182" t="s">
        <v>2217</v>
      </c>
      <c r="AV150" s="15" t="s">
        <v>2389</v>
      </c>
      <c r="AW150" s="15" t="s">
        <v>26</v>
      </c>
      <c r="AX150" s="15" t="s">
        <v>2215</v>
      </c>
      <c r="AY150" s="182" t="s">
        <v>2612</v>
      </c>
    </row>
    <row r="151" spans="1:65" s="1" customFormat="1" ht="16.5" customHeight="1">
      <c r="A151" s="29"/>
      <c r="B151" s="146"/>
      <c r="C151" s="147" t="s">
        <v>2217</v>
      </c>
      <c r="D151" s="147" t="s">
        <v>2618</v>
      </c>
      <c r="E151" s="148" t="s">
        <v>2732</v>
      </c>
      <c r="F151" s="149" t="s">
        <v>2733</v>
      </c>
      <c r="G151" s="150" t="s">
        <v>2734</v>
      </c>
      <c r="H151" s="151">
        <v>175</v>
      </c>
      <c r="I151" s="344"/>
      <c r="J151" s="152">
        <f>ROUND(I151*H151,2)</f>
        <v>0</v>
      </c>
      <c r="K151" s="153"/>
      <c r="L151" s="30"/>
      <c r="M151" s="154" t="s">
        <v>2156</v>
      </c>
      <c r="N151" s="155" t="s">
        <v>2172</v>
      </c>
      <c r="O151" s="156">
        <v>0.184</v>
      </c>
      <c r="P151" s="156">
        <f>O151*H151</f>
        <v>32.200000000000003</v>
      </c>
      <c r="Q151" s="156">
        <v>3.0000000000000001E-5</v>
      </c>
      <c r="R151" s="156">
        <f>Q151*H151</f>
        <v>5.2500000000000003E-3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2389</v>
      </c>
      <c r="AT151" s="158" t="s">
        <v>2618</v>
      </c>
      <c r="AU151" s="158" t="s">
        <v>2217</v>
      </c>
      <c r="AY151" s="17" t="s">
        <v>2612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2215</v>
      </c>
      <c r="BK151" s="159">
        <f>ROUND(I151*H151,2)</f>
        <v>0</v>
      </c>
      <c r="BL151" s="17" t="s">
        <v>2389</v>
      </c>
      <c r="BM151" s="158" t="s">
        <v>1246</v>
      </c>
    </row>
    <row r="152" spans="1:65" s="13" customFormat="1">
      <c r="B152" s="167"/>
      <c r="D152" s="161" t="s">
        <v>2624</v>
      </c>
      <c r="E152" s="168" t="s">
        <v>2156</v>
      </c>
      <c r="F152" s="169" t="s">
        <v>1247</v>
      </c>
      <c r="H152" s="170">
        <v>175</v>
      </c>
      <c r="I152" s="346"/>
      <c r="L152" s="167"/>
      <c r="M152" s="171"/>
      <c r="N152" s="172"/>
      <c r="O152" s="172"/>
      <c r="P152" s="172"/>
      <c r="Q152" s="172"/>
      <c r="R152" s="172"/>
      <c r="S152" s="172"/>
      <c r="T152" s="173"/>
      <c r="AT152" s="168" t="s">
        <v>2624</v>
      </c>
      <c r="AU152" s="168" t="s">
        <v>2217</v>
      </c>
      <c r="AV152" s="13" t="s">
        <v>2217</v>
      </c>
      <c r="AW152" s="13" t="s">
        <v>26</v>
      </c>
      <c r="AX152" s="13" t="s">
        <v>2207</v>
      </c>
      <c r="AY152" s="168" t="s">
        <v>2612</v>
      </c>
    </row>
    <row r="153" spans="1:65" s="15" customFormat="1">
      <c r="B153" s="181"/>
      <c r="D153" s="161" t="s">
        <v>2624</v>
      </c>
      <c r="E153" s="182" t="s">
        <v>2156</v>
      </c>
      <c r="F153" s="183" t="s">
        <v>2641</v>
      </c>
      <c r="H153" s="184">
        <v>175</v>
      </c>
      <c r="I153" s="348"/>
      <c r="L153" s="181"/>
      <c r="M153" s="185"/>
      <c r="N153" s="186"/>
      <c r="O153" s="186"/>
      <c r="P153" s="186"/>
      <c r="Q153" s="186"/>
      <c r="R153" s="186"/>
      <c r="S153" s="186"/>
      <c r="T153" s="187"/>
      <c r="AT153" s="182" t="s">
        <v>2624</v>
      </c>
      <c r="AU153" s="182" t="s">
        <v>2217</v>
      </c>
      <c r="AV153" s="15" t="s">
        <v>2389</v>
      </c>
      <c r="AW153" s="15" t="s">
        <v>26</v>
      </c>
      <c r="AX153" s="15" t="s">
        <v>2215</v>
      </c>
      <c r="AY153" s="182" t="s">
        <v>2612</v>
      </c>
    </row>
    <row r="154" spans="1:65" s="1" customFormat="1" ht="16.5" customHeight="1">
      <c r="A154" s="29"/>
      <c r="B154" s="146"/>
      <c r="C154" s="147" t="s">
        <v>2329</v>
      </c>
      <c r="D154" s="147" t="s">
        <v>2618</v>
      </c>
      <c r="E154" s="148" t="s">
        <v>2738</v>
      </c>
      <c r="F154" s="149" t="s">
        <v>2739</v>
      </c>
      <c r="G154" s="150" t="s">
        <v>2338</v>
      </c>
      <c r="H154" s="151">
        <v>35</v>
      </c>
      <c r="I154" s="344"/>
      <c r="J154" s="152">
        <f>ROUND(I154*H154,2)</f>
        <v>0</v>
      </c>
      <c r="K154" s="153"/>
      <c r="L154" s="30"/>
      <c r="M154" s="154" t="s">
        <v>2156</v>
      </c>
      <c r="N154" s="155" t="s">
        <v>2172</v>
      </c>
      <c r="O154" s="156">
        <v>0</v>
      </c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2389</v>
      </c>
      <c r="AT154" s="158" t="s">
        <v>2618</v>
      </c>
      <c r="AU154" s="158" t="s">
        <v>2217</v>
      </c>
      <c r="AY154" s="17" t="s">
        <v>2612</v>
      </c>
      <c r="BE154" s="159">
        <f>IF(N154="základní",J154,0)</f>
        <v>0</v>
      </c>
      <c r="BF154" s="159">
        <f>IF(N154="snížená",J154,0)</f>
        <v>0</v>
      </c>
      <c r="BG154" s="159">
        <f>IF(N154="zákl. přenesená",J154,0)</f>
        <v>0</v>
      </c>
      <c r="BH154" s="159">
        <f>IF(N154="sníž. přenesená",J154,0)</f>
        <v>0</v>
      </c>
      <c r="BI154" s="159">
        <f>IF(N154="nulová",J154,0)</f>
        <v>0</v>
      </c>
      <c r="BJ154" s="17" t="s">
        <v>2215</v>
      </c>
      <c r="BK154" s="159">
        <f>ROUND(I154*H154,2)</f>
        <v>0</v>
      </c>
      <c r="BL154" s="17" t="s">
        <v>2389</v>
      </c>
      <c r="BM154" s="158" t="s">
        <v>1248</v>
      </c>
    </row>
    <row r="155" spans="1:65" s="13" customFormat="1">
      <c r="B155" s="167"/>
      <c r="D155" s="161" t="s">
        <v>2624</v>
      </c>
      <c r="E155" s="168" t="s">
        <v>2156</v>
      </c>
      <c r="F155" s="169" t="s">
        <v>1249</v>
      </c>
      <c r="H155" s="170">
        <v>35</v>
      </c>
      <c r="I155" s="346"/>
      <c r="L155" s="167"/>
      <c r="M155" s="171"/>
      <c r="N155" s="172"/>
      <c r="O155" s="172"/>
      <c r="P155" s="172"/>
      <c r="Q155" s="172"/>
      <c r="R155" s="172"/>
      <c r="S155" s="172"/>
      <c r="T155" s="173"/>
      <c r="AT155" s="168" t="s">
        <v>2624</v>
      </c>
      <c r="AU155" s="168" t="s">
        <v>2217</v>
      </c>
      <c r="AV155" s="13" t="s">
        <v>2217</v>
      </c>
      <c r="AW155" s="13" t="s">
        <v>26</v>
      </c>
      <c r="AX155" s="13" t="s">
        <v>2207</v>
      </c>
      <c r="AY155" s="168" t="s">
        <v>2612</v>
      </c>
    </row>
    <row r="156" spans="1:65" s="15" customFormat="1">
      <c r="B156" s="181"/>
      <c r="D156" s="161" t="s">
        <v>2624</v>
      </c>
      <c r="E156" s="182" t="s">
        <v>1099</v>
      </c>
      <c r="F156" s="183" t="s">
        <v>2641</v>
      </c>
      <c r="H156" s="184">
        <v>35</v>
      </c>
      <c r="I156" s="348"/>
      <c r="L156" s="181"/>
      <c r="M156" s="185"/>
      <c r="N156" s="186"/>
      <c r="O156" s="186"/>
      <c r="P156" s="186"/>
      <c r="Q156" s="186"/>
      <c r="R156" s="186"/>
      <c r="S156" s="186"/>
      <c r="T156" s="187"/>
      <c r="AT156" s="182" t="s">
        <v>2624</v>
      </c>
      <c r="AU156" s="182" t="s">
        <v>2217</v>
      </c>
      <c r="AV156" s="15" t="s">
        <v>2389</v>
      </c>
      <c r="AW156" s="15" t="s">
        <v>26</v>
      </c>
      <c r="AX156" s="15" t="s">
        <v>2215</v>
      </c>
      <c r="AY156" s="182" t="s">
        <v>2612</v>
      </c>
    </row>
    <row r="157" spans="1:65" s="1" customFormat="1" ht="16.5" customHeight="1">
      <c r="A157" s="29"/>
      <c r="B157" s="146"/>
      <c r="C157" s="147" t="s">
        <v>2389</v>
      </c>
      <c r="D157" s="147" t="s">
        <v>2618</v>
      </c>
      <c r="E157" s="148" t="s">
        <v>1250</v>
      </c>
      <c r="F157" s="149" t="s">
        <v>1251</v>
      </c>
      <c r="G157" s="150" t="s">
        <v>2357</v>
      </c>
      <c r="H157" s="151">
        <v>1</v>
      </c>
      <c r="I157" s="344"/>
      <c r="J157" s="152">
        <f>ROUND(I157*H157,2)</f>
        <v>0</v>
      </c>
      <c r="K157" s="153"/>
      <c r="L157" s="30"/>
      <c r="M157" s="154" t="s">
        <v>2156</v>
      </c>
      <c r="N157" s="155" t="s">
        <v>2172</v>
      </c>
      <c r="O157" s="156">
        <v>0</v>
      </c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2389</v>
      </c>
      <c r="AT157" s="158" t="s">
        <v>2618</v>
      </c>
      <c r="AU157" s="158" t="s">
        <v>2217</v>
      </c>
      <c r="AY157" s="17" t="s">
        <v>2612</v>
      </c>
      <c r="BE157" s="159">
        <f>IF(N157="základní",J157,0)</f>
        <v>0</v>
      </c>
      <c r="BF157" s="159">
        <f>IF(N157="snížená",J157,0)</f>
        <v>0</v>
      </c>
      <c r="BG157" s="159">
        <f>IF(N157="zákl. přenesená",J157,0)</f>
        <v>0</v>
      </c>
      <c r="BH157" s="159">
        <f>IF(N157="sníž. přenesená",J157,0)</f>
        <v>0</v>
      </c>
      <c r="BI157" s="159">
        <f>IF(N157="nulová",J157,0)</f>
        <v>0</v>
      </c>
      <c r="BJ157" s="17" t="s">
        <v>2215</v>
      </c>
      <c r="BK157" s="159">
        <f>ROUND(I157*H157,2)</f>
        <v>0</v>
      </c>
      <c r="BL157" s="17" t="s">
        <v>2389</v>
      </c>
      <c r="BM157" s="158" t="s">
        <v>1252</v>
      </c>
    </row>
    <row r="158" spans="1:65" s="13" customFormat="1">
      <c r="B158" s="167"/>
      <c r="D158" s="161" t="s">
        <v>2624</v>
      </c>
      <c r="E158" s="168" t="s">
        <v>2156</v>
      </c>
      <c r="F158" s="169" t="s">
        <v>2215</v>
      </c>
      <c r="H158" s="170">
        <v>1</v>
      </c>
      <c r="I158" s="346"/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2624</v>
      </c>
      <c r="AU158" s="168" t="s">
        <v>2217</v>
      </c>
      <c r="AV158" s="13" t="s">
        <v>2217</v>
      </c>
      <c r="AW158" s="13" t="s">
        <v>26</v>
      </c>
      <c r="AX158" s="13" t="s">
        <v>2207</v>
      </c>
      <c r="AY158" s="168" t="s">
        <v>2612</v>
      </c>
    </row>
    <row r="159" spans="1:65" s="15" customFormat="1">
      <c r="B159" s="181"/>
      <c r="D159" s="161" t="s">
        <v>2624</v>
      </c>
      <c r="E159" s="182" t="s">
        <v>2156</v>
      </c>
      <c r="F159" s="183" t="s">
        <v>2641</v>
      </c>
      <c r="H159" s="184">
        <v>1</v>
      </c>
      <c r="I159" s="348"/>
      <c r="L159" s="181"/>
      <c r="M159" s="185"/>
      <c r="N159" s="186"/>
      <c r="O159" s="186"/>
      <c r="P159" s="186"/>
      <c r="Q159" s="186"/>
      <c r="R159" s="186"/>
      <c r="S159" s="186"/>
      <c r="T159" s="187"/>
      <c r="AT159" s="182" t="s">
        <v>2624</v>
      </c>
      <c r="AU159" s="182" t="s">
        <v>2217</v>
      </c>
      <c r="AV159" s="15" t="s">
        <v>2389</v>
      </c>
      <c r="AW159" s="15" t="s">
        <v>26</v>
      </c>
      <c r="AX159" s="15" t="s">
        <v>2215</v>
      </c>
      <c r="AY159" s="182" t="s">
        <v>2612</v>
      </c>
    </row>
    <row r="160" spans="1:65" s="1" customFormat="1" ht="16.5" customHeight="1">
      <c r="A160" s="29"/>
      <c r="B160" s="146"/>
      <c r="C160" s="147" t="s">
        <v>2386</v>
      </c>
      <c r="D160" s="147" t="s">
        <v>2618</v>
      </c>
      <c r="E160" s="148" t="s">
        <v>1253</v>
      </c>
      <c r="F160" s="149" t="s">
        <v>1254</v>
      </c>
      <c r="G160" s="150" t="s">
        <v>2248</v>
      </c>
      <c r="H160" s="151">
        <v>2.6280000000000001</v>
      </c>
      <c r="I160" s="344"/>
      <c r="J160" s="152">
        <f>ROUND(I160*H160,2)</f>
        <v>0</v>
      </c>
      <c r="K160" s="153"/>
      <c r="L160" s="30"/>
      <c r="M160" s="154" t="s">
        <v>2156</v>
      </c>
      <c r="N160" s="155" t="s">
        <v>2172</v>
      </c>
      <c r="O160" s="156">
        <v>0.97499999999999998</v>
      </c>
      <c r="P160" s="156">
        <f>O160*H160</f>
        <v>2.5623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2389</v>
      </c>
      <c r="AT160" s="158" t="s">
        <v>2618</v>
      </c>
      <c r="AU160" s="158" t="s">
        <v>2217</v>
      </c>
      <c r="AY160" s="17" t="s">
        <v>2612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2215</v>
      </c>
      <c r="BK160" s="159">
        <f>ROUND(I160*H160,2)</f>
        <v>0</v>
      </c>
      <c r="BL160" s="17" t="s">
        <v>2389</v>
      </c>
      <c r="BM160" s="158" t="s">
        <v>1255</v>
      </c>
    </row>
    <row r="161" spans="1:65" s="12" customFormat="1">
      <c r="B161" s="160"/>
      <c r="D161" s="161" t="s">
        <v>2624</v>
      </c>
      <c r="E161" s="162" t="s">
        <v>2156</v>
      </c>
      <c r="F161" s="163" t="s">
        <v>1256</v>
      </c>
      <c r="H161" s="162" t="s">
        <v>2156</v>
      </c>
      <c r="I161" s="345"/>
      <c r="L161" s="160"/>
      <c r="M161" s="164"/>
      <c r="N161" s="165"/>
      <c r="O161" s="165"/>
      <c r="P161" s="165"/>
      <c r="Q161" s="165"/>
      <c r="R161" s="165"/>
      <c r="S161" s="165"/>
      <c r="T161" s="166"/>
      <c r="AT161" s="162" t="s">
        <v>2624</v>
      </c>
      <c r="AU161" s="162" t="s">
        <v>2217</v>
      </c>
      <c r="AV161" s="12" t="s">
        <v>2215</v>
      </c>
      <c r="AW161" s="12" t="s">
        <v>26</v>
      </c>
      <c r="AX161" s="12" t="s">
        <v>2207</v>
      </c>
      <c r="AY161" s="162" t="s">
        <v>2612</v>
      </c>
    </row>
    <row r="162" spans="1:65" s="13" customFormat="1">
      <c r="B162" s="167"/>
      <c r="D162" s="161" t="s">
        <v>2624</v>
      </c>
      <c r="E162" s="168" t="s">
        <v>2156</v>
      </c>
      <c r="F162" s="169" t="s">
        <v>1257</v>
      </c>
      <c r="H162" s="170">
        <v>5.2560000000000002</v>
      </c>
      <c r="I162" s="346"/>
      <c r="L162" s="167"/>
      <c r="M162" s="171"/>
      <c r="N162" s="172"/>
      <c r="O162" s="172"/>
      <c r="P162" s="172"/>
      <c r="Q162" s="172"/>
      <c r="R162" s="172"/>
      <c r="S162" s="172"/>
      <c r="T162" s="173"/>
      <c r="AT162" s="168" t="s">
        <v>2624</v>
      </c>
      <c r="AU162" s="168" t="s">
        <v>2217</v>
      </c>
      <c r="AV162" s="13" t="s">
        <v>2217</v>
      </c>
      <c r="AW162" s="13" t="s">
        <v>26</v>
      </c>
      <c r="AX162" s="13" t="s">
        <v>2207</v>
      </c>
      <c r="AY162" s="168" t="s">
        <v>2612</v>
      </c>
    </row>
    <row r="163" spans="1:65" s="15" customFormat="1">
      <c r="B163" s="181"/>
      <c r="D163" s="161" t="s">
        <v>2624</v>
      </c>
      <c r="E163" s="182" t="s">
        <v>2246</v>
      </c>
      <c r="F163" s="183" t="s">
        <v>2641</v>
      </c>
      <c r="H163" s="184">
        <v>5.2560000000000002</v>
      </c>
      <c r="I163" s="348"/>
      <c r="L163" s="181"/>
      <c r="M163" s="185"/>
      <c r="N163" s="186"/>
      <c r="O163" s="186"/>
      <c r="P163" s="186"/>
      <c r="Q163" s="186"/>
      <c r="R163" s="186"/>
      <c r="S163" s="186"/>
      <c r="T163" s="187"/>
      <c r="AT163" s="182" t="s">
        <v>2624</v>
      </c>
      <c r="AU163" s="182" t="s">
        <v>2217</v>
      </c>
      <c r="AV163" s="15" t="s">
        <v>2389</v>
      </c>
      <c r="AW163" s="15" t="s">
        <v>26</v>
      </c>
      <c r="AX163" s="15" t="s">
        <v>2207</v>
      </c>
      <c r="AY163" s="182" t="s">
        <v>2612</v>
      </c>
    </row>
    <row r="164" spans="1:65" s="12" customFormat="1">
      <c r="B164" s="160"/>
      <c r="D164" s="161" t="s">
        <v>2624</v>
      </c>
      <c r="E164" s="162" t="s">
        <v>2156</v>
      </c>
      <c r="F164" s="163" t="s">
        <v>2774</v>
      </c>
      <c r="H164" s="162" t="s">
        <v>2156</v>
      </c>
      <c r="I164" s="345"/>
      <c r="L164" s="160"/>
      <c r="M164" s="164"/>
      <c r="N164" s="165"/>
      <c r="O164" s="165"/>
      <c r="P164" s="165"/>
      <c r="Q164" s="165"/>
      <c r="R164" s="165"/>
      <c r="S164" s="165"/>
      <c r="T164" s="166"/>
      <c r="AT164" s="162" t="s">
        <v>2624</v>
      </c>
      <c r="AU164" s="162" t="s">
        <v>2217</v>
      </c>
      <c r="AV164" s="12" t="s">
        <v>2215</v>
      </c>
      <c r="AW164" s="12" t="s">
        <v>26</v>
      </c>
      <c r="AX164" s="12" t="s">
        <v>2207</v>
      </c>
      <c r="AY164" s="162" t="s">
        <v>2612</v>
      </c>
    </row>
    <row r="165" spans="1:65" s="13" customFormat="1">
      <c r="B165" s="167"/>
      <c r="D165" s="161" t="s">
        <v>2624</v>
      </c>
      <c r="E165" s="168" t="s">
        <v>2156</v>
      </c>
      <c r="F165" s="169" t="s">
        <v>2835</v>
      </c>
      <c r="H165" s="170">
        <v>2.6280000000000001</v>
      </c>
      <c r="I165" s="346"/>
      <c r="L165" s="167"/>
      <c r="M165" s="171"/>
      <c r="N165" s="172"/>
      <c r="O165" s="172"/>
      <c r="P165" s="172"/>
      <c r="Q165" s="172"/>
      <c r="R165" s="172"/>
      <c r="S165" s="172"/>
      <c r="T165" s="173"/>
      <c r="AT165" s="168" t="s">
        <v>2624</v>
      </c>
      <c r="AU165" s="168" t="s">
        <v>2217</v>
      </c>
      <c r="AV165" s="13" t="s">
        <v>2217</v>
      </c>
      <c r="AW165" s="13" t="s">
        <v>26</v>
      </c>
      <c r="AX165" s="13" t="s">
        <v>2207</v>
      </c>
      <c r="AY165" s="168" t="s">
        <v>2612</v>
      </c>
    </row>
    <row r="166" spans="1:65" s="14" customFormat="1">
      <c r="B166" s="174"/>
      <c r="D166" s="161" t="s">
        <v>2624</v>
      </c>
      <c r="E166" s="175" t="s">
        <v>2250</v>
      </c>
      <c r="F166" s="176" t="s">
        <v>2638</v>
      </c>
      <c r="H166" s="177">
        <v>2.6280000000000001</v>
      </c>
      <c r="I166" s="347"/>
      <c r="L166" s="174"/>
      <c r="M166" s="178"/>
      <c r="N166" s="179"/>
      <c r="O166" s="179"/>
      <c r="P166" s="179"/>
      <c r="Q166" s="179"/>
      <c r="R166" s="179"/>
      <c r="S166" s="179"/>
      <c r="T166" s="180"/>
      <c r="AT166" s="175" t="s">
        <v>2624</v>
      </c>
      <c r="AU166" s="175" t="s">
        <v>2217</v>
      </c>
      <c r="AV166" s="14" t="s">
        <v>2329</v>
      </c>
      <c r="AW166" s="14" t="s">
        <v>26</v>
      </c>
      <c r="AX166" s="14" t="s">
        <v>2215</v>
      </c>
      <c r="AY166" s="175" t="s">
        <v>2612</v>
      </c>
    </row>
    <row r="167" spans="1:65" s="1" customFormat="1" ht="16.5" customHeight="1">
      <c r="A167" s="29"/>
      <c r="B167" s="146"/>
      <c r="C167" s="147" t="s">
        <v>2314</v>
      </c>
      <c r="D167" s="147" t="s">
        <v>2618</v>
      </c>
      <c r="E167" s="148" t="s">
        <v>1258</v>
      </c>
      <c r="F167" s="149" t="s">
        <v>1259</v>
      </c>
      <c r="G167" s="150" t="s">
        <v>2248</v>
      </c>
      <c r="H167" s="151">
        <v>106.06399999999999</v>
      </c>
      <c r="I167" s="344"/>
      <c r="J167" s="152">
        <f>ROUND(I167*H167,2)</f>
        <v>0</v>
      </c>
      <c r="K167" s="153"/>
      <c r="L167" s="30"/>
      <c r="M167" s="154" t="s">
        <v>2156</v>
      </c>
      <c r="N167" s="155" t="s">
        <v>2172</v>
      </c>
      <c r="O167" s="156">
        <v>0.29699999999999999</v>
      </c>
      <c r="P167" s="156">
        <f>O167*H167</f>
        <v>31.501007999999995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2389</v>
      </c>
      <c r="AT167" s="158" t="s">
        <v>2618</v>
      </c>
      <c r="AU167" s="158" t="s">
        <v>2217</v>
      </c>
      <c r="AY167" s="17" t="s">
        <v>2612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2215</v>
      </c>
      <c r="BK167" s="159">
        <f>ROUND(I167*H167,2)</f>
        <v>0</v>
      </c>
      <c r="BL167" s="17" t="s">
        <v>2389</v>
      </c>
      <c r="BM167" s="158" t="s">
        <v>1260</v>
      </c>
    </row>
    <row r="168" spans="1:65" s="13" customFormat="1">
      <c r="B168" s="167"/>
      <c r="D168" s="161" t="s">
        <v>2624</v>
      </c>
      <c r="E168" s="168" t="s">
        <v>2362</v>
      </c>
      <c r="F168" s="169" t="s">
        <v>1261</v>
      </c>
      <c r="H168" s="170">
        <v>2.8</v>
      </c>
      <c r="I168" s="346"/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2624</v>
      </c>
      <c r="AU168" s="168" t="s">
        <v>2217</v>
      </c>
      <c r="AV168" s="13" t="s">
        <v>2217</v>
      </c>
      <c r="AW168" s="13" t="s">
        <v>26</v>
      </c>
      <c r="AX168" s="13" t="s">
        <v>2207</v>
      </c>
      <c r="AY168" s="168" t="s">
        <v>2612</v>
      </c>
    </row>
    <row r="169" spans="1:65" s="15" customFormat="1">
      <c r="B169" s="181"/>
      <c r="D169" s="161" t="s">
        <v>2624</v>
      </c>
      <c r="E169" s="182" t="s">
        <v>2156</v>
      </c>
      <c r="F169" s="183" t="s">
        <v>2641</v>
      </c>
      <c r="H169" s="184">
        <v>2.8</v>
      </c>
      <c r="I169" s="348"/>
      <c r="L169" s="181"/>
      <c r="M169" s="185"/>
      <c r="N169" s="186"/>
      <c r="O169" s="186"/>
      <c r="P169" s="186"/>
      <c r="Q169" s="186"/>
      <c r="R169" s="186"/>
      <c r="S169" s="186"/>
      <c r="T169" s="187"/>
      <c r="AT169" s="182" t="s">
        <v>2624</v>
      </c>
      <c r="AU169" s="182" t="s">
        <v>2217</v>
      </c>
      <c r="AV169" s="15" t="s">
        <v>2389</v>
      </c>
      <c r="AW169" s="15" t="s">
        <v>26</v>
      </c>
      <c r="AX169" s="15" t="s">
        <v>2207</v>
      </c>
      <c r="AY169" s="182" t="s">
        <v>2612</v>
      </c>
    </row>
    <row r="170" spans="1:65" s="12" customFormat="1">
      <c r="B170" s="160"/>
      <c r="D170" s="161" t="s">
        <v>2624</v>
      </c>
      <c r="E170" s="162" t="s">
        <v>2156</v>
      </c>
      <c r="F170" s="163" t="s">
        <v>2947</v>
      </c>
      <c r="H170" s="162" t="s">
        <v>2156</v>
      </c>
      <c r="I170" s="345"/>
      <c r="L170" s="160"/>
      <c r="M170" s="164"/>
      <c r="N170" s="165"/>
      <c r="O170" s="165"/>
      <c r="P170" s="165"/>
      <c r="Q170" s="165"/>
      <c r="R170" s="165"/>
      <c r="S170" s="165"/>
      <c r="T170" s="166"/>
      <c r="AT170" s="162" t="s">
        <v>2624</v>
      </c>
      <c r="AU170" s="162" t="s">
        <v>2217</v>
      </c>
      <c r="AV170" s="12" t="s">
        <v>2215</v>
      </c>
      <c r="AW170" s="12" t="s">
        <v>26</v>
      </c>
      <c r="AX170" s="12" t="s">
        <v>2207</v>
      </c>
      <c r="AY170" s="162" t="s">
        <v>2612</v>
      </c>
    </row>
    <row r="171" spans="1:65" s="13" customFormat="1">
      <c r="B171" s="167"/>
      <c r="D171" s="161" t="s">
        <v>2624</v>
      </c>
      <c r="E171" s="168" t="s">
        <v>2156</v>
      </c>
      <c r="F171" s="169" t="s">
        <v>1262</v>
      </c>
      <c r="H171" s="170">
        <v>212.12799999999999</v>
      </c>
      <c r="I171" s="346"/>
      <c r="L171" s="167"/>
      <c r="M171" s="171"/>
      <c r="N171" s="172"/>
      <c r="O171" s="172"/>
      <c r="P171" s="172"/>
      <c r="Q171" s="172"/>
      <c r="R171" s="172"/>
      <c r="S171" s="172"/>
      <c r="T171" s="173"/>
      <c r="AT171" s="168" t="s">
        <v>2624</v>
      </c>
      <c r="AU171" s="168" t="s">
        <v>2217</v>
      </c>
      <c r="AV171" s="13" t="s">
        <v>2217</v>
      </c>
      <c r="AW171" s="13" t="s">
        <v>26</v>
      </c>
      <c r="AX171" s="13" t="s">
        <v>2207</v>
      </c>
      <c r="AY171" s="168" t="s">
        <v>2612</v>
      </c>
    </row>
    <row r="172" spans="1:65" s="15" customFormat="1">
      <c r="B172" s="181"/>
      <c r="D172" s="161" t="s">
        <v>2624</v>
      </c>
      <c r="E172" s="182" t="s">
        <v>2256</v>
      </c>
      <c r="F172" s="183" t="s">
        <v>2641</v>
      </c>
      <c r="H172" s="184">
        <v>212.12799999999999</v>
      </c>
      <c r="I172" s="348"/>
      <c r="L172" s="181"/>
      <c r="M172" s="185"/>
      <c r="N172" s="186"/>
      <c r="O172" s="186"/>
      <c r="P172" s="186"/>
      <c r="Q172" s="186"/>
      <c r="R172" s="186"/>
      <c r="S172" s="186"/>
      <c r="T172" s="187"/>
      <c r="AT172" s="182" t="s">
        <v>2624</v>
      </c>
      <c r="AU172" s="182" t="s">
        <v>2217</v>
      </c>
      <c r="AV172" s="15" t="s">
        <v>2389</v>
      </c>
      <c r="AW172" s="15" t="s">
        <v>26</v>
      </c>
      <c r="AX172" s="15" t="s">
        <v>2207</v>
      </c>
      <c r="AY172" s="182" t="s">
        <v>2612</v>
      </c>
    </row>
    <row r="173" spans="1:65" s="12" customFormat="1">
      <c r="B173" s="160"/>
      <c r="D173" s="161" t="s">
        <v>2624</v>
      </c>
      <c r="E173" s="162" t="s">
        <v>2156</v>
      </c>
      <c r="F173" s="163" t="s">
        <v>2774</v>
      </c>
      <c r="H173" s="162" t="s">
        <v>2156</v>
      </c>
      <c r="I173" s="345"/>
      <c r="L173" s="160"/>
      <c r="M173" s="164"/>
      <c r="N173" s="165"/>
      <c r="O173" s="165"/>
      <c r="P173" s="165"/>
      <c r="Q173" s="165"/>
      <c r="R173" s="165"/>
      <c r="S173" s="165"/>
      <c r="T173" s="166"/>
      <c r="AT173" s="162" t="s">
        <v>2624</v>
      </c>
      <c r="AU173" s="162" t="s">
        <v>2217</v>
      </c>
      <c r="AV173" s="12" t="s">
        <v>2215</v>
      </c>
      <c r="AW173" s="12" t="s">
        <v>26</v>
      </c>
      <c r="AX173" s="12" t="s">
        <v>2207</v>
      </c>
      <c r="AY173" s="162" t="s">
        <v>2612</v>
      </c>
    </row>
    <row r="174" spans="1:65" s="13" customFormat="1">
      <c r="B174" s="167"/>
      <c r="D174" s="161" t="s">
        <v>2624</v>
      </c>
      <c r="E174" s="168" t="s">
        <v>2156</v>
      </c>
      <c r="F174" s="169" t="s">
        <v>2775</v>
      </c>
      <c r="H174" s="170">
        <v>106.06399999999999</v>
      </c>
      <c r="I174" s="346"/>
      <c r="L174" s="167"/>
      <c r="M174" s="171"/>
      <c r="N174" s="172"/>
      <c r="O174" s="172"/>
      <c r="P174" s="172"/>
      <c r="Q174" s="172"/>
      <c r="R174" s="172"/>
      <c r="S174" s="172"/>
      <c r="T174" s="173"/>
      <c r="AT174" s="168" t="s">
        <v>2624</v>
      </c>
      <c r="AU174" s="168" t="s">
        <v>2217</v>
      </c>
      <c r="AV174" s="13" t="s">
        <v>2217</v>
      </c>
      <c r="AW174" s="13" t="s">
        <v>26</v>
      </c>
      <c r="AX174" s="13" t="s">
        <v>2207</v>
      </c>
      <c r="AY174" s="168" t="s">
        <v>2612</v>
      </c>
    </row>
    <row r="175" spans="1:65" s="14" customFormat="1">
      <c r="B175" s="174"/>
      <c r="D175" s="161" t="s">
        <v>2624</v>
      </c>
      <c r="E175" s="175" t="s">
        <v>2259</v>
      </c>
      <c r="F175" s="176" t="s">
        <v>2638</v>
      </c>
      <c r="H175" s="177">
        <v>106.06399999999999</v>
      </c>
      <c r="I175" s="347"/>
      <c r="L175" s="174"/>
      <c r="M175" s="178"/>
      <c r="N175" s="179"/>
      <c r="O175" s="179"/>
      <c r="P175" s="179"/>
      <c r="Q175" s="179"/>
      <c r="R175" s="179"/>
      <c r="S175" s="179"/>
      <c r="T175" s="180"/>
      <c r="AT175" s="175" t="s">
        <v>2624</v>
      </c>
      <c r="AU175" s="175" t="s">
        <v>2217</v>
      </c>
      <c r="AV175" s="14" t="s">
        <v>2329</v>
      </c>
      <c r="AW175" s="14" t="s">
        <v>26</v>
      </c>
      <c r="AX175" s="14" t="s">
        <v>2215</v>
      </c>
      <c r="AY175" s="175" t="s">
        <v>2612</v>
      </c>
    </row>
    <row r="176" spans="1:65" s="1" customFormat="1" ht="16.5" customHeight="1">
      <c r="A176" s="29"/>
      <c r="B176" s="146"/>
      <c r="C176" s="147" t="s">
        <v>2703</v>
      </c>
      <c r="D176" s="147" t="s">
        <v>2618</v>
      </c>
      <c r="E176" s="148" t="s">
        <v>1263</v>
      </c>
      <c r="F176" s="149" t="s">
        <v>1264</v>
      </c>
      <c r="G176" s="150" t="s">
        <v>2248</v>
      </c>
      <c r="H176" s="151">
        <v>2.6280000000000001</v>
      </c>
      <c r="I176" s="344"/>
      <c r="J176" s="152">
        <f>ROUND(I176*H176,2)</f>
        <v>0</v>
      </c>
      <c r="K176" s="153"/>
      <c r="L176" s="30"/>
      <c r="M176" s="154" t="s">
        <v>2156</v>
      </c>
      <c r="N176" s="155" t="s">
        <v>2172</v>
      </c>
      <c r="O176" s="156">
        <v>1.383</v>
      </c>
      <c r="P176" s="156">
        <f>O176*H176</f>
        <v>3.6345240000000003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2389</v>
      </c>
      <c r="AT176" s="158" t="s">
        <v>2618</v>
      </c>
      <c r="AU176" s="158" t="s">
        <v>2217</v>
      </c>
      <c r="AY176" s="17" t="s">
        <v>2612</v>
      </c>
      <c r="BE176" s="159">
        <f>IF(N176="základní",J176,0)</f>
        <v>0</v>
      </c>
      <c r="BF176" s="159">
        <f>IF(N176="snížená",J176,0)</f>
        <v>0</v>
      </c>
      <c r="BG176" s="159">
        <f>IF(N176="zákl. přenesená",J176,0)</f>
        <v>0</v>
      </c>
      <c r="BH176" s="159">
        <f>IF(N176="sníž. přenesená",J176,0)</f>
        <v>0</v>
      </c>
      <c r="BI176" s="159">
        <f>IF(N176="nulová",J176,0)</f>
        <v>0</v>
      </c>
      <c r="BJ176" s="17" t="s">
        <v>2215</v>
      </c>
      <c r="BK176" s="159">
        <f>ROUND(I176*H176,2)</f>
        <v>0</v>
      </c>
      <c r="BL176" s="17" t="s">
        <v>2389</v>
      </c>
      <c r="BM176" s="158" t="s">
        <v>1265</v>
      </c>
    </row>
    <row r="177" spans="1:65" s="12" customFormat="1">
      <c r="B177" s="160"/>
      <c r="D177" s="161" t="s">
        <v>2624</v>
      </c>
      <c r="E177" s="162" t="s">
        <v>2156</v>
      </c>
      <c r="F177" s="163" t="s">
        <v>2839</v>
      </c>
      <c r="H177" s="162" t="s">
        <v>2156</v>
      </c>
      <c r="I177" s="345"/>
      <c r="L177" s="160"/>
      <c r="M177" s="164"/>
      <c r="N177" s="165"/>
      <c r="O177" s="165"/>
      <c r="P177" s="165"/>
      <c r="Q177" s="165"/>
      <c r="R177" s="165"/>
      <c r="S177" s="165"/>
      <c r="T177" s="166"/>
      <c r="AT177" s="162" t="s">
        <v>2624</v>
      </c>
      <c r="AU177" s="162" t="s">
        <v>2217</v>
      </c>
      <c r="AV177" s="12" t="s">
        <v>2215</v>
      </c>
      <c r="AW177" s="12" t="s">
        <v>26</v>
      </c>
      <c r="AX177" s="12" t="s">
        <v>2207</v>
      </c>
      <c r="AY177" s="162" t="s">
        <v>2612</v>
      </c>
    </row>
    <row r="178" spans="1:65" s="13" customFormat="1">
      <c r="B178" s="167"/>
      <c r="D178" s="161" t="s">
        <v>2624</v>
      </c>
      <c r="E178" s="168" t="s">
        <v>2156</v>
      </c>
      <c r="F178" s="169" t="s">
        <v>2835</v>
      </c>
      <c r="H178" s="170">
        <v>2.6280000000000001</v>
      </c>
      <c r="I178" s="346"/>
      <c r="L178" s="167"/>
      <c r="M178" s="171"/>
      <c r="N178" s="172"/>
      <c r="O178" s="172"/>
      <c r="P178" s="172"/>
      <c r="Q178" s="172"/>
      <c r="R178" s="172"/>
      <c r="S178" s="172"/>
      <c r="T178" s="173"/>
      <c r="AT178" s="168" t="s">
        <v>2624</v>
      </c>
      <c r="AU178" s="168" t="s">
        <v>2217</v>
      </c>
      <c r="AV178" s="13" t="s">
        <v>2217</v>
      </c>
      <c r="AW178" s="13" t="s">
        <v>26</v>
      </c>
      <c r="AX178" s="13" t="s">
        <v>2207</v>
      </c>
      <c r="AY178" s="168" t="s">
        <v>2612</v>
      </c>
    </row>
    <row r="179" spans="1:65" s="15" customFormat="1">
      <c r="B179" s="181"/>
      <c r="D179" s="161" t="s">
        <v>2624</v>
      </c>
      <c r="E179" s="182" t="s">
        <v>2254</v>
      </c>
      <c r="F179" s="183" t="s">
        <v>2641</v>
      </c>
      <c r="H179" s="184">
        <v>2.6280000000000001</v>
      </c>
      <c r="I179" s="348"/>
      <c r="L179" s="181"/>
      <c r="M179" s="185"/>
      <c r="N179" s="186"/>
      <c r="O179" s="186"/>
      <c r="P179" s="186"/>
      <c r="Q179" s="186"/>
      <c r="R179" s="186"/>
      <c r="S179" s="186"/>
      <c r="T179" s="187"/>
      <c r="AT179" s="182" t="s">
        <v>2624</v>
      </c>
      <c r="AU179" s="182" t="s">
        <v>2217</v>
      </c>
      <c r="AV179" s="15" t="s">
        <v>2389</v>
      </c>
      <c r="AW179" s="15" t="s">
        <v>26</v>
      </c>
      <c r="AX179" s="15" t="s">
        <v>2215</v>
      </c>
      <c r="AY179" s="182" t="s">
        <v>2612</v>
      </c>
    </row>
    <row r="180" spans="1:65" s="1" customFormat="1" ht="16.5" customHeight="1">
      <c r="A180" s="29"/>
      <c r="B180" s="146"/>
      <c r="C180" s="147" t="s">
        <v>2342</v>
      </c>
      <c r="D180" s="147" t="s">
        <v>2618</v>
      </c>
      <c r="E180" s="148" t="s">
        <v>1266</v>
      </c>
      <c r="F180" s="149" t="s">
        <v>1267</v>
      </c>
      <c r="G180" s="150" t="s">
        <v>2248</v>
      </c>
      <c r="H180" s="151">
        <v>106.06399999999999</v>
      </c>
      <c r="I180" s="344"/>
      <c r="J180" s="152">
        <f>ROUND(I180*H180,2)</f>
        <v>0</v>
      </c>
      <c r="K180" s="153"/>
      <c r="L180" s="30"/>
      <c r="M180" s="154" t="s">
        <v>2156</v>
      </c>
      <c r="N180" s="155" t="s">
        <v>2172</v>
      </c>
      <c r="O180" s="156">
        <v>0.42299999999999999</v>
      </c>
      <c r="P180" s="156">
        <f>O180*H180</f>
        <v>44.865071999999998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2389</v>
      </c>
      <c r="AT180" s="158" t="s">
        <v>2618</v>
      </c>
      <c r="AU180" s="158" t="s">
        <v>2217</v>
      </c>
      <c r="AY180" s="17" t="s">
        <v>2612</v>
      </c>
      <c r="BE180" s="159">
        <f>IF(N180="základní",J180,0)</f>
        <v>0</v>
      </c>
      <c r="BF180" s="159">
        <f>IF(N180="snížená",J180,0)</f>
        <v>0</v>
      </c>
      <c r="BG180" s="159">
        <f>IF(N180="zákl. přenesená",J180,0)</f>
        <v>0</v>
      </c>
      <c r="BH180" s="159">
        <f>IF(N180="sníž. přenesená",J180,0)</f>
        <v>0</v>
      </c>
      <c r="BI180" s="159">
        <f>IF(N180="nulová",J180,0)</f>
        <v>0</v>
      </c>
      <c r="BJ180" s="17" t="s">
        <v>2215</v>
      </c>
      <c r="BK180" s="159">
        <f>ROUND(I180*H180,2)</f>
        <v>0</v>
      </c>
      <c r="BL180" s="17" t="s">
        <v>2389</v>
      </c>
      <c r="BM180" s="158" t="s">
        <v>1268</v>
      </c>
    </row>
    <row r="181" spans="1:65" s="12" customFormat="1">
      <c r="B181" s="160"/>
      <c r="D181" s="161" t="s">
        <v>2624</v>
      </c>
      <c r="E181" s="162" t="s">
        <v>2156</v>
      </c>
      <c r="F181" s="163" t="s">
        <v>2839</v>
      </c>
      <c r="H181" s="162" t="s">
        <v>2156</v>
      </c>
      <c r="I181" s="345"/>
      <c r="L181" s="160"/>
      <c r="M181" s="164"/>
      <c r="N181" s="165"/>
      <c r="O181" s="165"/>
      <c r="P181" s="165"/>
      <c r="Q181" s="165"/>
      <c r="R181" s="165"/>
      <c r="S181" s="165"/>
      <c r="T181" s="166"/>
      <c r="AT181" s="162" t="s">
        <v>2624</v>
      </c>
      <c r="AU181" s="162" t="s">
        <v>2217</v>
      </c>
      <c r="AV181" s="12" t="s">
        <v>2215</v>
      </c>
      <c r="AW181" s="12" t="s">
        <v>26</v>
      </c>
      <c r="AX181" s="12" t="s">
        <v>2207</v>
      </c>
      <c r="AY181" s="162" t="s">
        <v>2612</v>
      </c>
    </row>
    <row r="182" spans="1:65" s="13" customFormat="1">
      <c r="B182" s="167"/>
      <c r="D182" s="161" t="s">
        <v>2624</v>
      </c>
      <c r="E182" s="168" t="s">
        <v>2156</v>
      </c>
      <c r="F182" s="169" t="s">
        <v>2775</v>
      </c>
      <c r="H182" s="170">
        <v>106.06399999999999</v>
      </c>
      <c r="I182" s="346"/>
      <c r="L182" s="167"/>
      <c r="M182" s="171"/>
      <c r="N182" s="172"/>
      <c r="O182" s="172"/>
      <c r="P182" s="172"/>
      <c r="Q182" s="172"/>
      <c r="R182" s="172"/>
      <c r="S182" s="172"/>
      <c r="T182" s="173"/>
      <c r="AT182" s="168" t="s">
        <v>2624</v>
      </c>
      <c r="AU182" s="168" t="s">
        <v>2217</v>
      </c>
      <c r="AV182" s="13" t="s">
        <v>2217</v>
      </c>
      <c r="AW182" s="13" t="s">
        <v>26</v>
      </c>
      <c r="AX182" s="13" t="s">
        <v>2207</v>
      </c>
      <c r="AY182" s="168" t="s">
        <v>2612</v>
      </c>
    </row>
    <row r="183" spans="1:65" s="15" customFormat="1">
      <c r="B183" s="181"/>
      <c r="D183" s="161" t="s">
        <v>2624</v>
      </c>
      <c r="E183" s="182" t="s">
        <v>2262</v>
      </c>
      <c r="F183" s="183" t="s">
        <v>2641</v>
      </c>
      <c r="H183" s="184">
        <v>106.06399999999999</v>
      </c>
      <c r="I183" s="348"/>
      <c r="L183" s="181"/>
      <c r="M183" s="185"/>
      <c r="N183" s="186"/>
      <c r="O183" s="186"/>
      <c r="P183" s="186"/>
      <c r="Q183" s="186"/>
      <c r="R183" s="186"/>
      <c r="S183" s="186"/>
      <c r="T183" s="187"/>
      <c r="AT183" s="182" t="s">
        <v>2624</v>
      </c>
      <c r="AU183" s="182" t="s">
        <v>2217</v>
      </c>
      <c r="AV183" s="15" t="s">
        <v>2389</v>
      </c>
      <c r="AW183" s="15" t="s">
        <v>26</v>
      </c>
      <c r="AX183" s="15" t="s">
        <v>2215</v>
      </c>
      <c r="AY183" s="182" t="s">
        <v>2612</v>
      </c>
    </row>
    <row r="184" spans="1:65" s="1" customFormat="1" ht="21.75" customHeight="1">
      <c r="A184" s="29"/>
      <c r="B184" s="146"/>
      <c r="C184" s="147" t="s">
        <v>2335</v>
      </c>
      <c r="D184" s="147" t="s">
        <v>2618</v>
      </c>
      <c r="E184" s="148" t="s">
        <v>2891</v>
      </c>
      <c r="F184" s="149" t="s">
        <v>2892</v>
      </c>
      <c r="G184" s="150" t="s">
        <v>2248</v>
      </c>
      <c r="H184" s="151">
        <v>189.995</v>
      </c>
      <c r="I184" s="344"/>
      <c r="J184" s="152">
        <f>ROUND(I184*H184,2)</f>
        <v>0</v>
      </c>
      <c r="K184" s="153"/>
      <c r="L184" s="30"/>
      <c r="M184" s="154" t="s">
        <v>2156</v>
      </c>
      <c r="N184" s="155" t="s">
        <v>2172</v>
      </c>
      <c r="O184" s="156">
        <v>4.8000000000000001E-2</v>
      </c>
      <c r="P184" s="156">
        <f>O184*H184</f>
        <v>9.1197600000000012</v>
      </c>
      <c r="Q184" s="156">
        <v>0</v>
      </c>
      <c r="R184" s="156">
        <f>Q184*H184</f>
        <v>0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2389</v>
      </c>
      <c r="AT184" s="158" t="s">
        <v>2618</v>
      </c>
      <c r="AU184" s="158" t="s">
        <v>2217</v>
      </c>
      <c r="AY184" s="17" t="s">
        <v>2612</v>
      </c>
      <c r="BE184" s="159">
        <f>IF(N184="základní",J184,0)</f>
        <v>0</v>
      </c>
      <c r="BF184" s="159">
        <f>IF(N184="snížená",J184,0)</f>
        <v>0</v>
      </c>
      <c r="BG184" s="159">
        <f>IF(N184="zákl. přenesená",J184,0)</f>
        <v>0</v>
      </c>
      <c r="BH184" s="159">
        <f>IF(N184="sníž. přenesená",J184,0)</f>
        <v>0</v>
      </c>
      <c r="BI184" s="159">
        <f>IF(N184="nulová",J184,0)</f>
        <v>0</v>
      </c>
      <c r="BJ184" s="17" t="s">
        <v>2215</v>
      </c>
      <c r="BK184" s="159">
        <f>ROUND(I184*H184,2)</f>
        <v>0</v>
      </c>
      <c r="BL184" s="17" t="s">
        <v>2389</v>
      </c>
      <c r="BM184" s="158" t="s">
        <v>1269</v>
      </c>
    </row>
    <row r="185" spans="1:65" s="12" customFormat="1">
      <c r="B185" s="160"/>
      <c r="D185" s="161" t="s">
        <v>2624</v>
      </c>
      <c r="E185" s="162" t="s">
        <v>2156</v>
      </c>
      <c r="F185" s="163" t="s">
        <v>2894</v>
      </c>
      <c r="H185" s="162" t="s">
        <v>2156</v>
      </c>
      <c r="I185" s="345"/>
      <c r="L185" s="160"/>
      <c r="M185" s="164"/>
      <c r="N185" s="165"/>
      <c r="O185" s="165"/>
      <c r="P185" s="165"/>
      <c r="Q185" s="165"/>
      <c r="R185" s="165"/>
      <c r="S185" s="165"/>
      <c r="T185" s="166"/>
      <c r="AT185" s="162" t="s">
        <v>2624</v>
      </c>
      <c r="AU185" s="162" t="s">
        <v>2217</v>
      </c>
      <c r="AV185" s="12" t="s">
        <v>2215</v>
      </c>
      <c r="AW185" s="12" t="s">
        <v>26</v>
      </c>
      <c r="AX185" s="12" t="s">
        <v>2207</v>
      </c>
      <c r="AY185" s="162" t="s">
        <v>2612</v>
      </c>
    </row>
    <row r="186" spans="1:65" s="13" customFormat="1">
      <c r="B186" s="167"/>
      <c r="D186" s="161" t="s">
        <v>2624</v>
      </c>
      <c r="E186" s="168" t="s">
        <v>2156</v>
      </c>
      <c r="F186" s="169" t="s">
        <v>2895</v>
      </c>
      <c r="H186" s="170">
        <v>108.69199999999999</v>
      </c>
      <c r="I186" s="346"/>
      <c r="L186" s="167"/>
      <c r="M186" s="171"/>
      <c r="N186" s="172"/>
      <c r="O186" s="172"/>
      <c r="P186" s="172"/>
      <c r="Q186" s="172"/>
      <c r="R186" s="172"/>
      <c r="S186" s="172"/>
      <c r="T186" s="173"/>
      <c r="AT186" s="168" t="s">
        <v>2624</v>
      </c>
      <c r="AU186" s="168" t="s">
        <v>2217</v>
      </c>
      <c r="AV186" s="13" t="s">
        <v>2217</v>
      </c>
      <c r="AW186" s="13" t="s">
        <v>26</v>
      </c>
      <c r="AX186" s="13" t="s">
        <v>2207</v>
      </c>
      <c r="AY186" s="168" t="s">
        <v>2612</v>
      </c>
    </row>
    <row r="187" spans="1:65" s="14" customFormat="1">
      <c r="B187" s="174"/>
      <c r="D187" s="161" t="s">
        <v>2624</v>
      </c>
      <c r="E187" s="175" t="s">
        <v>2156</v>
      </c>
      <c r="F187" s="176" t="s">
        <v>2638</v>
      </c>
      <c r="H187" s="177">
        <v>108.69199999999999</v>
      </c>
      <c r="I187" s="347"/>
      <c r="L187" s="174"/>
      <c r="M187" s="178"/>
      <c r="N187" s="179"/>
      <c r="O187" s="179"/>
      <c r="P187" s="179"/>
      <c r="Q187" s="179"/>
      <c r="R187" s="179"/>
      <c r="S187" s="179"/>
      <c r="T187" s="180"/>
      <c r="AT187" s="175" t="s">
        <v>2624</v>
      </c>
      <c r="AU187" s="175" t="s">
        <v>2217</v>
      </c>
      <c r="AV187" s="14" t="s">
        <v>2329</v>
      </c>
      <c r="AW187" s="14" t="s">
        <v>26</v>
      </c>
      <c r="AX187" s="14" t="s">
        <v>2207</v>
      </c>
      <c r="AY187" s="175" t="s">
        <v>2612</v>
      </c>
    </row>
    <row r="188" spans="1:65" s="12" customFormat="1">
      <c r="B188" s="160"/>
      <c r="D188" s="161" t="s">
        <v>2624</v>
      </c>
      <c r="E188" s="162" t="s">
        <v>2156</v>
      </c>
      <c r="F188" s="163" t="s">
        <v>1270</v>
      </c>
      <c r="H188" s="162" t="s">
        <v>2156</v>
      </c>
      <c r="I188" s="345"/>
      <c r="L188" s="160"/>
      <c r="M188" s="164"/>
      <c r="N188" s="165"/>
      <c r="O188" s="165"/>
      <c r="P188" s="165"/>
      <c r="Q188" s="165"/>
      <c r="R188" s="165"/>
      <c r="S188" s="165"/>
      <c r="T188" s="166"/>
      <c r="AT188" s="162" t="s">
        <v>2624</v>
      </c>
      <c r="AU188" s="162" t="s">
        <v>2217</v>
      </c>
      <c r="AV188" s="12" t="s">
        <v>2215</v>
      </c>
      <c r="AW188" s="12" t="s">
        <v>26</v>
      </c>
      <c r="AX188" s="12" t="s">
        <v>2207</v>
      </c>
      <c r="AY188" s="162" t="s">
        <v>2612</v>
      </c>
    </row>
    <row r="189" spans="1:65" s="13" customFormat="1">
      <c r="B189" s="167"/>
      <c r="D189" s="161" t="s">
        <v>2624</v>
      </c>
      <c r="E189" s="168" t="s">
        <v>2156</v>
      </c>
      <c r="F189" s="169" t="s">
        <v>1271</v>
      </c>
      <c r="H189" s="170">
        <v>16.202000000000002</v>
      </c>
      <c r="I189" s="346"/>
      <c r="L189" s="167"/>
      <c r="M189" s="171"/>
      <c r="N189" s="172"/>
      <c r="O189" s="172"/>
      <c r="P189" s="172"/>
      <c r="Q189" s="172"/>
      <c r="R189" s="172"/>
      <c r="S189" s="172"/>
      <c r="T189" s="173"/>
      <c r="AT189" s="168" t="s">
        <v>2624</v>
      </c>
      <c r="AU189" s="168" t="s">
        <v>2217</v>
      </c>
      <c r="AV189" s="13" t="s">
        <v>2217</v>
      </c>
      <c r="AW189" s="13" t="s">
        <v>26</v>
      </c>
      <c r="AX189" s="13" t="s">
        <v>2207</v>
      </c>
      <c r="AY189" s="168" t="s">
        <v>2612</v>
      </c>
    </row>
    <row r="190" spans="1:65" s="13" customFormat="1">
      <c r="B190" s="167"/>
      <c r="D190" s="161" t="s">
        <v>2624</v>
      </c>
      <c r="E190" s="168" t="s">
        <v>2156</v>
      </c>
      <c r="F190" s="169" t="s">
        <v>1272</v>
      </c>
      <c r="H190" s="170">
        <v>65.100999999999999</v>
      </c>
      <c r="I190" s="346"/>
      <c r="L190" s="167"/>
      <c r="M190" s="171"/>
      <c r="N190" s="172"/>
      <c r="O190" s="172"/>
      <c r="P190" s="172"/>
      <c r="Q190" s="172"/>
      <c r="R190" s="172"/>
      <c r="S190" s="172"/>
      <c r="T190" s="173"/>
      <c r="AT190" s="168" t="s">
        <v>2624</v>
      </c>
      <c r="AU190" s="168" t="s">
        <v>2217</v>
      </c>
      <c r="AV190" s="13" t="s">
        <v>2217</v>
      </c>
      <c r="AW190" s="13" t="s">
        <v>26</v>
      </c>
      <c r="AX190" s="13" t="s">
        <v>2207</v>
      </c>
      <c r="AY190" s="168" t="s">
        <v>2612</v>
      </c>
    </row>
    <row r="191" spans="1:65" s="14" customFormat="1">
      <c r="B191" s="174"/>
      <c r="D191" s="161" t="s">
        <v>2624</v>
      </c>
      <c r="E191" s="175" t="s">
        <v>2156</v>
      </c>
      <c r="F191" s="176" t="s">
        <v>2638</v>
      </c>
      <c r="H191" s="177">
        <v>81.302999999999997</v>
      </c>
      <c r="I191" s="347"/>
      <c r="L191" s="174"/>
      <c r="M191" s="178"/>
      <c r="N191" s="179"/>
      <c r="O191" s="179"/>
      <c r="P191" s="179"/>
      <c r="Q191" s="179"/>
      <c r="R191" s="179"/>
      <c r="S191" s="179"/>
      <c r="T191" s="180"/>
      <c r="AT191" s="175" t="s">
        <v>2624</v>
      </c>
      <c r="AU191" s="175" t="s">
        <v>2217</v>
      </c>
      <c r="AV191" s="14" t="s">
        <v>2329</v>
      </c>
      <c r="AW191" s="14" t="s">
        <v>26</v>
      </c>
      <c r="AX191" s="14" t="s">
        <v>2207</v>
      </c>
      <c r="AY191" s="175" t="s">
        <v>2612</v>
      </c>
    </row>
    <row r="192" spans="1:65" s="15" customFormat="1">
      <c r="B192" s="181"/>
      <c r="D192" s="161" t="s">
        <v>2624</v>
      </c>
      <c r="E192" s="182" t="s">
        <v>2156</v>
      </c>
      <c r="F192" s="183" t="s">
        <v>2641</v>
      </c>
      <c r="H192" s="184">
        <v>189.995</v>
      </c>
      <c r="I192" s="348"/>
      <c r="L192" s="181"/>
      <c r="M192" s="185"/>
      <c r="N192" s="186"/>
      <c r="O192" s="186"/>
      <c r="P192" s="186"/>
      <c r="Q192" s="186"/>
      <c r="R192" s="186"/>
      <c r="S192" s="186"/>
      <c r="T192" s="187"/>
      <c r="AT192" s="182" t="s">
        <v>2624</v>
      </c>
      <c r="AU192" s="182" t="s">
        <v>2217</v>
      </c>
      <c r="AV192" s="15" t="s">
        <v>2389</v>
      </c>
      <c r="AW192" s="15" t="s">
        <v>26</v>
      </c>
      <c r="AX192" s="15" t="s">
        <v>2215</v>
      </c>
      <c r="AY192" s="182" t="s">
        <v>2612</v>
      </c>
    </row>
    <row r="193" spans="1:65" s="1" customFormat="1" ht="21.75" customHeight="1">
      <c r="A193" s="29"/>
      <c r="B193" s="146"/>
      <c r="C193" s="147" t="s">
        <v>2374</v>
      </c>
      <c r="D193" s="147" t="s">
        <v>2618</v>
      </c>
      <c r="E193" s="148" t="s">
        <v>2900</v>
      </c>
      <c r="F193" s="149" t="s">
        <v>2901</v>
      </c>
      <c r="G193" s="150" t="s">
        <v>2248</v>
      </c>
      <c r="H193" s="151">
        <v>173.79300000000001</v>
      </c>
      <c r="I193" s="344"/>
      <c r="J193" s="152">
        <f>ROUND(I193*H193,2)</f>
        <v>0</v>
      </c>
      <c r="K193" s="153"/>
      <c r="L193" s="30"/>
      <c r="M193" s="154" t="s">
        <v>2156</v>
      </c>
      <c r="N193" s="155" t="s">
        <v>2172</v>
      </c>
      <c r="O193" s="156">
        <v>5.3999999999999999E-2</v>
      </c>
      <c r="P193" s="156">
        <f>O193*H193</f>
        <v>9.3848219999999998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2389</v>
      </c>
      <c r="AT193" s="158" t="s">
        <v>2618</v>
      </c>
      <c r="AU193" s="158" t="s">
        <v>2217</v>
      </c>
      <c r="AY193" s="17" t="s">
        <v>2612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2215</v>
      </c>
      <c r="BK193" s="159">
        <f>ROUND(I193*H193,2)</f>
        <v>0</v>
      </c>
      <c r="BL193" s="17" t="s">
        <v>2389</v>
      </c>
      <c r="BM193" s="158" t="s">
        <v>1273</v>
      </c>
    </row>
    <row r="194" spans="1:65" s="12" customFormat="1">
      <c r="B194" s="160"/>
      <c r="D194" s="161" t="s">
        <v>2624</v>
      </c>
      <c r="E194" s="162" t="s">
        <v>2156</v>
      </c>
      <c r="F194" s="163" t="s">
        <v>2894</v>
      </c>
      <c r="H194" s="162" t="s">
        <v>2156</v>
      </c>
      <c r="I194" s="345"/>
      <c r="L194" s="160"/>
      <c r="M194" s="164"/>
      <c r="N194" s="165"/>
      <c r="O194" s="165"/>
      <c r="P194" s="165"/>
      <c r="Q194" s="165"/>
      <c r="R194" s="165"/>
      <c r="S194" s="165"/>
      <c r="T194" s="166"/>
      <c r="AT194" s="162" t="s">
        <v>2624</v>
      </c>
      <c r="AU194" s="162" t="s">
        <v>2217</v>
      </c>
      <c r="AV194" s="12" t="s">
        <v>2215</v>
      </c>
      <c r="AW194" s="12" t="s">
        <v>26</v>
      </c>
      <c r="AX194" s="12" t="s">
        <v>2207</v>
      </c>
      <c r="AY194" s="162" t="s">
        <v>2612</v>
      </c>
    </row>
    <row r="195" spans="1:65" s="13" customFormat="1">
      <c r="B195" s="167"/>
      <c r="D195" s="161" t="s">
        <v>2624</v>
      </c>
      <c r="E195" s="168" t="s">
        <v>2156</v>
      </c>
      <c r="F195" s="169" t="s">
        <v>2903</v>
      </c>
      <c r="H195" s="170">
        <v>108.69199999999999</v>
      </c>
      <c r="I195" s="346"/>
      <c r="L195" s="167"/>
      <c r="M195" s="171"/>
      <c r="N195" s="172"/>
      <c r="O195" s="172"/>
      <c r="P195" s="172"/>
      <c r="Q195" s="172"/>
      <c r="R195" s="172"/>
      <c r="S195" s="172"/>
      <c r="T195" s="173"/>
      <c r="AT195" s="168" t="s">
        <v>2624</v>
      </c>
      <c r="AU195" s="168" t="s">
        <v>2217</v>
      </c>
      <c r="AV195" s="13" t="s">
        <v>2217</v>
      </c>
      <c r="AW195" s="13" t="s">
        <v>26</v>
      </c>
      <c r="AX195" s="13" t="s">
        <v>2207</v>
      </c>
      <c r="AY195" s="168" t="s">
        <v>2612</v>
      </c>
    </row>
    <row r="196" spans="1:65" s="14" customFormat="1">
      <c r="B196" s="174"/>
      <c r="D196" s="161" t="s">
        <v>2624</v>
      </c>
      <c r="E196" s="175" t="s">
        <v>2156</v>
      </c>
      <c r="F196" s="176" t="s">
        <v>2638</v>
      </c>
      <c r="H196" s="177">
        <v>108.69199999999999</v>
      </c>
      <c r="I196" s="347"/>
      <c r="L196" s="174"/>
      <c r="M196" s="178"/>
      <c r="N196" s="179"/>
      <c r="O196" s="179"/>
      <c r="P196" s="179"/>
      <c r="Q196" s="179"/>
      <c r="R196" s="179"/>
      <c r="S196" s="179"/>
      <c r="T196" s="180"/>
      <c r="AT196" s="175" t="s">
        <v>2624</v>
      </c>
      <c r="AU196" s="175" t="s">
        <v>2217</v>
      </c>
      <c r="AV196" s="14" t="s">
        <v>2329</v>
      </c>
      <c r="AW196" s="14" t="s">
        <v>26</v>
      </c>
      <c r="AX196" s="14" t="s">
        <v>2207</v>
      </c>
      <c r="AY196" s="175" t="s">
        <v>2612</v>
      </c>
    </row>
    <row r="197" spans="1:65" s="12" customFormat="1">
      <c r="B197" s="160"/>
      <c r="D197" s="161" t="s">
        <v>2624</v>
      </c>
      <c r="E197" s="162" t="s">
        <v>2156</v>
      </c>
      <c r="F197" s="163" t="s">
        <v>1274</v>
      </c>
      <c r="H197" s="162" t="s">
        <v>2156</v>
      </c>
      <c r="I197" s="345"/>
      <c r="L197" s="160"/>
      <c r="M197" s="164"/>
      <c r="N197" s="165"/>
      <c r="O197" s="165"/>
      <c r="P197" s="165"/>
      <c r="Q197" s="165"/>
      <c r="R197" s="165"/>
      <c r="S197" s="165"/>
      <c r="T197" s="166"/>
      <c r="AT197" s="162" t="s">
        <v>2624</v>
      </c>
      <c r="AU197" s="162" t="s">
        <v>2217</v>
      </c>
      <c r="AV197" s="12" t="s">
        <v>2215</v>
      </c>
      <c r="AW197" s="12" t="s">
        <v>26</v>
      </c>
      <c r="AX197" s="12" t="s">
        <v>2207</v>
      </c>
      <c r="AY197" s="162" t="s">
        <v>2612</v>
      </c>
    </row>
    <row r="198" spans="1:65" s="13" customFormat="1">
      <c r="B198" s="167"/>
      <c r="D198" s="161" t="s">
        <v>2624</v>
      </c>
      <c r="E198" s="168" t="s">
        <v>2156</v>
      </c>
      <c r="F198" s="169" t="s">
        <v>1275</v>
      </c>
      <c r="H198" s="170">
        <v>65.100999999999999</v>
      </c>
      <c r="I198" s="346"/>
      <c r="L198" s="167"/>
      <c r="M198" s="171"/>
      <c r="N198" s="172"/>
      <c r="O198" s="172"/>
      <c r="P198" s="172"/>
      <c r="Q198" s="172"/>
      <c r="R198" s="172"/>
      <c r="S198" s="172"/>
      <c r="T198" s="173"/>
      <c r="AT198" s="168" t="s">
        <v>2624</v>
      </c>
      <c r="AU198" s="168" t="s">
        <v>2217</v>
      </c>
      <c r="AV198" s="13" t="s">
        <v>2217</v>
      </c>
      <c r="AW198" s="13" t="s">
        <v>26</v>
      </c>
      <c r="AX198" s="13" t="s">
        <v>2207</v>
      </c>
      <c r="AY198" s="168" t="s">
        <v>2612</v>
      </c>
    </row>
    <row r="199" spans="1:65" s="14" customFormat="1">
      <c r="B199" s="174"/>
      <c r="D199" s="161" t="s">
        <v>2624</v>
      </c>
      <c r="E199" s="175" t="s">
        <v>2156</v>
      </c>
      <c r="F199" s="176" t="s">
        <v>2638</v>
      </c>
      <c r="H199" s="177">
        <v>65.100999999999999</v>
      </c>
      <c r="I199" s="347"/>
      <c r="L199" s="174"/>
      <c r="M199" s="178"/>
      <c r="N199" s="179"/>
      <c r="O199" s="179"/>
      <c r="P199" s="179"/>
      <c r="Q199" s="179"/>
      <c r="R199" s="179"/>
      <c r="S199" s="179"/>
      <c r="T199" s="180"/>
      <c r="AT199" s="175" t="s">
        <v>2624</v>
      </c>
      <c r="AU199" s="175" t="s">
        <v>2217</v>
      </c>
      <c r="AV199" s="14" t="s">
        <v>2329</v>
      </c>
      <c r="AW199" s="14" t="s">
        <v>26</v>
      </c>
      <c r="AX199" s="14" t="s">
        <v>2207</v>
      </c>
      <c r="AY199" s="175" t="s">
        <v>2612</v>
      </c>
    </row>
    <row r="200" spans="1:65" s="15" customFormat="1">
      <c r="B200" s="181"/>
      <c r="D200" s="161" t="s">
        <v>2624</v>
      </c>
      <c r="E200" s="182" t="s">
        <v>2156</v>
      </c>
      <c r="F200" s="183" t="s">
        <v>2641</v>
      </c>
      <c r="H200" s="184">
        <v>173.79300000000001</v>
      </c>
      <c r="I200" s="348"/>
      <c r="L200" s="181"/>
      <c r="M200" s="185"/>
      <c r="N200" s="186"/>
      <c r="O200" s="186"/>
      <c r="P200" s="186"/>
      <c r="Q200" s="186"/>
      <c r="R200" s="186"/>
      <c r="S200" s="186"/>
      <c r="T200" s="187"/>
      <c r="AT200" s="182" t="s">
        <v>2624</v>
      </c>
      <c r="AU200" s="182" t="s">
        <v>2217</v>
      </c>
      <c r="AV200" s="15" t="s">
        <v>2389</v>
      </c>
      <c r="AW200" s="15" t="s">
        <v>26</v>
      </c>
      <c r="AX200" s="15" t="s">
        <v>2215</v>
      </c>
      <c r="AY200" s="182" t="s">
        <v>2612</v>
      </c>
    </row>
    <row r="201" spans="1:65" s="1" customFormat="1" ht="16.5" customHeight="1">
      <c r="A201" s="29"/>
      <c r="B201" s="146"/>
      <c r="C201" s="147" t="s">
        <v>2425</v>
      </c>
      <c r="D201" s="147" t="s">
        <v>2618</v>
      </c>
      <c r="E201" s="148" t="s">
        <v>1276</v>
      </c>
      <c r="F201" s="149" t="s">
        <v>1277</v>
      </c>
      <c r="G201" s="150" t="s">
        <v>2248</v>
      </c>
      <c r="H201" s="151">
        <v>124.89400000000001</v>
      </c>
      <c r="I201" s="344"/>
      <c r="J201" s="152">
        <f>ROUND(I201*H201,2)</f>
        <v>0</v>
      </c>
      <c r="K201" s="153"/>
      <c r="L201" s="30"/>
      <c r="M201" s="154" t="s">
        <v>2156</v>
      </c>
      <c r="N201" s="155" t="s">
        <v>2172</v>
      </c>
      <c r="O201" s="156">
        <v>0.19700000000000001</v>
      </c>
      <c r="P201" s="156">
        <f>O201*H201</f>
        <v>24.604118000000003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2389</v>
      </c>
      <c r="AT201" s="158" t="s">
        <v>2618</v>
      </c>
      <c r="AU201" s="158" t="s">
        <v>2217</v>
      </c>
      <c r="AY201" s="17" t="s">
        <v>2612</v>
      </c>
      <c r="BE201" s="159">
        <f>IF(N201="základní",J201,0)</f>
        <v>0</v>
      </c>
      <c r="BF201" s="159">
        <f>IF(N201="snížená",J201,0)</f>
        <v>0</v>
      </c>
      <c r="BG201" s="159">
        <f>IF(N201="zákl. přenesená",J201,0)</f>
        <v>0</v>
      </c>
      <c r="BH201" s="159">
        <f>IF(N201="sníž. přenesená",J201,0)</f>
        <v>0</v>
      </c>
      <c r="BI201" s="159">
        <f>IF(N201="nulová",J201,0)</f>
        <v>0</v>
      </c>
      <c r="BJ201" s="17" t="s">
        <v>2215</v>
      </c>
      <c r="BK201" s="159">
        <f>ROUND(I201*H201,2)</f>
        <v>0</v>
      </c>
      <c r="BL201" s="17" t="s">
        <v>2389</v>
      </c>
      <c r="BM201" s="158" t="s">
        <v>1278</v>
      </c>
    </row>
    <row r="202" spans="1:65" s="12" customFormat="1">
      <c r="B202" s="160"/>
      <c r="D202" s="161" t="s">
        <v>2624</v>
      </c>
      <c r="E202" s="162" t="s">
        <v>2156</v>
      </c>
      <c r="F202" s="163" t="s">
        <v>1279</v>
      </c>
      <c r="H202" s="162" t="s">
        <v>2156</v>
      </c>
      <c r="I202" s="345"/>
      <c r="L202" s="160"/>
      <c r="M202" s="164"/>
      <c r="N202" s="165"/>
      <c r="O202" s="165"/>
      <c r="P202" s="165"/>
      <c r="Q202" s="165"/>
      <c r="R202" s="165"/>
      <c r="S202" s="165"/>
      <c r="T202" s="166"/>
      <c r="AT202" s="162" t="s">
        <v>2624</v>
      </c>
      <c r="AU202" s="162" t="s">
        <v>2217</v>
      </c>
      <c r="AV202" s="12" t="s">
        <v>2215</v>
      </c>
      <c r="AW202" s="12" t="s">
        <v>26</v>
      </c>
      <c r="AX202" s="12" t="s">
        <v>2207</v>
      </c>
      <c r="AY202" s="162" t="s">
        <v>2612</v>
      </c>
    </row>
    <row r="203" spans="1:65" s="13" customFormat="1">
      <c r="B203" s="167"/>
      <c r="D203" s="161" t="s">
        <v>2624</v>
      </c>
      <c r="E203" s="168" t="s">
        <v>2156</v>
      </c>
      <c r="F203" s="169" t="s">
        <v>2265</v>
      </c>
      <c r="H203" s="170">
        <v>16.202000000000002</v>
      </c>
      <c r="I203" s="346"/>
      <c r="L203" s="167"/>
      <c r="M203" s="171"/>
      <c r="N203" s="172"/>
      <c r="O203" s="172"/>
      <c r="P203" s="172"/>
      <c r="Q203" s="172"/>
      <c r="R203" s="172"/>
      <c r="S203" s="172"/>
      <c r="T203" s="173"/>
      <c r="AT203" s="168" t="s">
        <v>2624</v>
      </c>
      <c r="AU203" s="168" t="s">
        <v>2217</v>
      </c>
      <c r="AV203" s="13" t="s">
        <v>2217</v>
      </c>
      <c r="AW203" s="13" t="s">
        <v>26</v>
      </c>
      <c r="AX203" s="13" t="s">
        <v>2207</v>
      </c>
      <c r="AY203" s="168" t="s">
        <v>2612</v>
      </c>
    </row>
    <row r="204" spans="1:65" s="13" customFormat="1">
      <c r="B204" s="167"/>
      <c r="D204" s="161" t="s">
        <v>2624</v>
      </c>
      <c r="E204" s="168" t="s">
        <v>2156</v>
      </c>
      <c r="F204" s="169" t="s">
        <v>1275</v>
      </c>
      <c r="H204" s="170">
        <v>65.100999999999999</v>
      </c>
      <c r="I204" s="346"/>
      <c r="L204" s="167"/>
      <c r="M204" s="171"/>
      <c r="N204" s="172"/>
      <c r="O204" s="172"/>
      <c r="P204" s="172"/>
      <c r="Q204" s="172"/>
      <c r="R204" s="172"/>
      <c r="S204" s="172"/>
      <c r="T204" s="173"/>
      <c r="AT204" s="168" t="s">
        <v>2624</v>
      </c>
      <c r="AU204" s="168" t="s">
        <v>2217</v>
      </c>
      <c r="AV204" s="13" t="s">
        <v>2217</v>
      </c>
      <c r="AW204" s="13" t="s">
        <v>26</v>
      </c>
      <c r="AX204" s="13" t="s">
        <v>2207</v>
      </c>
      <c r="AY204" s="168" t="s">
        <v>2612</v>
      </c>
    </row>
    <row r="205" spans="1:65" s="14" customFormat="1">
      <c r="B205" s="174"/>
      <c r="D205" s="161" t="s">
        <v>2624</v>
      </c>
      <c r="E205" s="175" t="s">
        <v>2156</v>
      </c>
      <c r="F205" s="176" t="s">
        <v>2638</v>
      </c>
      <c r="H205" s="177">
        <v>81.302999999999997</v>
      </c>
      <c r="I205" s="347"/>
      <c r="L205" s="174"/>
      <c r="M205" s="178"/>
      <c r="N205" s="179"/>
      <c r="O205" s="179"/>
      <c r="P205" s="179"/>
      <c r="Q205" s="179"/>
      <c r="R205" s="179"/>
      <c r="S205" s="179"/>
      <c r="T205" s="180"/>
      <c r="AT205" s="175" t="s">
        <v>2624</v>
      </c>
      <c r="AU205" s="175" t="s">
        <v>2217</v>
      </c>
      <c r="AV205" s="14" t="s">
        <v>2329</v>
      </c>
      <c r="AW205" s="14" t="s">
        <v>26</v>
      </c>
      <c r="AX205" s="14" t="s">
        <v>2207</v>
      </c>
      <c r="AY205" s="175" t="s">
        <v>2612</v>
      </c>
    </row>
    <row r="206" spans="1:65" s="12" customFormat="1">
      <c r="B206" s="160"/>
      <c r="D206" s="161" t="s">
        <v>2624</v>
      </c>
      <c r="E206" s="162" t="s">
        <v>2156</v>
      </c>
      <c r="F206" s="163" t="s">
        <v>2912</v>
      </c>
      <c r="H206" s="162" t="s">
        <v>2156</v>
      </c>
      <c r="I206" s="345"/>
      <c r="L206" s="160"/>
      <c r="M206" s="164"/>
      <c r="N206" s="165"/>
      <c r="O206" s="165"/>
      <c r="P206" s="165"/>
      <c r="Q206" s="165"/>
      <c r="R206" s="165"/>
      <c r="S206" s="165"/>
      <c r="T206" s="166"/>
      <c r="AT206" s="162" t="s">
        <v>2624</v>
      </c>
      <c r="AU206" s="162" t="s">
        <v>2217</v>
      </c>
      <c r="AV206" s="12" t="s">
        <v>2215</v>
      </c>
      <c r="AW206" s="12" t="s">
        <v>26</v>
      </c>
      <c r="AX206" s="12" t="s">
        <v>2207</v>
      </c>
      <c r="AY206" s="162" t="s">
        <v>2612</v>
      </c>
    </row>
    <row r="207" spans="1:65" s="13" customFormat="1">
      <c r="B207" s="167"/>
      <c r="D207" s="161" t="s">
        <v>2624</v>
      </c>
      <c r="E207" s="168" t="s">
        <v>2156</v>
      </c>
      <c r="F207" s="169" t="s">
        <v>2289</v>
      </c>
      <c r="H207" s="170">
        <v>43.591000000000001</v>
      </c>
      <c r="I207" s="346"/>
      <c r="L207" s="167"/>
      <c r="M207" s="171"/>
      <c r="N207" s="172"/>
      <c r="O207" s="172"/>
      <c r="P207" s="172"/>
      <c r="Q207" s="172"/>
      <c r="R207" s="172"/>
      <c r="S207" s="172"/>
      <c r="T207" s="173"/>
      <c r="AT207" s="168" t="s">
        <v>2624</v>
      </c>
      <c r="AU207" s="168" t="s">
        <v>2217</v>
      </c>
      <c r="AV207" s="13" t="s">
        <v>2217</v>
      </c>
      <c r="AW207" s="13" t="s">
        <v>26</v>
      </c>
      <c r="AX207" s="13" t="s">
        <v>2207</v>
      </c>
      <c r="AY207" s="168" t="s">
        <v>2612</v>
      </c>
    </row>
    <row r="208" spans="1:65" s="14" customFormat="1">
      <c r="B208" s="174"/>
      <c r="D208" s="161" t="s">
        <v>2624</v>
      </c>
      <c r="E208" s="175" t="s">
        <v>2156</v>
      </c>
      <c r="F208" s="176" t="s">
        <v>2638</v>
      </c>
      <c r="H208" s="177">
        <v>43.591000000000001</v>
      </c>
      <c r="I208" s="347"/>
      <c r="L208" s="174"/>
      <c r="M208" s="178"/>
      <c r="N208" s="179"/>
      <c r="O208" s="179"/>
      <c r="P208" s="179"/>
      <c r="Q208" s="179"/>
      <c r="R208" s="179"/>
      <c r="S208" s="179"/>
      <c r="T208" s="180"/>
      <c r="AT208" s="175" t="s">
        <v>2624</v>
      </c>
      <c r="AU208" s="175" t="s">
        <v>2217</v>
      </c>
      <c r="AV208" s="14" t="s">
        <v>2329</v>
      </c>
      <c r="AW208" s="14" t="s">
        <v>26</v>
      </c>
      <c r="AX208" s="14" t="s">
        <v>2207</v>
      </c>
      <c r="AY208" s="175" t="s">
        <v>2612</v>
      </c>
    </row>
    <row r="209" spans="1:65" s="15" customFormat="1">
      <c r="B209" s="181"/>
      <c r="D209" s="161" t="s">
        <v>2624</v>
      </c>
      <c r="E209" s="182" t="s">
        <v>2156</v>
      </c>
      <c r="F209" s="183" t="s">
        <v>2641</v>
      </c>
      <c r="H209" s="184">
        <v>124.89400000000001</v>
      </c>
      <c r="I209" s="348"/>
      <c r="L209" s="181"/>
      <c r="M209" s="185"/>
      <c r="N209" s="186"/>
      <c r="O209" s="186"/>
      <c r="P209" s="186"/>
      <c r="Q209" s="186"/>
      <c r="R209" s="186"/>
      <c r="S209" s="186"/>
      <c r="T209" s="187"/>
      <c r="AT209" s="182" t="s">
        <v>2624</v>
      </c>
      <c r="AU209" s="182" t="s">
        <v>2217</v>
      </c>
      <c r="AV209" s="15" t="s">
        <v>2389</v>
      </c>
      <c r="AW209" s="15" t="s">
        <v>26</v>
      </c>
      <c r="AX209" s="15" t="s">
        <v>2215</v>
      </c>
      <c r="AY209" s="182" t="s">
        <v>2612</v>
      </c>
    </row>
    <row r="210" spans="1:65" s="1" customFormat="1" ht="16.5" customHeight="1">
      <c r="A210" s="29"/>
      <c r="B210" s="146"/>
      <c r="C210" s="147" t="s">
        <v>2379</v>
      </c>
      <c r="D210" s="147" t="s">
        <v>2618</v>
      </c>
      <c r="E210" s="148" t="s">
        <v>1280</v>
      </c>
      <c r="F210" s="149" t="s">
        <v>1281</v>
      </c>
      <c r="G210" s="150" t="s">
        <v>2248</v>
      </c>
      <c r="H210" s="151">
        <v>108.69199999999999</v>
      </c>
      <c r="I210" s="344"/>
      <c r="J210" s="152">
        <f>ROUND(I210*H210,2)</f>
        <v>0</v>
      </c>
      <c r="K210" s="153"/>
      <c r="L210" s="30"/>
      <c r="M210" s="154" t="s">
        <v>2156</v>
      </c>
      <c r="N210" s="155" t="s">
        <v>2172</v>
      </c>
      <c r="O210" s="156">
        <v>0.25600000000000001</v>
      </c>
      <c r="P210" s="156">
        <f>O210*H210</f>
        <v>27.825151999999999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2389</v>
      </c>
      <c r="AT210" s="158" t="s">
        <v>2618</v>
      </c>
      <c r="AU210" s="158" t="s">
        <v>2217</v>
      </c>
      <c r="AY210" s="17" t="s">
        <v>2612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2215</v>
      </c>
      <c r="BK210" s="159">
        <f>ROUND(I210*H210,2)</f>
        <v>0</v>
      </c>
      <c r="BL210" s="17" t="s">
        <v>2389</v>
      </c>
      <c r="BM210" s="158" t="s">
        <v>1282</v>
      </c>
    </row>
    <row r="211" spans="1:65" s="12" customFormat="1">
      <c r="B211" s="160"/>
      <c r="D211" s="161" t="s">
        <v>2624</v>
      </c>
      <c r="E211" s="162" t="s">
        <v>2156</v>
      </c>
      <c r="F211" s="163" t="s">
        <v>1283</v>
      </c>
      <c r="H211" s="162" t="s">
        <v>2156</v>
      </c>
      <c r="I211" s="345"/>
      <c r="L211" s="160"/>
      <c r="M211" s="164"/>
      <c r="N211" s="165"/>
      <c r="O211" s="165"/>
      <c r="P211" s="165"/>
      <c r="Q211" s="165"/>
      <c r="R211" s="165"/>
      <c r="S211" s="165"/>
      <c r="T211" s="166"/>
      <c r="AT211" s="162" t="s">
        <v>2624</v>
      </c>
      <c r="AU211" s="162" t="s">
        <v>2217</v>
      </c>
      <c r="AV211" s="12" t="s">
        <v>2215</v>
      </c>
      <c r="AW211" s="12" t="s">
        <v>26</v>
      </c>
      <c r="AX211" s="12" t="s">
        <v>2207</v>
      </c>
      <c r="AY211" s="162" t="s">
        <v>2612</v>
      </c>
    </row>
    <row r="212" spans="1:65" s="13" customFormat="1">
      <c r="B212" s="167"/>
      <c r="D212" s="161" t="s">
        <v>2624</v>
      </c>
      <c r="E212" s="168" t="s">
        <v>2156</v>
      </c>
      <c r="F212" s="169" t="s">
        <v>1275</v>
      </c>
      <c r="H212" s="170">
        <v>65.100999999999999</v>
      </c>
      <c r="I212" s="346"/>
      <c r="L212" s="167"/>
      <c r="M212" s="171"/>
      <c r="N212" s="172"/>
      <c r="O212" s="172"/>
      <c r="P212" s="172"/>
      <c r="Q212" s="172"/>
      <c r="R212" s="172"/>
      <c r="S212" s="172"/>
      <c r="T212" s="173"/>
      <c r="AT212" s="168" t="s">
        <v>2624</v>
      </c>
      <c r="AU212" s="168" t="s">
        <v>2217</v>
      </c>
      <c r="AV212" s="13" t="s">
        <v>2217</v>
      </c>
      <c r="AW212" s="13" t="s">
        <v>26</v>
      </c>
      <c r="AX212" s="13" t="s">
        <v>2207</v>
      </c>
      <c r="AY212" s="168" t="s">
        <v>2612</v>
      </c>
    </row>
    <row r="213" spans="1:65" s="14" customFormat="1">
      <c r="B213" s="174"/>
      <c r="D213" s="161" t="s">
        <v>2624</v>
      </c>
      <c r="E213" s="175" t="s">
        <v>2156</v>
      </c>
      <c r="F213" s="176" t="s">
        <v>2638</v>
      </c>
      <c r="H213" s="177">
        <v>65.100999999999999</v>
      </c>
      <c r="I213" s="347"/>
      <c r="L213" s="174"/>
      <c r="M213" s="178"/>
      <c r="N213" s="179"/>
      <c r="O213" s="179"/>
      <c r="P213" s="179"/>
      <c r="Q213" s="179"/>
      <c r="R213" s="179"/>
      <c r="S213" s="179"/>
      <c r="T213" s="180"/>
      <c r="AT213" s="175" t="s">
        <v>2624</v>
      </c>
      <c r="AU213" s="175" t="s">
        <v>2217</v>
      </c>
      <c r="AV213" s="14" t="s">
        <v>2329</v>
      </c>
      <c r="AW213" s="14" t="s">
        <v>26</v>
      </c>
      <c r="AX213" s="14" t="s">
        <v>2207</v>
      </c>
      <c r="AY213" s="175" t="s">
        <v>2612</v>
      </c>
    </row>
    <row r="214" spans="1:65" s="12" customFormat="1">
      <c r="B214" s="160"/>
      <c r="D214" s="161" t="s">
        <v>2624</v>
      </c>
      <c r="E214" s="162" t="s">
        <v>2156</v>
      </c>
      <c r="F214" s="163" t="s">
        <v>2912</v>
      </c>
      <c r="H214" s="162" t="s">
        <v>2156</v>
      </c>
      <c r="I214" s="345"/>
      <c r="L214" s="160"/>
      <c r="M214" s="164"/>
      <c r="N214" s="165"/>
      <c r="O214" s="165"/>
      <c r="P214" s="165"/>
      <c r="Q214" s="165"/>
      <c r="R214" s="165"/>
      <c r="S214" s="165"/>
      <c r="T214" s="166"/>
      <c r="AT214" s="162" t="s">
        <v>2624</v>
      </c>
      <c r="AU214" s="162" t="s">
        <v>2217</v>
      </c>
      <c r="AV214" s="12" t="s">
        <v>2215</v>
      </c>
      <c r="AW214" s="12" t="s">
        <v>26</v>
      </c>
      <c r="AX214" s="12" t="s">
        <v>2207</v>
      </c>
      <c r="AY214" s="162" t="s">
        <v>2612</v>
      </c>
    </row>
    <row r="215" spans="1:65" s="13" customFormat="1">
      <c r="B215" s="167"/>
      <c r="D215" s="161" t="s">
        <v>2624</v>
      </c>
      <c r="E215" s="168" t="s">
        <v>2156</v>
      </c>
      <c r="F215" s="169" t="s">
        <v>2292</v>
      </c>
      <c r="H215" s="170">
        <v>43.591000000000001</v>
      </c>
      <c r="I215" s="346"/>
      <c r="L215" s="167"/>
      <c r="M215" s="171"/>
      <c r="N215" s="172"/>
      <c r="O215" s="172"/>
      <c r="P215" s="172"/>
      <c r="Q215" s="172"/>
      <c r="R215" s="172"/>
      <c r="S215" s="172"/>
      <c r="T215" s="173"/>
      <c r="AT215" s="168" t="s">
        <v>2624</v>
      </c>
      <c r="AU215" s="168" t="s">
        <v>2217</v>
      </c>
      <c r="AV215" s="13" t="s">
        <v>2217</v>
      </c>
      <c r="AW215" s="13" t="s">
        <v>26</v>
      </c>
      <c r="AX215" s="13" t="s">
        <v>2207</v>
      </c>
      <c r="AY215" s="168" t="s">
        <v>2612</v>
      </c>
    </row>
    <row r="216" spans="1:65" s="14" customFormat="1">
      <c r="B216" s="174"/>
      <c r="D216" s="161" t="s">
        <v>2624</v>
      </c>
      <c r="E216" s="175" t="s">
        <v>2156</v>
      </c>
      <c r="F216" s="176" t="s">
        <v>2638</v>
      </c>
      <c r="H216" s="177">
        <v>43.591000000000001</v>
      </c>
      <c r="I216" s="347"/>
      <c r="L216" s="174"/>
      <c r="M216" s="178"/>
      <c r="N216" s="179"/>
      <c r="O216" s="179"/>
      <c r="P216" s="179"/>
      <c r="Q216" s="179"/>
      <c r="R216" s="179"/>
      <c r="S216" s="179"/>
      <c r="T216" s="180"/>
      <c r="AT216" s="175" t="s">
        <v>2624</v>
      </c>
      <c r="AU216" s="175" t="s">
        <v>2217</v>
      </c>
      <c r="AV216" s="14" t="s">
        <v>2329</v>
      </c>
      <c r="AW216" s="14" t="s">
        <v>26</v>
      </c>
      <c r="AX216" s="14" t="s">
        <v>2207</v>
      </c>
      <c r="AY216" s="175" t="s">
        <v>2612</v>
      </c>
    </row>
    <row r="217" spans="1:65" s="15" customFormat="1">
      <c r="B217" s="181"/>
      <c r="D217" s="161" t="s">
        <v>2624</v>
      </c>
      <c r="E217" s="182" t="s">
        <v>2156</v>
      </c>
      <c r="F217" s="183" t="s">
        <v>2641</v>
      </c>
      <c r="H217" s="184">
        <v>108.69199999999999</v>
      </c>
      <c r="I217" s="348"/>
      <c r="L217" s="181"/>
      <c r="M217" s="185"/>
      <c r="N217" s="186"/>
      <c r="O217" s="186"/>
      <c r="P217" s="186"/>
      <c r="Q217" s="186"/>
      <c r="R217" s="186"/>
      <c r="S217" s="186"/>
      <c r="T217" s="187"/>
      <c r="AT217" s="182" t="s">
        <v>2624</v>
      </c>
      <c r="AU217" s="182" t="s">
        <v>2217</v>
      </c>
      <c r="AV217" s="15" t="s">
        <v>2389</v>
      </c>
      <c r="AW217" s="15" t="s">
        <v>26</v>
      </c>
      <c r="AX217" s="15" t="s">
        <v>2215</v>
      </c>
      <c r="AY217" s="182" t="s">
        <v>2612</v>
      </c>
    </row>
    <row r="218" spans="1:65" s="1" customFormat="1" ht="16.5" customHeight="1">
      <c r="A218" s="29"/>
      <c r="B218" s="146"/>
      <c r="C218" s="147" t="s">
        <v>2500</v>
      </c>
      <c r="D218" s="147" t="s">
        <v>2618</v>
      </c>
      <c r="E218" s="148" t="s">
        <v>2916</v>
      </c>
      <c r="F218" s="149" t="s">
        <v>2917</v>
      </c>
      <c r="G218" s="150" t="s">
        <v>2248</v>
      </c>
      <c r="H218" s="151">
        <v>217.38399999999999</v>
      </c>
      <c r="I218" s="344"/>
      <c r="J218" s="152">
        <f>ROUND(I218*H218,2)</f>
        <v>0</v>
      </c>
      <c r="K218" s="153"/>
      <c r="L218" s="30"/>
      <c r="M218" s="154" t="s">
        <v>2156</v>
      </c>
      <c r="N218" s="155" t="s">
        <v>2172</v>
      </c>
      <c r="O218" s="156">
        <v>8.9999999999999993E-3</v>
      </c>
      <c r="P218" s="156">
        <f>O218*H218</f>
        <v>1.9564559999999998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8" t="s">
        <v>2389</v>
      </c>
      <c r="AT218" s="158" t="s">
        <v>2618</v>
      </c>
      <c r="AU218" s="158" t="s">
        <v>2217</v>
      </c>
      <c r="AY218" s="17" t="s">
        <v>2612</v>
      </c>
      <c r="BE218" s="159">
        <f>IF(N218="základní",J218,0)</f>
        <v>0</v>
      </c>
      <c r="BF218" s="159">
        <f>IF(N218="snížená",J218,0)</f>
        <v>0</v>
      </c>
      <c r="BG218" s="159">
        <f>IF(N218="zákl. přenesená",J218,0)</f>
        <v>0</v>
      </c>
      <c r="BH218" s="159">
        <f>IF(N218="sníž. přenesená",J218,0)</f>
        <v>0</v>
      </c>
      <c r="BI218" s="159">
        <f>IF(N218="nulová",J218,0)</f>
        <v>0</v>
      </c>
      <c r="BJ218" s="17" t="s">
        <v>2215</v>
      </c>
      <c r="BK218" s="159">
        <f>ROUND(I218*H218,2)</f>
        <v>0</v>
      </c>
      <c r="BL218" s="17" t="s">
        <v>2389</v>
      </c>
      <c r="BM218" s="158" t="s">
        <v>1284</v>
      </c>
    </row>
    <row r="219" spans="1:65" s="13" customFormat="1">
      <c r="B219" s="167"/>
      <c r="D219" s="161" t="s">
        <v>2624</v>
      </c>
      <c r="E219" s="168" t="s">
        <v>2156</v>
      </c>
      <c r="F219" s="169" t="s">
        <v>1285</v>
      </c>
      <c r="H219" s="170">
        <v>5.2560000000000002</v>
      </c>
      <c r="I219" s="346"/>
      <c r="L219" s="167"/>
      <c r="M219" s="171"/>
      <c r="N219" s="172"/>
      <c r="O219" s="172"/>
      <c r="P219" s="172"/>
      <c r="Q219" s="172"/>
      <c r="R219" s="172"/>
      <c r="S219" s="172"/>
      <c r="T219" s="173"/>
      <c r="AT219" s="168" t="s">
        <v>2624</v>
      </c>
      <c r="AU219" s="168" t="s">
        <v>2217</v>
      </c>
      <c r="AV219" s="13" t="s">
        <v>2217</v>
      </c>
      <c r="AW219" s="13" t="s">
        <v>26</v>
      </c>
      <c r="AX219" s="13" t="s">
        <v>2207</v>
      </c>
      <c r="AY219" s="168" t="s">
        <v>2612</v>
      </c>
    </row>
    <row r="220" spans="1:65" s="13" customFormat="1">
      <c r="B220" s="167"/>
      <c r="D220" s="161" t="s">
        <v>2624</v>
      </c>
      <c r="E220" s="168" t="s">
        <v>2156</v>
      </c>
      <c r="F220" s="169" t="s">
        <v>1286</v>
      </c>
      <c r="H220" s="170">
        <v>212.12799999999999</v>
      </c>
      <c r="I220" s="346"/>
      <c r="L220" s="167"/>
      <c r="M220" s="171"/>
      <c r="N220" s="172"/>
      <c r="O220" s="172"/>
      <c r="P220" s="172"/>
      <c r="Q220" s="172"/>
      <c r="R220" s="172"/>
      <c r="S220" s="172"/>
      <c r="T220" s="173"/>
      <c r="AT220" s="168" t="s">
        <v>2624</v>
      </c>
      <c r="AU220" s="168" t="s">
        <v>2217</v>
      </c>
      <c r="AV220" s="13" t="s">
        <v>2217</v>
      </c>
      <c r="AW220" s="13" t="s">
        <v>26</v>
      </c>
      <c r="AX220" s="13" t="s">
        <v>2207</v>
      </c>
      <c r="AY220" s="168" t="s">
        <v>2612</v>
      </c>
    </row>
    <row r="221" spans="1:65" s="15" customFormat="1">
      <c r="B221" s="181"/>
      <c r="D221" s="161" t="s">
        <v>2624</v>
      </c>
      <c r="E221" s="182" t="s">
        <v>2156</v>
      </c>
      <c r="F221" s="183" t="s">
        <v>2641</v>
      </c>
      <c r="H221" s="184">
        <v>217.38399999999999</v>
      </c>
      <c r="I221" s="348"/>
      <c r="L221" s="181"/>
      <c r="M221" s="185"/>
      <c r="N221" s="186"/>
      <c r="O221" s="186"/>
      <c r="P221" s="186"/>
      <c r="Q221" s="186"/>
      <c r="R221" s="186"/>
      <c r="S221" s="186"/>
      <c r="T221" s="187"/>
      <c r="AT221" s="182" t="s">
        <v>2624</v>
      </c>
      <c r="AU221" s="182" t="s">
        <v>2217</v>
      </c>
      <c r="AV221" s="15" t="s">
        <v>2389</v>
      </c>
      <c r="AW221" s="15" t="s">
        <v>26</v>
      </c>
      <c r="AX221" s="15" t="s">
        <v>2215</v>
      </c>
      <c r="AY221" s="182" t="s">
        <v>2612</v>
      </c>
    </row>
    <row r="222" spans="1:65" s="1" customFormat="1" ht="16.5" customHeight="1">
      <c r="A222" s="29"/>
      <c r="B222" s="146"/>
      <c r="C222" s="147" t="s">
        <v>2759</v>
      </c>
      <c r="D222" s="147" t="s">
        <v>2618</v>
      </c>
      <c r="E222" s="148" t="s">
        <v>2944</v>
      </c>
      <c r="F222" s="149" t="s">
        <v>2945</v>
      </c>
      <c r="G222" s="150" t="s">
        <v>2248</v>
      </c>
      <c r="H222" s="151">
        <v>130.202</v>
      </c>
      <c r="I222" s="344"/>
      <c r="J222" s="152">
        <f>ROUND(I222*H222,2)</f>
        <v>0</v>
      </c>
      <c r="K222" s="153"/>
      <c r="L222" s="30"/>
      <c r="M222" s="154" t="s">
        <v>2156</v>
      </c>
      <c r="N222" s="155" t="s">
        <v>2172</v>
      </c>
      <c r="O222" s="156">
        <v>0.32800000000000001</v>
      </c>
      <c r="P222" s="156">
        <f>O222*H222</f>
        <v>42.706256000000003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8" t="s">
        <v>2389</v>
      </c>
      <c r="AT222" s="158" t="s">
        <v>2618</v>
      </c>
      <c r="AU222" s="158" t="s">
        <v>2217</v>
      </c>
      <c r="AY222" s="17" t="s">
        <v>2612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2215</v>
      </c>
      <c r="BK222" s="159">
        <f>ROUND(I222*H222,2)</f>
        <v>0</v>
      </c>
      <c r="BL222" s="17" t="s">
        <v>2389</v>
      </c>
      <c r="BM222" s="158" t="s">
        <v>1287</v>
      </c>
    </row>
    <row r="223" spans="1:65" s="12" customFormat="1">
      <c r="B223" s="160"/>
      <c r="D223" s="161" t="s">
        <v>2624</v>
      </c>
      <c r="E223" s="162" t="s">
        <v>2156</v>
      </c>
      <c r="F223" s="163" t="s">
        <v>1288</v>
      </c>
      <c r="H223" s="162" t="s">
        <v>2156</v>
      </c>
      <c r="I223" s="345"/>
      <c r="L223" s="160"/>
      <c r="M223" s="164"/>
      <c r="N223" s="165"/>
      <c r="O223" s="165"/>
      <c r="P223" s="165"/>
      <c r="Q223" s="165"/>
      <c r="R223" s="165"/>
      <c r="S223" s="165"/>
      <c r="T223" s="166"/>
      <c r="AT223" s="162" t="s">
        <v>2624</v>
      </c>
      <c r="AU223" s="162" t="s">
        <v>2217</v>
      </c>
      <c r="AV223" s="12" t="s">
        <v>2215</v>
      </c>
      <c r="AW223" s="12" t="s">
        <v>26</v>
      </c>
      <c r="AX223" s="12" t="s">
        <v>2207</v>
      </c>
      <c r="AY223" s="162" t="s">
        <v>2612</v>
      </c>
    </row>
    <row r="224" spans="1:65" s="12" customFormat="1">
      <c r="B224" s="160"/>
      <c r="D224" s="161" t="s">
        <v>2624</v>
      </c>
      <c r="E224" s="162" t="s">
        <v>2156</v>
      </c>
      <c r="F224" s="163" t="s">
        <v>2947</v>
      </c>
      <c r="H224" s="162" t="s">
        <v>2156</v>
      </c>
      <c r="I224" s="345"/>
      <c r="L224" s="160"/>
      <c r="M224" s="164"/>
      <c r="N224" s="165"/>
      <c r="O224" s="165"/>
      <c r="P224" s="165"/>
      <c r="Q224" s="165"/>
      <c r="R224" s="165"/>
      <c r="S224" s="165"/>
      <c r="T224" s="166"/>
      <c r="AT224" s="162" t="s">
        <v>2624</v>
      </c>
      <c r="AU224" s="162" t="s">
        <v>2217</v>
      </c>
      <c r="AV224" s="12" t="s">
        <v>2215</v>
      </c>
      <c r="AW224" s="12" t="s">
        <v>26</v>
      </c>
      <c r="AX224" s="12" t="s">
        <v>2207</v>
      </c>
      <c r="AY224" s="162" t="s">
        <v>2612</v>
      </c>
    </row>
    <row r="225" spans="1:65" s="13" customFormat="1">
      <c r="B225" s="167"/>
      <c r="D225" s="161" t="s">
        <v>2624</v>
      </c>
      <c r="E225" s="168" t="s">
        <v>2156</v>
      </c>
      <c r="F225" s="169" t="s">
        <v>2256</v>
      </c>
      <c r="H225" s="170">
        <v>212.12799999999999</v>
      </c>
      <c r="I225" s="346"/>
      <c r="L225" s="167"/>
      <c r="M225" s="171"/>
      <c r="N225" s="172"/>
      <c r="O225" s="172"/>
      <c r="P225" s="172"/>
      <c r="Q225" s="172"/>
      <c r="R225" s="172"/>
      <c r="S225" s="172"/>
      <c r="T225" s="173"/>
      <c r="AT225" s="168" t="s">
        <v>2624</v>
      </c>
      <c r="AU225" s="168" t="s">
        <v>2217</v>
      </c>
      <c r="AV225" s="13" t="s">
        <v>2217</v>
      </c>
      <c r="AW225" s="13" t="s">
        <v>26</v>
      </c>
      <c r="AX225" s="13" t="s">
        <v>2207</v>
      </c>
      <c r="AY225" s="168" t="s">
        <v>2612</v>
      </c>
    </row>
    <row r="226" spans="1:65" s="12" customFormat="1">
      <c r="B226" s="160"/>
      <c r="D226" s="161" t="s">
        <v>2624</v>
      </c>
      <c r="E226" s="162" t="s">
        <v>2156</v>
      </c>
      <c r="F226" s="163" t="s">
        <v>1289</v>
      </c>
      <c r="H226" s="162" t="s">
        <v>2156</v>
      </c>
      <c r="I226" s="345"/>
      <c r="L226" s="160"/>
      <c r="M226" s="164"/>
      <c r="N226" s="165"/>
      <c r="O226" s="165"/>
      <c r="P226" s="165"/>
      <c r="Q226" s="165"/>
      <c r="R226" s="165"/>
      <c r="S226" s="165"/>
      <c r="T226" s="166"/>
      <c r="AT226" s="162" t="s">
        <v>2624</v>
      </c>
      <c r="AU226" s="162" t="s">
        <v>2217</v>
      </c>
      <c r="AV226" s="12" t="s">
        <v>2215</v>
      </c>
      <c r="AW226" s="12" t="s">
        <v>26</v>
      </c>
      <c r="AX226" s="12" t="s">
        <v>2207</v>
      </c>
      <c r="AY226" s="162" t="s">
        <v>2612</v>
      </c>
    </row>
    <row r="227" spans="1:65" s="13" customFormat="1">
      <c r="B227" s="167"/>
      <c r="D227" s="161" t="s">
        <v>2624</v>
      </c>
      <c r="E227" s="168" t="s">
        <v>2156</v>
      </c>
      <c r="F227" s="169" t="s">
        <v>2953</v>
      </c>
      <c r="H227" s="170">
        <v>-3.8959999999999999</v>
      </c>
      <c r="I227" s="346"/>
      <c r="L227" s="167"/>
      <c r="M227" s="171"/>
      <c r="N227" s="172"/>
      <c r="O227" s="172"/>
      <c r="P227" s="172"/>
      <c r="Q227" s="172"/>
      <c r="R227" s="172"/>
      <c r="S227" s="172"/>
      <c r="T227" s="173"/>
      <c r="AT227" s="168" t="s">
        <v>2624</v>
      </c>
      <c r="AU227" s="168" t="s">
        <v>2217</v>
      </c>
      <c r="AV227" s="13" t="s">
        <v>2217</v>
      </c>
      <c r="AW227" s="13" t="s">
        <v>26</v>
      </c>
      <c r="AX227" s="13" t="s">
        <v>2207</v>
      </c>
      <c r="AY227" s="168" t="s">
        <v>2612</v>
      </c>
    </row>
    <row r="228" spans="1:65" s="12" customFormat="1">
      <c r="B228" s="160"/>
      <c r="D228" s="161" t="s">
        <v>2624</v>
      </c>
      <c r="E228" s="162" t="s">
        <v>2156</v>
      </c>
      <c r="F228" s="163" t="s">
        <v>1290</v>
      </c>
      <c r="H228" s="162" t="s">
        <v>2156</v>
      </c>
      <c r="I228" s="345"/>
      <c r="L228" s="160"/>
      <c r="M228" s="164"/>
      <c r="N228" s="165"/>
      <c r="O228" s="165"/>
      <c r="P228" s="165"/>
      <c r="Q228" s="165"/>
      <c r="R228" s="165"/>
      <c r="S228" s="165"/>
      <c r="T228" s="166"/>
      <c r="AT228" s="162" t="s">
        <v>2624</v>
      </c>
      <c r="AU228" s="162" t="s">
        <v>2217</v>
      </c>
      <c r="AV228" s="12" t="s">
        <v>2215</v>
      </c>
      <c r="AW228" s="12" t="s">
        <v>26</v>
      </c>
      <c r="AX228" s="12" t="s">
        <v>2207</v>
      </c>
      <c r="AY228" s="162" t="s">
        <v>2612</v>
      </c>
    </row>
    <row r="229" spans="1:65" s="13" customFormat="1">
      <c r="B229" s="167"/>
      <c r="D229" s="161" t="s">
        <v>2624</v>
      </c>
      <c r="E229" s="168" t="s">
        <v>2156</v>
      </c>
      <c r="F229" s="169" t="s">
        <v>1291</v>
      </c>
      <c r="H229" s="170">
        <v>-16.202000000000002</v>
      </c>
      <c r="I229" s="346"/>
      <c r="L229" s="167"/>
      <c r="M229" s="171"/>
      <c r="N229" s="172"/>
      <c r="O229" s="172"/>
      <c r="P229" s="172"/>
      <c r="Q229" s="172"/>
      <c r="R229" s="172"/>
      <c r="S229" s="172"/>
      <c r="T229" s="173"/>
      <c r="AT229" s="168" t="s">
        <v>2624</v>
      </c>
      <c r="AU229" s="168" t="s">
        <v>2217</v>
      </c>
      <c r="AV229" s="13" t="s">
        <v>2217</v>
      </c>
      <c r="AW229" s="13" t="s">
        <v>26</v>
      </c>
      <c r="AX229" s="13" t="s">
        <v>2207</v>
      </c>
      <c r="AY229" s="168" t="s">
        <v>2612</v>
      </c>
    </row>
    <row r="230" spans="1:65" s="12" customFormat="1">
      <c r="B230" s="160"/>
      <c r="D230" s="161" t="s">
        <v>2624</v>
      </c>
      <c r="E230" s="162" t="s">
        <v>2156</v>
      </c>
      <c r="F230" s="163" t="s">
        <v>1292</v>
      </c>
      <c r="H230" s="162" t="s">
        <v>2156</v>
      </c>
      <c r="I230" s="345"/>
      <c r="L230" s="160"/>
      <c r="M230" s="164"/>
      <c r="N230" s="165"/>
      <c r="O230" s="165"/>
      <c r="P230" s="165"/>
      <c r="Q230" s="165"/>
      <c r="R230" s="165"/>
      <c r="S230" s="165"/>
      <c r="T230" s="166"/>
      <c r="AT230" s="162" t="s">
        <v>2624</v>
      </c>
      <c r="AU230" s="162" t="s">
        <v>2217</v>
      </c>
      <c r="AV230" s="12" t="s">
        <v>2215</v>
      </c>
      <c r="AW230" s="12" t="s">
        <v>26</v>
      </c>
      <c r="AX230" s="12" t="s">
        <v>2207</v>
      </c>
      <c r="AY230" s="162" t="s">
        <v>2612</v>
      </c>
    </row>
    <row r="231" spans="1:65" s="13" customFormat="1">
      <c r="B231" s="167"/>
      <c r="D231" s="161" t="s">
        <v>2624</v>
      </c>
      <c r="E231" s="168" t="s">
        <v>2156</v>
      </c>
      <c r="F231" s="169" t="s">
        <v>1293</v>
      </c>
      <c r="H231" s="170">
        <v>-13.984</v>
      </c>
      <c r="I231" s="346"/>
      <c r="L231" s="167"/>
      <c r="M231" s="171"/>
      <c r="N231" s="172"/>
      <c r="O231" s="172"/>
      <c r="P231" s="172"/>
      <c r="Q231" s="172"/>
      <c r="R231" s="172"/>
      <c r="S231" s="172"/>
      <c r="T231" s="173"/>
      <c r="AT231" s="168" t="s">
        <v>2624</v>
      </c>
      <c r="AU231" s="168" t="s">
        <v>2217</v>
      </c>
      <c r="AV231" s="13" t="s">
        <v>2217</v>
      </c>
      <c r="AW231" s="13" t="s">
        <v>26</v>
      </c>
      <c r="AX231" s="13" t="s">
        <v>2207</v>
      </c>
      <c r="AY231" s="168" t="s">
        <v>2612</v>
      </c>
    </row>
    <row r="232" spans="1:65" s="13" customFormat="1">
      <c r="B232" s="167"/>
      <c r="D232" s="161" t="s">
        <v>2624</v>
      </c>
      <c r="E232" s="168" t="s">
        <v>2156</v>
      </c>
      <c r="F232" s="169" t="s">
        <v>1294</v>
      </c>
      <c r="H232" s="170">
        <v>-52.06</v>
      </c>
      <c r="I232" s="346"/>
      <c r="L232" s="167"/>
      <c r="M232" s="171"/>
      <c r="N232" s="172"/>
      <c r="O232" s="172"/>
      <c r="P232" s="172"/>
      <c r="Q232" s="172"/>
      <c r="R232" s="172"/>
      <c r="S232" s="172"/>
      <c r="T232" s="173"/>
      <c r="AT232" s="168" t="s">
        <v>2624</v>
      </c>
      <c r="AU232" s="168" t="s">
        <v>2217</v>
      </c>
      <c r="AV232" s="13" t="s">
        <v>2217</v>
      </c>
      <c r="AW232" s="13" t="s">
        <v>26</v>
      </c>
      <c r="AX232" s="13" t="s">
        <v>2207</v>
      </c>
      <c r="AY232" s="168" t="s">
        <v>2612</v>
      </c>
    </row>
    <row r="233" spans="1:65" s="12" customFormat="1">
      <c r="B233" s="160"/>
      <c r="D233" s="161" t="s">
        <v>2624</v>
      </c>
      <c r="E233" s="162" t="s">
        <v>2156</v>
      </c>
      <c r="F233" s="163" t="s">
        <v>1295</v>
      </c>
      <c r="H233" s="162" t="s">
        <v>2156</v>
      </c>
      <c r="I233" s="345"/>
      <c r="L233" s="160"/>
      <c r="M233" s="164"/>
      <c r="N233" s="165"/>
      <c r="O233" s="165"/>
      <c r="P233" s="165"/>
      <c r="Q233" s="165"/>
      <c r="R233" s="165"/>
      <c r="S233" s="165"/>
      <c r="T233" s="166"/>
      <c r="AT233" s="162" t="s">
        <v>2624</v>
      </c>
      <c r="AU233" s="162" t="s">
        <v>2217</v>
      </c>
      <c r="AV233" s="12" t="s">
        <v>2215</v>
      </c>
      <c r="AW233" s="12" t="s">
        <v>26</v>
      </c>
      <c r="AX233" s="12" t="s">
        <v>2207</v>
      </c>
      <c r="AY233" s="162" t="s">
        <v>2612</v>
      </c>
    </row>
    <row r="234" spans="1:65" s="13" customFormat="1">
      <c r="B234" s="167"/>
      <c r="D234" s="161" t="s">
        <v>2624</v>
      </c>
      <c r="E234" s="168" t="s">
        <v>2156</v>
      </c>
      <c r="F234" s="169" t="s">
        <v>1296</v>
      </c>
      <c r="H234" s="170">
        <v>-1.04</v>
      </c>
      <c r="I234" s="346"/>
      <c r="L234" s="167"/>
      <c r="M234" s="171"/>
      <c r="N234" s="172"/>
      <c r="O234" s="172"/>
      <c r="P234" s="172"/>
      <c r="Q234" s="172"/>
      <c r="R234" s="172"/>
      <c r="S234" s="172"/>
      <c r="T234" s="173"/>
      <c r="AT234" s="168" t="s">
        <v>2624</v>
      </c>
      <c r="AU234" s="168" t="s">
        <v>2217</v>
      </c>
      <c r="AV234" s="13" t="s">
        <v>2217</v>
      </c>
      <c r="AW234" s="13" t="s">
        <v>26</v>
      </c>
      <c r="AX234" s="13" t="s">
        <v>2207</v>
      </c>
      <c r="AY234" s="168" t="s">
        <v>2612</v>
      </c>
    </row>
    <row r="235" spans="1:65" s="14" customFormat="1">
      <c r="B235" s="174"/>
      <c r="D235" s="161" t="s">
        <v>2624</v>
      </c>
      <c r="E235" s="175" t="s">
        <v>2156</v>
      </c>
      <c r="F235" s="176" t="s">
        <v>2638</v>
      </c>
      <c r="H235" s="177">
        <v>124.946</v>
      </c>
      <c r="I235" s="347"/>
      <c r="L235" s="174"/>
      <c r="M235" s="178"/>
      <c r="N235" s="179"/>
      <c r="O235" s="179"/>
      <c r="P235" s="179"/>
      <c r="Q235" s="179"/>
      <c r="R235" s="179"/>
      <c r="S235" s="179"/>
      <c r="T235" s="180"/>
      <c r="AT235" s="175" t="s">
        <v>2624</v>
      </c>
      <c r="AU235" s="175" t="s">
        <v>2217</v>
      </c>
      <c r="AV235" s="14" t="s">
        <v>2329</v>
      </c>
      <c r="AW235" s="14" t="s">
        <v>26</v>
      </c>
      <c r="AX235" s="14" t="s">
        <v>2207</v>
      </c>
      <c r="AY235" s="175" t="s">
        <v>2612</v>
      </c>
    </row>
    <row r="236" spans="1:65" s="12" customFormat="1">
      <c r="B236" s="160"/>
      <c r="D236" s="161" t="s">
        <v>2624</v>
      </c>
      <c r="E236" s="162" t="s">
        <v>2156</v>
      </c>
      <c r="F236" s="163" t="s">
        <v>1297</v>
      </c>
      <c r="H236" s="162" t="s">
        <v>2156</v>
      </c>
      <c r="I236" s="345"/>
      <c r="L236" s="160"/>
      <c r="M236" s="164"/>
      <c r="N236" s="165"/>
      <c r="O236" s="165"/>
      <c r="P236" s="165"/>
      <c r="Q236" s="165"/>
      <c r="R236" s="165"/>
      <c r="S236" s="165"/>
      <c r="T236" s="166"/>
      <c r="AT236" s="162" t="s">
        <v>2624</v>
      </c>
      <c r="AU236" s="162" t="s">
        <v>2217</v>
      </c>
      <c r="AV236" s="12" t="s">
        <v>2215</v>
      </c>
      <c r="AW236" s="12" t="s">
        <v>26</v>
      </c>
      <c r="AX236" s="12" t="s">
        <v>2207</v>
      </c>
      <c r="AY236" s="162" t="s">
        <v>2612</v>
      </c>
    </row>
    <row r="237" spans="1:65" s="13" customFormat="1">
      <c r="B237" s="167"/>
      <c r="D237" s="161" t="s">
        <v>2624</v>
      </c>
      <c r="E237" s="168" t="s">
        <v>2156</v>
      </c>
      <c r="F237" s="169" t="s">
        <v>2246</v>
      </c>
      <c r="H237" s="170">
        <v>5.2560000000000002</v>
      </c>
      <c r="I237" s="346"/>
      <c r="L237" s="167"/>
      <c r="M237" s="171"/>
      <c r="N237" s="172"/>
      <c r="O237" s="172"/>
      <c r="P237" s="172"/>
      <c r="Q237" s="172"/>
      <c r="R237" s="172"/>
      <c r="S237" s="172"/>
      <c r="T237" s="173"/>
      <c r="AT237" s="168" t="s">
        <v>2624</v>
      </c>
      <c r="AU237" s="168" t="s">
        <v>2217</v>
      </c>
      <c r="AV237" s="13" t="s">
        <v>2217</v>
      </c>
      <c r="AW237" s="13" t="s">
        <v>26</v>
      </c>
      <c r="AX237" s="13" t="s">
        <v>2207</v>
      </c>
      <c r="AY237" s="168" t="s">
        <v>2612</v>
      </c>
    </row>
    <row r="238" spans="1:65" s="14" customFormat="1">
      <c r="B238" s="174"/>
      <c r="D238" s="161" t="s">
        <v>2624</v>
      </c>
      <c r="E238" s="175" t="s">
        <v>2156</v>
      </c>
      <c r="F238" s="176" t="s">
        <v>2638</v>
      </c>
      <c r="H238" s="177">
        <v>5.2560000000000002</v>
      </c>
      <c r="I238" s="347"/>
      <c r="L238" s="174"/>
      <c r="M238" s="178"/>
      <c r="N238" s="179"/>
      <c r="O238" s="179"/>
      <c r="P238" s="179"/>
      <c r="Q238" s="179"/>
      <c r="R238" s="179"/>
      <c r="S238" s="179"/>
      <c r="T238" s="180"/>
      <c r="AT238" s="175" t="s">
        <v>2624</v>
      </c>
      <c r="AU238" s="175" t="s">
        <v>2217</v>
      </c>
      <c r="AV238" s="14" t="s">
        <v>2329</v>
      </c>
      <c r="AW238" s="14" t="s">
        <v>26</v>
      </c>
      <c r="AX238" s="14" t="s">
        <v>2207</v>
      </c>
      <c r="AY238" s="175" t="s">
        <v>2612</v>
      </c>
    </row>
    <row r="239" spans="1:65" s="15" customFormat="1">
      <c r="B239" s="181"/>
      <c r="D239" s="161" t="s">
        <v>2624</v>
      </c>
      <c r="E239" s="182" t="s">
        <v>2275</v>
      </c>
      <c r="F239" s="183" t="s">
        <v>2641</v>
      </c>
      <c r="H239" s="184">
        <v>130.202</v>
      </c>
      <c r="I239" s="348"/>
      <c r="L239" s="181"/>
      <c r="M239" s="185"/>
      <c r="N239" s="186"/>
      <c r="O239" s="186"/>
      <c r="P239" s="186"/>
      <c r="Q239" s="186"/>
      <c r="R239" s="186"/>
      <c r="S239" s="186"/>
      <c r="T239" s="187"/>
      <c r="AT239" s="182" t="s">
        <v>2624</v>
      </c>
      <c r="AU239" s="182" t="s">
        <v>2217</v>
      </c>
      <c r="AV239" s="15" t="s">
        <v>2389</v>
      </c>
      <c r="AW239" s="15" t="s">
        <v>26</v>
      </c>
      <c r="AX239" s="15" t="s">
        <v>2215</v>
      </c>
      <c r="AY239" s="182" t="s">
        <v>2612</v>
      </c>
    </row>
    <row r="240" spans="1:65" s="1" customFormat="1" ht="16.5" customHeight="1">
      <c r="A240" s="29"/>
      <c r="B240" s="146"/>
      <c r="C240" s="188" t="s">
        <v>5</v>
      </c>
      <c r="D240" s="188" t="s">
        <v>2855</v>
      </c>
      <c r="E240" s="189" t="s">
        <v>1298</v>
      </c>
      <c r="F240" s="190" t="s">
        <v>1299</v>
      </c>
      <c r="G240" s="191" t="s">
        <v>2485</v>
      </c>
      <c r="H240" s="192">
        <v>9.4610000000000003</v>
      </c>
      <c r="I240" s="349"/>
      <c r="J240" s="193">
        <f>ROUND(I240*H240,2)</f>
        <v>0</v>
      </c>
      <c r="K240" s="194"/>
      <c r="L240" s="195"/>
      <c r="M240" s="196" t="s">
        <v>2156</v>
      </c>
      <c r="N240" s="197" t="s">
        <v>2172</v>
      </c>
      <c r="O240" s="156">
        <v>0</v>
      </c>
      <c r="P240" s="156">
        <f>O240*H240</f>
        <v>0</v>
      </c>
      <c r="Q240" s="156">
        <v>1</v>
      </c>
      <c r="R240" s="156">
        <f>Q240*H240</f>
        <v>9.4610000000000003</v>
      </c>
      <c r="S240" s="156">
        <v>0</v>
      </c>
      <c r="T240" s="157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8" t="s">
        <v>2342</v>
      </c>
      <c r="AT240" s="158" t="s">
        <v>2855</v>
      </c>
      <c r="AU240" s="158" t="s">
        <v>2217</v>
      </c>
      <c r="AY240" s="17" t="s">
        <v>2612</v>
      </c>
      <c r="BE240" s="159">
        <f>IF(N240="základní",J240,0)</f>
        <v>0</v>
      </c>
      <c r="BF240" s="159">
        <f>IF(N240="snížená",J240,0)</f>
        <v>0</v>
      </c>
      <c r="BG240" s="159">
        <f>IF(N240="zákl. přenesená",J240,0)</f>
        <v>0</v>
      </c>
      <c r="BH240" s="159">
        <f>IF(N240="sníž. přenesená",J240,0)</f>
        <v>0</v>
      </c>
      <c r="BI240" s="159">
        <f>IF(N240="nulová",J240,0)</f>
        <v>0</v>
      </c>
      <c r="BJ240" s="17" t="s">
        <v>2215</v>
      </c>
      <c r="BK240" s="159">
        <f>ROUND(I240*H240,2)</f>
        <v>0</v>
      </c>
      <c r="BL240" s="17" t="s">
        <v>2389</v>
      </c>
      <c r="BM240" s="158" t="s">
        <v>1300</v>
      </c>
    </row>
    <row r="241" spans="1:65" s="12" customFormat="1">
      <c r="B241" s="160"/>
      <c r="D241" s="161" t="s">
        <v>2624</v>
      </c>
      <c r="E241" s="162" t="s">
        <v>2156</v>
      </c>
      <c r="F241" s="163" t="s">
        <v>1301</v>
      </c>
      <c r="H241" s="162" t="s">
        <v>2156</v>
      </c>
      <c r="I241" s="345"/>
      <c r="L241" s="160"/>
      <c r="M241" s="164"/>
      <c r="N241" s="165"/>
      <c r="O241" s="165"/>
      <c r="P241" s="165"/>
      <c r="Q241" s="165"/>
      <c r="R241" s="165"/>
      <c r="S241" s="165"/>
      <c r="T241" s="166"/>
      <c r="AT241" s="162" t="s">
        <v>2624</v>
      </c>
      <c r="AU241" s="162" t="s">
        <v>2217</v>
      </c>
      <c r="AV241" s="12" t="s">
        <v>2215</v>
      </c>
      <c r="AW241" s="12" t="s">
        <v>26</v>
      </c>
      <c r="AX241" s="12" t="s">
        <v>2207</v>
      </c>
      <c r="AY241" s="162" t="s">
        <v>2612</v>
      </c>
    </row>
    <row r="242" spans="1:65" s="13" customFormat="1">
      <c r="B242" s="167"/>
      <c r="D242" s="161" t="s">
        <v>2624</v>
      </c>
      <c r="E242" s="168" t="s">
        <v>2156</v>
      </c>
      <c r="F242" s="169" t="s">
        <v>1302</v>
      </c>
      <c r="H242" s="170">
        <v>9.4610000000000003</v>
      </c>
      <c r="I242" s="346"/>
      <c r="L242" s="167"/>
      <c r="M242" s="171"/>
      <c r="N242" s="172"/>
      <c r="O242" s="172"/>
      <c r="P242" s="172"/>
      <c r="Q242" s="172"/>
      <c r="R242" s="172"/>
      <c r="S242" s="172"/>
      <c r="T242" s="173"/>
      <c r="AT242" s="168" t="s">
        <v>2624</v>
      </c>
      <c r="AU242" s="168" t="s">
        <v>2217</v>
      </c>
      <c r="AV242" s="13" t="s">
        <v>2217</v>
      </c>
      <c r="AW242" s="13" t="s">
        <v>26</v>
      </c>
      <c r="AX242" s="13" t="s">
        <v>2207</v>
      </c>
      <c r="AY242" s="168" t="s">
        <v>2612</v>
      </c>
    </row>
    <row r="243" spans="1:65" s="15" customFormat="1">
      <c r="B243" s="181"/>
      <c r="D243" s="161" t="s">
        <v>2624</v>
      </c>
      <c r="E243" s="182" t="s">
        <v>2281</v>
      </c>
      <c r="F243" s="183" t="s">
        <v>2641</v>
      </c>
      <c r="H243" s="184">
        <v>9.4610000000000003</v>
      </c>
      <c r="I243" s="348"/>
      <c r="L243" s="181"/>
      <c r="M243" s="185"/>
      <c r="N243" s="186"/>
      <c r="O243" s="186"/>
      <c r="P243" s="186"/>
      <c r="Q243" s="186"/>
      <c r="R243" s="186"/>
      <c r="S243" s="186"/>
      <c r="T243" s="187"/>
      <c r="AT243" s="182" t="s">
        <v>2624</v>
      </c>
      <c r="AU243" s="182" t="s">
        <v>2217</v>
      </c>
      <c r="AV243" s="15" t="s">
        <v>2389</v>
      </c>
      <c r="AW243" s="15" t="s">
        <v>26</v>
      </c>
      <c r="AX243" s="15" t="s">
        <v>2215</v>
      </c>
      <c r="AY243" s="182" t="s">
        <v>2612</v>
      </c>
    </row>
    <row r="244" spans="1:65" s="1" customFormat="1" ht="21.75" customHeight="1">
      <c r="A244" s="29"/>
      <c r="B244" s="146"/>
      <c r="C244" s="147" t="s">
        <v>2512</v>
      </c>
      <c r="D244" s="147" t="s">
        <v>2618</v>
      </c>
      <c r="E244" s="148" t="s">
        <v>2982</v>
      </c>
      <c r="F244" s="149" t="s">
        <v>2983</v>
      </c>
      <c r="G244" s="150" t="s">
        <v>2248</v>
      </c>
      <c r="H244" s="151">
        <v>43.591000000000001</v>
      </c>
      <c r="I244" s="344"/>
      <c r="J244" s="152">
        <f>ROUND(I244*H244,2)</f>
        <v>0</v>
      </c>
      <c r="K244" s="153"/>
      <c r="L244" s="30"/>
      <c r="M244" s="154" t="s">
        <v>2156</v>
      </c>
      <c r="N244" s="155" t="s">
        <v>2172</v>
      </c>
      <c r="O244" s="156">
        <v>8.6999999999999994E-2</v>
      </c>
      <c r="P244" s="156">
        <f>O244*H244</f>
        <v>3.7924169999999999</v>
      </c>
      <c r="Q244" s="156">
        <v>0</v>
      </c>
      <c r="R244" s="156">
        <f>Q244*H244</f>
        <v>0</v>
      </c>
      <c r="S244" s="156">
        <v>0</v>
      </c>
      <c r="T244" s="157">
        <f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8" t="s">
        <v>2389</v>
      </c>
      <c r="AT244" s="158" t="s">
        <v>2618</v>
      </c>
      <c r="AU244" s="158" t="s">
        <v>2217</v>
      </c>
      <c r="AY244" s="17" t="s">
        <v>2612</v>
      </c>
      <c r="BE244" s="159">
        <f>IF(N244="základní",J244,0)</f>
        <v>0</v>
      </c>
      <c r="BF244" s="159">
        <f>IF(N244="snížená",J244,0)</f>
        <v>0</v>
      </c>
      <c r="BG244" s="159">
        <f>IF(N244="zákl. přenesená",J244,0)</f>
        <v>0</v>
      </c>
      <c r="BH244" s="159">
        <f>IF(N244="sníž. přenesená",J244,0)</f>
        <v>0</v>
      </c>
      <c r="BI244" s="159">
        <f>IF(N244="nulová",J244,0)</f>
        <v>0</v>
      </c>
      <c r="BJ244" s="17" t="s">
        <v>2215</v>
      </c>
      <c r="BK244" s="159">
        <f>ROUND(I244*H244,2)</f>
        <v>0</v>
      </c>
      <c r="BL244" s="17" t="s">
        <v>2389</v>
      </c>
      <c r="BM244" s="158" t="s">
        <v>1303</v>
      </c>
    </row>
    <row r="245" spans="1:65" s="12" customFormat="1">
      <c r="B245" s="160"/>
      <c r="D245" s="161" t="s">
        <v>2624</v>
      </c>
      <c r="E245" s="162" t="s">
        <v>2156</v>
      </c>
      <c r="F245" s="163" t="s">
        <v>2912</v>
      </c>
      <c r="H245" s="162" t="s">
        <v>2156</v>
      </c>
      <c r="I245" s="345"/>
      <c r="L245" s="160"/>
      <c r="M245" s="164"/>
      <c r="N245" s="165"/>
      <c r="O245" s="165"/>
      <c r="P245" s="165"/>
      <c r="Q245" s="165"/>
      <c r="R245" s="165"/>
      <c r="S245" s="165"/>
      <c r="T245" s="166"/>
      <c r="AT245" s="162" t="s">
        <v>2624</v>
      </c>
      <c r="AU245" s="162" t="s">
        <v>2217</v>
      </c>
      <c r="AV245" s="12" t="s">
        <v>2215</v>
      </c>
      <c r="AW245" s="12" t="s">
        <v>26</v>
      </c>
      <c r="AX245" s="12" t="s">
        <v>2207</v>
      </c>
      <c r="AY245" s="162" t="s">
        <v>2612</v>
      </c>
    </row>
    <row r="246" spans="1:65" s="13" customFormat="1">
      <c r="B246" s="167"/>
      <c r="D246" s="161" t="s">
        <v>2624</v>
      </c>
      <c r="E246" s="168" t="s">
        <v>2156</v>
      </c>
      <c r="F246" s="169" t="s">
        <v>1304</v>
      </c>
      <c r="H246" s="170">
        <v>43.591000000000001</v>
      </c>
      <c r="I246" s="346"/>
      <c r="L246" s="167"/>
      <c r="M246" s="171"/>
      <c r="N246" s="172"/>
      <c r="O246" s="172"/>
      <c r="P246" s="172"/>
      <c r="Q246" s="172"/>
      <c r="R246" s="172"/>
      <c r="S246" s="172"/>
      <c r="T246" s="173"/>
      <c r="AT246" s="168" t="s">
        <v>2624</v>
      </c>
      <c r="AU246" s="168" t="s">
        <v>2217</v>
      </c>
      <c r="AV246" s="13" t="s">
        <v>2217</v>
      </c>
      <c r="AW246" s="13" t="s">
        <v>26</v>
      </c>
      <c r="AX246" s="13" t="s">
        <v>2207</v>
      </c>
      <c r="AY246" s="168" t="s">
        <v>2612</v>
      </c>
    </row>
    <row r="247" spans="1:65" s="15" customFormat="1">
      <c r="B247" s="181"/>
      <c r="D247" s="161" t="s">
        <v>2624</v>
      </c>
      <c r="E247" s="182" t="s">
        <v>2289</v>
      </c>
      <c r="F247" s="183" t="s">
        <v>2641</v>
      </c>
      <c r="H247" s="184">
        <v>43.591000000000001</v>
      </c>
      <c r="I247" s="348"/>
      <c r="L247" s="181"/>
      <c r="M247" s="185"/>
      <c r="N247" s="186"/>
      <c r="O247" s="186"/>
      <c r="P247" s="186"/>
      <c r="Q247" s="186"/>
      <c r="R247" s="186"/>
      <c r="S247" s="186"/>
      <c r="T247" s="187"/>
      <c r="AT247" s="182" t="s">
        <v>2624</v>
      </c>
      <c r="AU247" s="182" t="s">
        <v>2217</v>
      </c>
      <c r="AV247" s="15" t="s">
        <v>2389</v>
      </c>
      <c r="AW247" s="15" t="s">
        <v>26</v>
      </c>
      <c r="AX247" s="15" t="s">
        <v>2215</v>
      </c>
      <c r="AY247" s="182" t="s">
        <v>2612</v>
      </c>
    </row>
    <row r="248" spans="1:65" s="1" customFormat="1" ht="21.75" customHeight="1">
      <c r="A248" s="29"/>
      <c r="B248" s="146"/>
      <c r="C248" s="147" t="s">
        <v>2840</v>
      </c>
      <c r="D248" s="147" t="s">
        <v>2618</v>
      </c>
      <c r="E248" s="148" t="s">
        <v>2987</v>
      </c>
      <c r="F248" s="149" t="s">
        <v>2988</v>
      </c>
      <c r="G248" s="150" t="s">
        <v>2248</v>
      </c>
      <c r="H248" s="151">
        <v>43.591000000000001</v>
      </c>
      <c r="I248" s="344"/>
      <c r="J248" s="152">
        <f>ROUND(I248*H248,2)</f>
        <v>0</v>
      </c>
      <c r="K248" s="153"/>
      <c r="L248" s="30"/>
      <c r="M248" s="154" t="s">
        <v>2156</v>
      </c>
      <c r="N248" s="155" t="s">
        <v>2172</v>
      </c>
      <c r="O248" s="156">
        <v>9.9000000000000005E-2</v>
      </c>
      <c r="P248" s="156">
        <f>O248*H248</f>
        <v>4.3155090000000005</v>
      </c>
      <c r="Q248" s="156">
        <v>0</v>
      </c>
      <c r="R248" s="156">
        <f>Q248*H248</f>
        <v>0</v>
      </c>
      <c r="S248" s="156">
        <v>0</v>
      </c>
      <c r="T248" s="157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8" t="s">
        <v>2389</v>
      </c>
      <c r="AT248" s="158" t="s">
        <v>2618</v>
      </c>
      <c r="AU248" s="158" t="s">
        <v>2217</v>
      </c>
      <c r="AY248" s="17" t="s">
        <v>2612</v>
      </c>
      <c r="BE248" s="159">
        <f>IF(N248="základní",J248,0)</f>
        <v>0</v>
      </c>
      <c r="BF248" s="159">
        <f>IF(N248="snížená",J248,0)</f>
        <v>0</v>
      </c>
      <c r="BG248" s="159">
        <f>IF(N248="zákl. přenesená",J248,0)</f>
        <v>0</v>
      </c>
      <c r="BH248" s="159">
        <f>IF(N248="sníž. přenesená",J248,0)</f>
        <v>0</v>
      </c>
      <c r="BI248" s="159">
        <f>IF(N248="nulová",J248,0)</f>
        <v>0</v>
      </c>
      <c r="BJ248" s="17" t="s">
        <v>2215</v>
      </c>
      <c r="BK248" s="159">
        <f>ROUND(I248*H248,2)</f>
        <v>0</v>
      </c>
      <c r="BL248" s="17" t="s">
        <v>2389</v>
      </c>
      <c r="BM248" s="158" t="s">
        <v>1305</v>
      </c>
    </row>
    <row r="249" spans="1:65" s="12" customFormat="1">
      <c r="B249" s="160"/>
      <c r="D249" s="161" t="s">
        <v>2624</v>
      </c>
      <c r="E249" s="162" t="s">
        <v>2156</v>
      </c>
      <c r="F249" s="163" t="s">
        <v>2912</v>
      </c>
      <c r="H249" s="162" t="s">
        <v>2156</v>
      </c>
      <c r="I249" s="345"/>
      <c r="L249" s="160"/>
      <c r="M249" s="164"/>
      <c r="N249" s="165"/>
      <c r="O249" s="165"/>
      <c r="P249" s="165"/>
      <c r="Q249" s="165"/>
      <c r="R249" s="165"/>
      <c r="S249" s="165"/>
      <c r="T249" s="166"/>
      <c r="AT249" s="162" t="s">
        <v>2624</v>
      </c>
      <c r="AU249" s="162" t="s">
        <v>2217</v>
      </c>
      <c r="AV249" s="12" t="s">
        <v>2215</v>
      </c>
      <c r="AW249" s="12" t="s">
        <v>26</v>
      </c>
      <c r="AX249" s="12" t="s">
        <v>2207</v>
      </c>
      <c r="AY249" s="162" t="s">
        <v>2612</v>
      </c>
    </row>
    <row r="250" spans="1:65" s="13" customFormat="1">
      <c r="B250" s="167"/>
      <c r="D250" s="161" t="s">
        <v>2624</v>
      </c>
      <c r="E250" s="168" t="s">
        <v>2156</v>
      </c>
      <c r="F250" s="169" t="s">
        <v>1306</v>
      </c>
      <c r="H250" s="170">
        <v>43.591000000000001</v>
      </c>
      <c r="I250" s="346"/>
      <c r="L250" s="167"/>
      <c r="M250" s="171"/>
      <c r="N250" s="172"/>
      <c r="O250" s="172"/>
      <c r="P250" s="172"/>
      <c r="Q250" s="172"/>
      <c r="R250" s="172"/>
      <c r="S250" s="172"/>
      <c r="T250" s="173"/>
      <c r="AT250" s="168" t="s">
        <v>2624</v>
      </c>
      <c r="AU250" s="168" t="s">
        <v>2217</v>
      </c>
      <c r="AV250" s="13" t="s">
        <v>2217</v>
      </c>
      <c r="AW250" s="13" t="s">
        <v>26</v>
      </c>
      <c r="AX250" s="13" t="s">
        <v>2207</v>
      </c>
      <c r="AY250" s="168" t="s">
        <v>2612</v>
      </c>
    </row>
    <row r="251" spans="1:65" s="15" customFormat="1">
      <c r="B251" s="181"/>
      <c r="D251" s="161" t="s">
        <v>2624</v>
      </c>
      <c r="E251" s="182" t="s">
        <v>2292</v>
      </c>
      <c r="F251" s="183" t="s">
        <v>2641</v>
      </c>
      <c r="H251" s="184">
        <v>43.591000000000001</v>
      </c>
      <c r="I251" s="348"/>
      <c r="L251" s="181"/>
      <c r="M251" s="185"/>
      <c r="N251" s="186"/>
      <c r="O251" s="186"/>
      <c r="P251" s="186"/>
      <c r="Q251" s="186"/>
      <c r="R251" s="186"/>
      <c r="S251" s="186"/>
      <c r="T251" s="187"/>
      <c r="AT251" s="182" t="s">
        <v>2624</v>
      </c>
      <c r="AU251" s="182" t="s">
        <v>2217</v>
      </c>
      <c r="AV251" s="15" t="s">
        <v>2389</v>
      </c>
      <c r="AW251" s="15" t="s">
        <v>26</v>
      </c>
      <c r="AX251" s="15" t="s">
        <v>2215</v>
      </c>
      <c r="AY251" s="182" t="s">
        <v>2612</v>
      </c>
    </row>
    <row r="252" spans="1:65" s="1" customFormat="1" ht="16.5" customHeight="1">
      <c r="A252" s="29"/>
      <c r="B252" s="146"/>
      <c r="C252" s="147" t="s">
        <v>2422</v>
      </c>
      <c r="D252" s="147" t="s">
        <v>2618</v>
      </c>
      <c r="E252" s="148" t="s">
        <v>2990</v>
      </c>
      <c r="F252" s="149" t="s">
        <v>2991</v>
      </c>
      <c r="G252" s="150" t="s">
        <v>2485</v>
      </c>
      <c r="H252" s="151">
        <v>156.928</v>
      </c>
      <c r="I252" s="344"/>
      <c r="J252" s="152">
        <f>ROUND(I252*H252,2)</f>
        <v>0</v>
      </c>
      <c r="K252" s="153"/>
      <c r="L252" s="30"/>
      <c r="M252" s="154" t="s">
        <v>2156</v>
      </c>
      <c r="N252" s="155" t="s">
        <v>2172</v>
      </c>
      <c r="O252" s="156">
        <v>0</v>
      </c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8" t="s">
        <v>2389</v>
      </c>
      <c r="AT252" s="158" t="s">
        <v>2618</v>
      </c>
      <c r="AU252" s="158" t="s">
        <v>2217</v>
      </c>
      <c r="AY252" s="17" t="s">
        <v>2612</v>
      </c>
      <c r="BE252" s="159">
        <f>IF(N252="základní",J252,0)</f>
        <v>0</v>
      </c>
      <c r="BF252" s="159">
        <f>IF(N252="snížená",J252,0)</f>
        <v>0</v>
      </c>
      <c r="BG252" s="159">
        <f>IF(N252="zákl. přenesená",J252,0)</f>
        <v>0</v>
      </c>
      <c r="BH252" s="159">
        <f>IF(N252="sníž. přenesená",J252,0)</f>
        <v>0</v>
      </c>
      <c r="BI252" s="159">
        <f>IF(N252="nulová",J252,0)</f>
        <v>0</v>
      </c>
      <c r="BJ252" s="17" t="s">
        <v>2215</v>
      </c>
      <c r="BK252" s="159">
        <f>ROUND(I252*H252,2)</f>
        <v>0</v>
      </c>
      <c r="BL252" s="17" t="s">
        <v>2389</v>
      </c>
      <c r="BM252" s="158" t="s">
        <v>1307</v>
      </c>
    </row>
    <row r="253" spans="1:65" s="13" customFormat="1">
      <c r="B253" s="167"/>
      <c r="D253" s="161" t="s">
        <v>2624</v>
      </c>
      <c r="E253" s="168" t="s">
        <v>2156</v>
      </c>
      <c r="F253" s="169" t="s">
        <v>2993</v>
      </c>
      <c r="H253" s="170">
        <v>156.928</v>
      </c>
      <c r="I253" s="346"/>
      <c r="L253" s="167"/>
      <c r="M253" s="171"/>
      <c r="N253" s="172"/>
      <c r="O253" s="172"/>
      <c r="P253" s="172"/>
      <c r="Q253" s="172"/>
      <c r="R253" s="172"/>
      <c r="S253" s="172"/>
      <c r="T253" s="173"/>
      <c r="AT253" s="168" t="s">
        <v>2624</v>
      </c>
      <c r="AU253" s="168" t="s">
        <v>2217</v>
      </c>
      <c r="AV253" s="13" t="s">
        <v>2217</v>
      </c>
      <c r="AW253" s="13" t="s">
        <v>26</v>
      </c>
      <c r="AX253" s="13" t="s">
        <v>2207</v>
      </c>
      <c r="AY253" s="168" t="s">
        <v>2612</v>
      </c>
    </row>
    <row r="254" spans="1:65" s="15" customFormat="1">
      <c r="B254" s="181"/>
      <c r="D254" s="161" t="s">
        <v>2624</v>
      </c>
      <c r="E254" s="182" t="s">
        <v>2156</v>
      </c>
      <c r="F254" s="183" t="s">
        <v>2641</v>
      </c>
      <c r="H254" s="184">
        <v>156.928</v>
      </c>
      <c r="I254" s="348"/>
      <c r="L254" s="181"/>
      <c r="M254" s="185"/>
      <c r="N254" s="186"/>
      <c r="O254" s="186"/>
      <c r="P254" s="186"/>
      <c r="Q254" s="186"/>
      <c r="R254" s="186"/>
      <c r="S254" s="186"/>
      <c r="T254" s="187"/>
      <c r="AT254" s="182" t="s">
        <v>2624</v>
      </c>
      <c r="AU254" s="182" t="s">
        <v>2217</v>
      </c>
      <c r="AV254" s="15" t="s">
        <v>2389</v>
      </c>
      <c r="AW254" s="15" t="s">
        <v>26</v>
      </c>
      <c r="AX254" s="15" t="s">
        <v>2215</v>
      </c>
      <c r="AY254" s="182" t="s">
        <v>2612</v>
      </c>
    </row>
    <row r="255" spans="1:65" s="1" customFormat="1" ht="16.5" customHeight="1">
      <c r="A255" s="29"/>
      <c r="B255" s="146"/>
      <c r="C255" s="147" t="s">
        <v>2361</v>
      </c>
      <c r="D255" s="147" t="s">
        <v>2618</v>
      </c>
      <c r="E255" s="148" t="s">
        <v>1308</v>
      </c>
      <c r="F255" s="149" t="s">
        <v>1309</v>
      </c>
      <c r="G255" s="150" t="s">
        <v>2297</v>
      </c>
      <c r="H255" s="151">
        <v>51.33</v>
      </c>
      <c r="I255" s="344"/>
      <c r="J255" s="152">
        <f>ROUND(I255*H255,2)</f>
        <v>0</v>
      </c>
      <c r="K255" s="153"/>
      <c r="L255" s="30"/>
      <c r="M255" s="154" t="s">
        <v>2156</v>
      </c>
      <c r="N255" s="155" t="s">
        <v>2172</v>
      </c>
      <c r="O255" s="156">
        <v>2.8000000000000001E-2</v>
      </c>
      <c r="P255" s="156">
        <f>O255*H255</f>
        <v>1.4372400000000001</v>
      </c>
      <c r="Q255" s="156">
        <v>0</v>
      </c>
      <c r="R255" s="156">
        <f>Q255*H255</f>
        <v>0</v>
      </c>
      <c r="S255" s="156">
        <v>0</v>
      </c>
      <c r="T255" s="157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8" t="s">
        <v>2389</v>
      </c>
      <c r="AT255" s="158" t="s">
        <v>2618</v>
      </c>
      <c r="AU255" s="158" t="s">
        <v>2217</v>
      </c>
      <c r="AY255" s="17" t="s">
        <v>2612</v>
      </c>
      <c r="BE255" s="159">
        <f>IF(N255="základní",J255,0)</f>
        <v>0</v>
      </c>
      <c r="BF255" s="159">
        <f>IF(N255="snížená",J255,0)</f>
        <v>0</v>
      </c>
      <c r="BG255" s="159">
        <f>IF(N255="zákl. přenesená",J255,0)</f>
        <v>0</v>
      </c>
      <c r="BH255" s="159">
        <f>IF(N255="sníž. přenesená",J255,0)</f>
        <v>0</v>
      </c>
      <c r="BI255" s="159">
        <f>IF(N255="nulová",J255,0)</f>
        <v>0</v>
      </c>
      <c r="BJ255" s="17" t="s">
        <v>2215</v>
      </c>
      <c r="BK255" s="159">
        <f>ROUND(I255*H255,2)</f>
        <v>0</v>
      </c>
      <c r="BL255" s="17" t="s">
        <v>2389</v>
      </c>
      <c r="BM255" s="158" t="s">
        <v>1310</v>
      </c>
    </row>
    <row r="256" spans="1:65" s="13" customFormat="1">
      <c r="B256" s="167"/>
      <c r="D256" s="161" t="s">
        <v>2624</v>
      </c>
      <c r="E256" s="168" t="s">
        <v>2156</v>
      </c>
      <c r="F256" s="169" t="s">
        <v>1311</v>
      </c>
      <c r="H256" s="170">
        <v>51.33</v>
      </c>
      <c r="I256" s="346"/>
      <c r="L256" s="167"/>
      <c r="M256" s="171"/>
      <c r="N256" s="172"/>
      <c r="O256" s="172"/>
      <c r="P256" s="172"/>
      <c r="Q256" s="172"/>
      <c r="R256" s="172"/>
      <c r="S256" s="172"/>
      <c r="T256" s="173"/>
      <c r="AT256" s="168" t="s">
        <v>2624</v>
      </c>
      <c r="AU256" s="168" t="s">
        <v>2217</v>
      </c>
      <c r="AV256" s="13" t="s">
        <v>2217</v>
      </c>
      <c r="AW256" s="13" t="s">
        <v>26</v>
      </c>
      <c r="AX256" s="13" t="s">
        <v>2207</v>
      </c>
      <c r="AY256" s="168" t="s">
        <v>2612</v>
      </c>
    </row>
    <row r="257" spans="1:65" s="15" customFormat="1">
      <c r="B257" s="181"/>
      <c r="D257" s="161" t="s">
        <v>2624</v>
      </c>
      <c r="E257" s="182" t="s">
        <v>2156</v>
      </c>
      <c r="F257" s="183" t="s">
        <v>2641</v>
      </c>
      <c r="H257" s="184">
        <v>51.33</v>
      </c>
      <c r="I257" s="348"/>
      <c r="L257" s="181"/>
      <c r="M257" s="185"/>
      <c r="N257" s="186"/>
      <c r="O257" s="186"/>
      <c r="P257" s="186"/>
      <c r="Q257" s="186"/>
      <c r="R257" s="186"/>
      <c r="S257" s="186"/>
      <c r="T257" s="187"/>
      <c r="AT257" s="182" t="s">
        <v>2624</v>
      </c>
      <c r="AU257" s="182" t="s">
        <v>2217</v>
      </c>
      <c r="AV257" s="15" t="s">
        <v>2389</v>
      </c>
      <c r="AW257" s="15" t="s">
        <v>26</v>
      </c>
      <c r="AX257" s="15" t="s">
        <v>2215</v>
      </c>
      <c r="AY257" s="182" t="s">
        <v>2612</v>
      </c>
    </row>
    <row r="258" spans="1:65" s="11" customFormat="1" ht="22.9" customHeight="1">
      <c r="B258" s="134"/>
      <c r="D258" s="135" t="s">
        <v>2206</v>
      </c>
      <c r="E258" s="144" t="s">
        <v>2217</v>
      </c>
      <c r="F258" s="144" t="s">
        <v>3024</v>
      </c>
      <c r="I258" s="350"/>
      <c r="J258" s="145">
        <f>BK258</f>
        <v>0</v>
      </c>
      <c r="L258" s="134"/>
      <c r="M258" s="138"/>
      <c r="N258" s="139"/>
      <c r="O258" s="139"/>
      <c r="P258" s="140">
        <f>SUM(P259:P274)</f>
        <v>28.662890000000004</v>
      </c>
      <c r="Q258" s="139"/>
      <c r="R258" s="140">
        <f>SUM(R259:R274)</f>
        <v>40.660426400000006</v>
      </c>
      <c r="S258" s="139"/>
      <c r="T258" s="141">
        <f>SUM(T259:T274)</f>
        <v>0</v>
      </c>
      <c r="AR258" s="135" t="s">
        <v>2215</v>
      </c>
      <c r="AT258" s="142" t="s">
        <v>2206</v>
      </c>
      <c r="AU258" s="142" t="s">
        <v>2215</v>
      </c>
      <c r="AY258" s="135" t="s">
        <v>2612</v>
      </c>
      <c r="BK258" s="143">
        <f>SUM(BK259:BK274)</f>
        <v>0</v>
      </c>
    </row>
    <row r="259" spans="1:65" s="1" customFormat="1" ht="24.2" customHeight="1">
      <c r="A259" s="29"/>
      <c r="B259" s="146"/>
      <c r="C259" s="147" t="s">
        <v>2450</v>
      </c>
      <c r="D259" s="147" t="s">
        <v>2618</v>
      </c>
      <c r="E259" s="148" t="s">
        <v>1312</v>
      </c>
      <c r="F259" s="149" t="s">
        <v>1313</v>
      </c>
      <c r="G259" s="150" t="s">
        <v>2345</v>
      </c>
      <c r="H259" s="151">
        <v>27.7</v>
      </c>
      <c r="I259" s="344"/>
      <c r="J259" s="152">
        <f>ROUND(I259*H259,2)</f>
        <v>0</v>
      </c>
      <c r="K259" s="153"/>
      <c r="L259" s="30"/>
      <c r="M259" s="154" t="s">
        <v>2156</v>
      </c>
      <c r="N259" s="155" t="s">
        <v>2172</v>
      </c>
      <c r="O259" s="156">
        <v>0.39</v>
      </c>
      <c r="P259" s="156">
        <f>O259*H259</f>
        <v>10.803000000000001</v>
      </c>
      <c r="Q259" s="156">
        <v>0.2044</v>
      </c>
      <c r="R259" s="156">
        <f>Q259*H259</f>
        <v>5.66188</v>
      </c>
      <c r="S259" s="156">
        <v>0</v>
      </c>
      <c r="T259" s="157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8" t="s">
        <v>2389</v>
      </c>
      <c r="AT259" s="158" t="s">
        <v>2618</v>
      </c>
      <c r="AU259" s="158" t="s">
        <v>2217</v>
      </c>
      <c r="AY259" s="17" t="s">
        <v>2612</v>
      </c>
      <c r="BE259" s="159">
        <f>IF(N259="základní",J259,0)</f>
        <v>0</v>
      </c>
      <c r="BF259" s="159">
        <f>IF(N259="snížená",J259,0)</f>
        <v>0</v>
      </c>
      <c r="BG259" s="159">
        <f>IF(N259="zákl. přenesená",J259,0)</f>
        <v>0</v>
      </c>
      <c r="BH259" s="159">
        <f>IF(N259="sníž. přenesená",J259,0)</f>
        <v>0</v>
      </c>
      <c r="BI259" s="159">
        <f>IF(N259="nulová",J259,0)</f>
        <v>0</v>
      </c>
      <c r="BJ259" s="17" t="s">
        <v>2215</v>
      </c>
      <c r="BK259" s="159">
        <f>ROUND(I259*H259,2)</f>
        <v>0</v>
      </c>
      <c r="BL259" s="17" t="s">
        <v>2389</v>
      </c>
      <c r="BM259" s="158" t="s">
        <v>1314</v>
      </c>
    </row>
    <row r="260" spans="1:65" s="13" customFormat="1">
      <c r="B260" s="167"/>
      <c r="D260" s="161" t="s">
        <v>2624</v>
      </c>
      <c r="E260" s="168" t="s">
        <v>2156</v>
      </c>
      <c r="F260" s="169" t="s">
        <v>1315</v>
      </c>
      <c r="H260" s="170">
        <v>27.7</v>
      </c>
      <c r="I260" s="346"/>
      <c r="L260" s="167"/>
      <c r="M260" s="171"/>
      <c r="N260" s="172"/>
      <c r="O260" s="172"/>
      <c r="P260" s="172"/>
      <c r="Q260" s="172"/>
      <c r="R260" s="172"/>
      <c r="S260" s="172"/>
      <c r="T260" s="173"/>
      <c r="AT260" s="168" t="s">
        <v>2624</v>
      </c>
      <c r="AU260" s="168" t="s">
        <v>2217</v>
      </c>
      <c r="AV260" s="13" t="s">
        <v>2217</v>
      </c>
      <c r="AW260" s="13" t="s">
        <v>26</v>
      </c>
      <c r="AX260" s="13" t="s">
        <v>2207</v>
      </c>
      <c r="AY260" s="168" t="s">
        <v>2612</v>
      </c>
    </row>
    <row r="261" spans="1:65" s="15" customFormat="1">
      <c r="B261" s="181"/>
      <c r="D261" s="161" t="s">
        <v>2624</v>
      </c>
      <c r="E261" s="182" t="s">
        <v>2156</v>
      </c>
      <c r="F261" s="183" t="s">
        <v>2641</v>
      </c>
      <c r="H261" s="184">
        <v>27.7</v>
      </c>
      <c r="I261" s="348"/>
      <c r="L261" s="181"/>
      <c r="M261" s="185"/>
      <c r="N261" s="186"/>
      <c r="O261" s="186"/>
      <c r="P261" s="186"/>
      <c r="Q261" s="186"/>
      <c r="R261" s="186"/>
      <c r="S261" s="186"/>
      <c r="T261" s="187"/>
      <c r="AT261" s="182" t="s">
        <v>2624</v>
      </c>
      <c r="AU261" s="182" t="s">
        <v>2217</v>
      </c>
      <c r="AV261" s="15" t="s">
        <v>2389</v>
      </c>
      <c r="AW261" s="15" t="s">
        <v>26</v>
      </c>
      <c r="AX261" s="15" t="s">
        <v>2215</v>
      </c>
      <c r="AY261" s="182" t="s">
        <v>2612</v>
      </c>
    </row>
    <row r="262" spans="1:65" s="1" customFormat="1" ht="16.5" customHeight="1">
      <c r="A262" s="29"/>
      <c r="B262" s="146"/>
      <c r="C262" s="147" t="s">
        <v>4</v>
      </c>
      <c r="D262" s="147" t="s">
        <v>2618</v>
      </c>
      <c r="E262" s="148" t="s">
        <v>1316</v>
      </c>
      <c r="F262" s="149" t="s">
        <v>1317</v>
      </c>
      <c r="G262" s="150" t="s">
        <v>2297</v>
      </c>
      <c r="H262" s="151">
        <v>4.84</v>
      </c>
      <c r="I262" s="344"/>
      <c r="J262" s="152">
        <f>ROUND(I262*H262,2)</f>
        <v>0</v>
      </c>
      <c r="K262" s="153"/>
      <c r="L262" s="30"/>
      <c r="M262" s="154" t="s">
        <v>2156</v>
      </c>
      <c r="N262" s="155" t="s">
        <v>2172</v>
      </c>
      <c r="O262" s="156">
        <v>5.8000000000000003E-2</v>
      </c>
      <c r="P262" s="156">
        <f>O262*H262</f>
        <v>0.28072000000000003</v>
      </c>
      <c r="Q262" s="156">
        <v>1E-4</v>
      </c>
      <c r="R262" s="156">
        <f>Q262*H262</f>
        <v>4.84E-4</v>
      </c>
      <c r="S262" s="156">
        <v>0</v>
      </c>
      <c r="T262" s="157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8" t="s">
        <v>2389</v>
      </c>
      <c r="AT262" s="158" t="s">
        <v>2618</v>
      </c>
      <c r="AU262" s="158" t="s">
        <v>2217</v>
      </c>
      <c r="AY262" s="17" t="s">
        <v>2612</v>
      </c>
      <c r="BE262" s="159">
        <f>IF(N262="základní",J262,0)</f>
        <v>0</v>
      </c>
      <c r="BF262" s="159">
        <f>IF(N262="snížená",J262,0)</f>
        <v>0</v>
      </c>
      <c r="BG262" s="159">
        <f>IF(N262="zákl. přenesená",J262,0)</f>
        <v>0</v>
      </c>
      <c r="BH262" s="159">
        <f>IF(N262="sníž. přenesená",J262,0)</f>
        <v>0</v>
      </c>
      <c r="BI262" s="159">
        <f>IF(N262="nulová",J262,0)</f>
        <v>0</v>
      </c>
      <c r="BJ262" s="17" t="s">
        <v>2215</v>
      </c>
      <c r="BK262" s="159">
        <f>ROUND(I262*H262,2)</f>
        <v>0</v>
      </c>
      <c r="BL262" s="17" t="s">
        <v>2389</v>
      </c>
      <c r="BM262" s="158" t="s">
        <v>1318</v>
      </c>
    </row>
    <row r="263" spans="1:65" s="12" customFormat="1">
      <c r="B263" s="160"/>
      <c r="D263" s="161" t="s">
        <v>2624</v>
      </c>
      <c r="E263" s="162" t="s">
        <v>2156</v>
      </c>
      <c r="F263" s="163" t="s">
        <v>1319</v>
      </c>
      <c r="H263" s="162" t="s">
        <v>2156</v>
      </c>
      <c r="I263" s="345"/>
      <c r="L263" s="160"/>
      <c r="M263" s="164"/>
      <c r="N263" s="165"/>
      <c r="O263" s="165"/>
      <c r="P263" s="165"/>
      <c r="Q263" s="165"/>
      <c r="R263" s="165"/>
      <c r="S263" s="165"/>
      <c r="T263" s="166"/>
      <c r="AT263" s="162" t="s">
        <v>2624</v>
      </c>
      <c r="AU263" s="162" t="s">
        <v>2217</v>
      </c>
      <c r="AV263" s="12" t="s">
        <v>2215</v>
      </c>
      <c r="AW263" s="12" t="s">
        <v>26</v>
      </c>
      <c r="AX263" s="12" t="s">
        <v>2207</v>
      </c>
      <c r="AY263" s="162" t="s">
        <v>2612</v>
      </c>
    </row>
    <row r="264" spans="1:65" s="13" customFormat="1">
      <c r="B264" s="167"/>
      <c r="D264" s="161" t="s">
        <v>2624</v>
      </c>
      <c r="E264" s="168" t="s">
        <v>2156</v>
      </c>
      <c r="F264" s="169" t="s">
        <v>1320</v>
      </c>
      <c r="H264" s="170">
        <v>4.84</v>
      </c>
      <c r="I264" s="346"/>
      <c r="L264" s="167"/>
      <c r="M264" s="171"/>
      <c r="N264" s="172"/>
      <c r="O264" s="172"/>
      <c r="P264" s="172"/>
      <c r="Q264" s="172"/>
      <c r="R264" s="172"/>
      <c r="S264" s="172"/>
      <c r="T264" s="173"/>
      <c r="AT264" s="168" t="s">
        <v>2624</v>
      </c>
      <c r="AU264" s="168" t="s">
        <v>2217</v>
      </c>
      <c r="AV264" s="13" t="s">
        <v>2217</v>
      </c>
      <c r="AW264" s="13" t="s">
        <v>26</v>
      </c>
      <c r="AX264" s="13" t="s">
        <v>2207</v>
      </c>
      <c r="AY264" s="168" t="s">
        <v>2612</v>
      </c>
    </row>
    <row r="265" spans="1:65" s="15" customFormat="1">
      <c r="B265" s="181"/>
      <c r="D265" s="161" t="s">
        <v>2624</v>
      </c>
      <c r="E265" s="182" t="s">
        <v>1113</v>
      </c>
      <c r="F265" s="183" t="s">
        <v>2641</v>
      </c>
      <c r="H265" s="184">
        <v>4.84</v>
      </c>
      <c r="I265" s="348"/>
      <c r="L265" s="181"/>
      <c r="M265" s="185"/>
      <c r="N265" s="186"/>
      <c r="O265" s="186"/>
      <c r="P265" s="186"/>
      <c r="Q265" s="186"/>
      <c r="R265" s="186"/>
      <c r="S265" s="186"/>
      <c r="T265" s="187"/>
      <c r="AT265" s="182" t="s">
        <v>2624</v>
      </c>
      <c r="AU265" s="182" t="s">
        <v>2217</v>
      </c>
      <c r="AV265" s="15" t="s">
        <v>2389</v>
      </c>
      <c r="AW265" s="15" t="s">
        <v>26</v>
      </c>
      <c r="AX265" s="15" t="s">
        <v>2215</v>
      </c>
      <c r="AY265" s="182" t="s">
        <v>2612</v>
      </c>
    </row>
    <row r="266" spans="1:65" s="1" customFormat="1" ht="16.5" customHeight="1">
      <c r="A266" s="29"/>
      <c r="B266" s="146"/>
      <c r="C266" s="188" t="s">
        <v>2869</v>
      </c>
      <c r="D266" s="188" t="s">
        <v>2855</v>
      </c>
      <c r="E266" s="189" t="s">
        <v>1321</v>
      </c>
      <c r="F266" s="190" t="s">
        <v>1322</v>
      </c>
      <c r="G266" s="191" t="s">
        <v>2297</v>
      </c>
      <c r="H266" s="192">
        <v>5.8079999999999998</v>
      </c>
      <c r="I266" s="349"/>
      <c r="J266" s="193">
        <f>ROUND(I266*H266,2)</f>
        <v>0</v>
      </c>
      <c r="K266" s="194"/>
      <c r="L266" s="195"/>
      <c r="M266" s="196" t="s">
        <v>2156</v>
      </c>
      <c r="N266" s="197" t="s">
        <v>2172</v>
      </c>
      <c r="O266" s="156">
        <v>0</v>
      </c>
      <c r="P266" s="156">
        <f>O266*H266</f>
        <v>0</v>
      </c>
      <c r="Q266" s="156">
        <v>2.9999999999999997E-4</v>
      </c>
      <c r="R266" s="156">
        <f>Q266*H266</f>
        <v>1.7423999999999999E-3</v>
      </c>
      <c r="S266" s="156">
        <v>0</v>
      </c>
      <c r="T266" s="157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8" t="s">
        <v>2342</v>
      </c>
      <c r="AT266" s="158" t="s">
        <v>2855</v>
      </c>
      <c r="AU266" s="158" t="s">
        <v>2217</v>
      </c>
      <c r="AY266" s="17" t="s">
        <v>2612</v>
      </c>
      <c r="BE266" s="159">
        <f>IF(N266="základní",J266,0)</f>
        <v>0</v>
      </c>
      <c r="BF266" s="159">
        <f>IF(N266="snížená",J266,0)</f>
        <v>0</v>
      </c>
      <c r="BG266" s="159">
        <f>IF(N266="zákl. přenesená",J266,0)</f>
        <v>0</v>
      </c>
      <c r="BH266" s="159">
        <f>IF(N266="sníž. přenesená",J266,0)</f>
        <v>0</v>
      </c>
      <c r="BI266" s="159">
        <f>IF(N266="nulová",J266,0)</f>
        <v>0</v>
      </c>
      <c r="BJ266" s="17" t="s">
        <v>2215</v>
      </c>
      <c r="BK266" s="159">
        <f>ROUND(I266*H266,2)</f>
        <v>0</v>
      </c>
      <c r="BL266" s="17" t="s">
        <v>2389</v>
      </c>
      <c r="BM266" s="158" t="s">
        <v>1323</v>
      </c>
    </row>
    <row r="267" spans="1:65" s="13" customFormat="1">
      <c r="B267" s="167"/>
      <c r="D267" s="161" t="s">
        <v>2624</v>
      </c>
      <c r="E267" s="168" t="s">
        <v>2156</v>
      </c>
      <c r="F267" s="169" t="s">
        <v>1324</v>
      </c>
      <c r="H267" s="170">
        <v>5.8079999999999998</v>
      </c>
      <c r="I267" s="346"/>
      <c r="L267" s="167"/>
      <c r="M267" s="171"/>
      <c r="N267" s="172"/>
      <c r="O267" s="172"/>
      <c r="P267" s="172"/>
      <c r="Q267" s="172"/>
      <c r="R267" s="172"/>
      <c r="S267" s="172"/>
      <c r="T267" s="173"/>
      <c r="AT267" s="168" t="s">
        <v>2624</v>
      </c>
      <c r="AU267" s="168" t="s">
        <v>2217</v>
      </c>
      <c r="AV267" s="13" t="s">
        <v>2217</v>
      </c>
      <c r="AW267" s="13" t="s">
        <v>26</v>
      </c>
      <c r="AX267" s="13" t="s">
        <v>2207</v>
      </c>
      <c r="AY267" s="168" t="s">
        <v>2612</v>
      </c>
    </row>
    <row r="268" spans="1:65" s="15" customFormat="1">
      <c r="B268" s="181"/>
      <c r="D268" s="161" t="s">
        <v>2624</v>
      </c>
      <c r="E268" s="182" t="s">
        <v>2156</v>
      </c>
      <c r="F268" s="183" t="s">
        <v>2641</v>
      </c>
      <c r="H268" s="184">
        <v>5.8079999999999998</v>
      </c>
      <c r="I268" s="348"/>
      <c r="L268" s="181"/>
      <c r="M268" s="185"/>
      <c r="N268" s="186"/>
      <c r="O268" s="186"/>
      <c r="P268" s="186"/>
      <c r="Q268" s="186"/>
      <c r="R268" s="186"/>
      <c r="S268" s="186"/>
      <c r="T268" s="187"/>
      <c r="AT268" s="182" t="s">
        <v>2624</v>
      </c>
      <c r="AU268" s="182" t="s">
        <v>2217</v>
      </c>
      <c r="AV268" s="15" t="s">
        <v>2389</v>
      </c>
      <c r="AW268" s="15" t="s">
        <v>26</v>
      </c>
      <c r="AX268" s="15" t="s">
        <v>2215</v>
      </c>
      <c r="AY268" s="182" t="s">
        <v>2612</v>
      </c>
    </row>
    <row r="269" spans="1:65" s="1" customFormat="1" ht="16.5" customHeight="1">
      <c r="A269" s="29"/>
      <c r="B269" s="146"/>
      <c r="C269" s="147" t="s">
        <v>2880</v>
      </c>
      <c r="D269" s="147" t="s">
        <v>2618</v>
      </c>
      <c r="E269" s="148" t="s">
        <v>3026</v>
      </c>
      <c r="F269" s="149" t="s">
        <v>3027</v>
      </c>
      <c r="G269" s="150" t="s">
        <v>2248</v>
      </c>
      <c r="H269" s="151">
        <v>16.202000000000002</v>
      </c>
      <c r="I269" s="344"/>
      <c r="J269" s="152">
        <f>ROUND(I269*H269,2)</f>
        <v>0</v>
      </c>
      <c r="K269" s="153"/>
      <c r="L269" s="30"/>
      <c r="M269" s="154" t="s">
        <v>2156</v>
      </c>
      <c r="N269" s="155" t="s">
        <v>2172</v>
      </c>
      <c r="O269" s="156">
        <v>1.085</v>
      </c>
      <c r="P269" s="156">
        <f>O269*H269</f>
        <v>17.579170000000001</v>
      </c>
      <c r="Q269" s="156">
        <v>2.16</v>
      </c>
      <c r="R269" s="156">
        <f>Q269*H269</f>
        <v>34.996320000000004</v>
      </c>
      <c r="S269" s="156">
        <v>0</v>
      </c>
      <c r="T269" s="157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8" t="s">
        <v>2389</v>
      </c>
      <c r="AT269" s="158" t="s">
        <v>2618</v>
      </c>
      <c r="AU269" s="158" t="s">
        <v>2217</v>
      </c>
      <c r="AY269" s="17" t="s">
        <v>2612</v>
      </c>
      <c r="BE269" s="159">
        <f>IF(N269="základní",J269,0)</f>
        <v>0</v>
      </c>
      <c r="BF269" s="159">
        <f>IF(N269="snížená",J269,0)</f>
        <v>0</v>
      </c>
      <c r="BG269" s="159">
        <f>IF(N269="zákl. přenesená",J269,0)</f>
        <v>0</v>
      </c>
      <c r="BH269" s="159">
        <f>IF(N269="sníž. přenesená",J269,0)</f>
        <v>0</v>
      </c>
      <c r="BI269" s="159">
        <f>IF(N269="nulová",J269,0)</f>
        <v>0</v>
      </c>
      <c r="BJ269" s="17" t="s">
        <v>2215</v>
      </c>
      <c r="BK269" s="159">
        <f>ROUND(I269*H269,2)</f>
        <v>0</v>
      </c>
      <c r="BL269" s="17" t="s">
        <v>2389</v>
      </c>
      <c r="BM269" s="158" t="s">
        <v>1325</v>
      </c>
    </row>
    <row r="270" spans="1:65" s="12" customFormat="1">
      <c r="B270" s="160"/>
      <c r="D270" s="161" t="s">
        <v>2624</v>
      </c>
      <c r="E270" s="162" t="s">
        <v>2156</v>
      </c>
      <c r="F270" s="163" t="s">
        <v>1288</v>
      </c>
      <c r="H270" s="162" t="s">
        <v>2156</v>
      </c>
      <c r="I270" s="345"/>
      <c r="L270" s="160"/>
      <c r="M270" s="164"/>
      <c r="N270" s="165"/>
      <c r="O270" s="165"/>
      <c r="P270" s="165"/>
      <c r="Q270" s="165"/>
      <c r="R270" s="165"/>
      <c r="S270" s="165"/>
      <c r="T270" s="166"/>
      <c r="AT270" s="162" t="s">
        <v>2624</v>
      </c>
      <c r="AU270" s="162" t="s">
        <v>2217</v>
      </c>
      <c r="AV270" s="12" t="s">
        <v>2215</v>
      </c>
      <c r="AW270" s="12" t="s">
        <v>26</v>
      </c>
      <c r="AX270" s="12" t="s">
        <v>2207</v>
      </c>
      <c r="AY270" s="162" t="s">
        <v>2612</v>
      </c>
    </row>
    <row r="271" spans="1:65" s="13" customFormat="1">
      <c r="B271" s="167"/>
      <c r="D271" s="161" t="s">
        <v>2624</v>
      </c>
      <c r="E271" s="168" t="s">
        <v>2156</v>
      </c>
      <c r="F271" s="169" t="s">
        <v>1326</v>
      </c>
      <c r="H271" s="170">
        <v>16.071999999999999</v>
      </c>
      <c r="I271" s="346"/>
      <c r="L271" s="167"/>
      <c r="M271" s="171"/>
      <c r="N271" s="172"/>
      <c r="O271" s="172"/>
      <c r="P271" s="172"/>
      <c r="Q271" s="172"/>
      <c r="R271" s="172"/>
      <c r="S271" s="172"/>
      <c r="T271" s="173"/>
      <c r="AT271" s="168" t="s">
        <v>2624</v>
      </c>
      <c r="AU271" s="168" t="s">
        <v>2217</v>
      </c>
      <c r="AV271" s="13" t="s">
        <v>2217</v>
      </c>
      <c r="AW271" s="13" t="s">
        <v>26</v>
      </c>
      <c r="AX271" s="13" t="s">
        <v>2207</v>
      </c>
      <c r="AY271" s="168" t="s">
        <v>2612</v>
      </c>
    </row>
    <row r="272" spans="1:65" s="12" customFormat="1">
      <c r="B272" s="160"/>
      <c r="D272" s="161" t="s">
        <v>2624</v>
      </c>
      <c r="E272" s="162" t="s">
        <v>2156</v>
      </c>
      <c r="F272" s="163" t="s">
        <v>1327</v>
      </c>
      <c r="H272" s="162" t="s">
        <v>2156</v>
      </c>
      <c r="I272" s="345"/>
      <c r="L272" s="160"/>
      <c r="M272" s="164"/>
      <c r="N272" s="165"/>
      <c r="O272" s="165"/>
      <c r="P272" s="165"/>
      <c r="Q272" s="165"/>
      <c r="R272" s="165"/>
      <c r="S272" s="165"/>
      <c r="T272" s="166"/>
      <c r="AT272" s="162" t="s">
        <v>2624</v>
      </c>
      <c r="AU272" s="162" t="s">
        <v>2217</v>
      </c>
      <c r="AV272" s="12" t="s">
        <v>2215</v>
      </c>
      <c r="AW272" s="12" t="s">
        <v>26</v>
      </c>
      <c r="AX272" s="12" t="s">
        <v>2207</v>
      </c>
      <c r="AY272" s="162" t="s">
        <v>2612</v>
      </c>
    </row>
    <row r="273" spans="1:65" s="13" customFormat="1">
      <c r="B273" s="167"/>
      <c r="D273" s="161" t="s">
        <v>2624</v>
      </c>
      <c r="E273" s="168" t="s">
        <v>2156</v>
      </c>
      <c r="F273" s="169" t="s">
        <v>1328</v>
      </c>
      <c r="H273" s="170">
        <v>0.13</v>
      </c>
      <c r="I273" s="346"/>
      <c r="L273" s="167"/>
      <c r="M273" s="171"/>
      <c r="N273" s="172"/>
      <c r="O273" s="172"/>
      <c r="P273" s="172"/>
      <c r="Q273" s="172"/>
      <c r="R273" s="172"/>
      <c r="S273" s="172"/>
      <c r="T273" s="173"/>
      <c r="AT273" s="168" t="s">
        <v>2624</v>
      </c>
      <c r="AU273" s="168" t="s">
        <v>2217</v>
      </c>
      <c r="AV273" s="13" t="s">
        <v>2217</v>
      </c>
      <c r="AW273" s="13" t="s">
        <v>26</v>
      </c>
      <c r="AX273" s="13" t="s">
        <v>2207</v>
      </c>
      <c r="AY273" s="168" t="s">
        <v>2612</v>
      </c>
    </row>
    <row r="274" spans="1:65" s="15" customFormat="1">
      <c r="B274" s="181"/>
      <c r="D274" s="161" t="s">
        <v>2624</v>
      </c>
      <c r="E274" s="182" t="s">
        <v>2265</v>
      </c>
      <c r="F274" s="183" t="s">
        <v>2641</v>
      </c>
      <c r="H274" s="184">
        <v>16.202000000000002</v>
      </c>
      <c r="I274" s="348"/>
      <c r="L274" s="181"/>
      <c r="M274" s="185"/>
      <c r="N274" s="186"/>
      <c r="O274" s="186"/>
      <c r="P274" s="186"/>
      <c r="Q274" s="186"/>
      <c r="R274" s="186"/>
      <c r="S274" s="186"/>
      <c r="T274" s="187"/>
      <c r="AT274" s="182" t="s">
        <v>2624</v>
      </c>
      <c r="AU274" s="182" t="s">
        <v>2217</v>
      </c>
      <c r="AV274" s="15" t="s">
        <v>2389</v>
      </c>
      <c r="AW274" s="15" t="s">
        <v>26</v>
      </c>
      <c r="AX274" s="15" t="s">
        <v>2215</v>
      </c>
      <c r="AY274" s="182" t="s">
        <v>2612</v>
      </c>
    </row>
    <row r="275" spans="1:65" s="11" customFormat="1" ht="22.9" customHeight="1">
      <c r="B275" s="134"/>
      <c r="D275" s="135" t="s">
        <v>2206</v>
      </c>
      <c r="E275" s="144" t="s">
        <v>2329</v>
      </c>
      <c r="F275" s="144" t="s">
        <v>3030</v>
      </c>
      <c r="I275" s="350"/>
      <c r="J275" s="145">
        <f>BK275</f>
        <v>0</v>
      </c>
      <c r="L275" s="134"/>
      <c r="M275" s="138"/>
      <c r="N275" s="139"/>
      <c r="O275" s="139"/>
      <c r="P275" s="140">
        <f>SUM(P276:P354)</f>
        <v>517.59848199999999</v>
      </c>
      <c r="Q275" s="139"/>
      <c r="R275" s="140">
        <f>SUM(R276:R354)</f>
        <v>123.96184974000001</v>
      </c>
      <c r="S275" s="139"/>
      <c r="T275" s="141">
        <f>SUM(T276:T354)</f>
        <v>0</v>
      </c>
      <c r="AR275" s="135" t="s">
        <v>2215</v>
      </c>
      <c r="AT275" s="142" t="s">
        <v>2206</v>
      </c>
      <c r="AU275" s="142" t="s">
        <v>2215</v>
      </c>
      <c r="AY275" s="135" t="s">
        <v>2612</v>
      </c>
      <c r="BK275" s="143">
        <f>SUM(BK276:BK354)</f>
        <v>0</v>
      </c>
    </row>
    <row r="276" spans="1:65" s="1" customFormat="1" ht="16.5" customHeight="1">
      <c r="A276" s="29"/>
      <c r="B276" s="146"/>
      <c r="C276" s="147" t="s">
        <v>2456</v>
      </c>
      <c r="D276" s="147" t="s">
        <v>2618</v>
      </c>
      <c r="E276" s="148" t="s">
        <v>1329</v>
      </c>
      <c r="F276" s="149" t="s">
        <v>1330</v>
      </c>
      <c r="G276" s="150" t="s">
        <v>2345</v>
      </c>
      <c r="H276" s="151">
        <v>2</v>
      </c>
      <c r="I276" s="344"/>
      <c r="J276" s="152">
        <f>ROUND(I276*H276,2)</f>
        <v>0</v>
      </c>
      <c r="K276" s="153"/>
      <c r="L276" s="30"/>
      <c r="M276" s="154" t="s">
        <v>2156</v>
      </c>
      <c r="N276" s="155" t="s">
        <v>2172</v>
      </c>
      <c r="O276" s="156">
        <v>0.27500000000000002</v>
      </c>
      <c r="P276" s="156">
        <f>O276*H276</f>
        <v>0.55000000000000004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8" t="s">
        <v>2389</v>
      </c>
      <c r="AT276" s="158" t="s">
        <v>2618</v>
      </c>
      <c r="AU276" s="158" t="s">
        <v>2217</v>
      </c>
      <c r="AY276" s="17" t="s">
        <v>2612</v>
      </c>
      <c r="BE276" s="159">
        <f>IF(N276="základní",J276,0)</f>
        <v>0</v>
      </c>
      <c r="BF276" s="159">
        <f>IF(N276="snížená",J276,0)</f>
        <v>0</v>
      </c>
      <c r="BG276" s="159">
        <f>IF(N276="zákl. přenesená",J276,0)</f>
        <v>0</v>
      </c>
      <c r="BH276" s="159">
        <f>IF(N276="sníž. přenesená",J276,0)</f>
        <v>0</v>
      </c>
      <c r="BI276" s="159">
        <f>IF(N276="nulová",J276,0)</f>
        <v>0</v>
      </c>
      <c r="BJ276" s="17" t="s">
        <v>2215</v>
      </c>
      <c r="BK276" s="159">
        <f>ROUND(I276*H276,2)</f>
        <v>0</v>
      </c>
      <c r="BL276" s="17" t="s">
        <v>2389</v>
      </c>
      <c r="BM276" s="158" t="s">
        <v>1331</v>
      </c>
    </row>
    <row r="277" spans="1:65" s="12" customFormat="1">
      <c r="B277" s="160"/>
      <c r="D277" s="161" t="s">
        <v>2624</v>
      </c>
      <c r="E277" s="162" t="s">
        <v>2156</v>
      </c>
      <c r="F277" s="163" t="s">
        <v>1332</v>
      </c>
      <c r="H277" s="162" t="s">
        <v>2156</v>
      </c>
      <c r="I277" s="345"/>
      <c r="L277" s="160"/>
      <c r="M277" s="164"/>
      <c r="N277" s="165"/>
      <c r="O277" s="165"/>
      <c r="P277" s="165"/>
      <c r="Q277" s="165"/>
      <c r="R277" s="165"/>
      <c r="S277" s="165"/>
      <c r="T277" s="166"/>
      <c r="AT277" s="162" t="s">
        <v>2624</v>
      </c>
      <c r="AU277" s="162" t="s">
        <v>2217</v>
      </c>
      <c r="AV277" s="12" t="s">
        <v>2215</v>
      </c>
      <c r="AW277" s="12" t="s">
        <v>26</v>
      </c>
      <c r="AX277" s="12" t="s">
        <v>2207</v>
      </c>
      <c r="AY277" s="162" t="s">
        <v>2612</v>
      </c>
    </row>
    <row r="278" spans="1:65" s="13" customFormat="1">
      <c r="B278" s="167"/>
      <c r="D278" s="161" t="s">
        <v>2624</v>
      </c>
      <c r="E278" s="168" t="s">
        <v>2156</v>
      </c>
      <c r="F278" s="169" t="s">
        <v>1333</v>
      </c>
      <c r="H278" s="170">
        <v>2</v>
      </c>
      <c r="I278" s="346"/>
      <c r="L278" s="167"/>
      <c r="M278" s="171"/>
      <c r="N278" s="172"/>
      <c r="O278" s="172"/>
      <c r="P278" s="172"/>
      <c r="Q278" s="172"/>
      <c r="R278" s="172"/>
      <c r="S278" s="172"/>
      <c r="T278" s="173"/>
      <c r="AT278" s="168" t="s">
        <v>2624</v>
      </c>
      <c r="AU278" s="168" t="s">
        <v>2217</v>
      </c>
      <c r="AV278" s="13" t="s">
        <v>2217</v>
      </c>
      <c r="AW278" s="13" t="s">
        <v>26</v>
      </c>
      <c r="AX278" s="13" t="s">
        <v>2207</v>
      </c>
      <c r="AY278" s="168" t="s">
        <v>2612</v>
      </c>
    </row>
    <row r="279" spans="1:65" s="15" customFormat="1">
      <c r="B279" s="181"/>
      <c r="D279" s="161" t="s">
        <v>2624</v>
      </c>
      <c r="E279" s="182" t="s">
        <v>2156</v>
      </c>
      <c r="F279" s="183" t="s">
        <v>2641</v>
      </c>
      <c r="H279" s="184">
        <v>2</v>
      </c>
      <c r="I279" s="348"/>
      <c r="L279" s="181"/>
      <c r="M279" s="185"/>
      <c r="N279" s="186"/>
      <c r="O279" s="186"/>
      <c r="P279" s="186"/>
      <c r="Q279" s="186"/>
      <c r="R279" s="186"/>
      <c r="S279" s="186"/>
      <c r="T279" s="187"/>
      <c r="AT279" s="182" t="s">
        <v>2624</v>
      </c>
      <c r="AU279" s="182" t="s">
        <v>2217</v>
      </c>
      <c r="AV279" s="15" t="s">
        <v>2389</v>
      </c>
      <c r="AW279" s="15" t="s">
        <v>26</v>
      </c>
      <c r="AX279" s="15" t="s">
        <v>2215</v>
      </c>
      <c r="AY279" s="182" t="s">
        <v>2612</v>
      </c>
    </row>
    <row r="280" spans="1:65" s="1" customFormat="1" ht="16.5" customHeight="1">
      <c r="A280" s="29"/>
      <c r="B280" s="146"/>
      <c r="C280" s="188" t="s">
        <v>2890</v>
      </c>
      <c r="D280" s="188" t="s">
        <v>2855</v>
      </c>
      <c r="E280" s="189" t="s">
        <v>1334</v>
      </c>
      <c r="F280" s="190" t="s">
        <v>1335</v>
      </c>
      <c r="G280" s="191" t="s">
        <v>2345</v>
      </c>
      <c r="H280" s="192">
        <v>2.5</v>
      </c>
      <c r="I280" s="349"/>
      <c r="J280" s="193">
        <f>ROUND(I280*H280,2)</f>
        <v>0</v>
      </c>
      <c r="K280" s="194"/>
      <c r="L280" s="195"/>
      <c r="M280" s="196" t="s">
        <v>2156</v>
      </c>
      <c r="N280" s="197" t="s">
        <v>2172</v>
      </c>
      <c r="O280" s="156">
        <v>0</v>
      </c>
      <c r="P280" s="156">
        <f>O280*H280</f>
        <v>0</v>
      </c>
      <c r="Q280" s="156">
        <v>1.72E-3</v>
      </c>
      <c r="R280" s="156">
        <f>Q280*H280</f>
        <v>4.3E-3</v>
      </c>
      <c r="S280" s="156">
        <v>0</v>
      </c>
      <c r="T280" s="157">
        <f>S280*H280</f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58" t="s">
        <v>2342</v>
      </c>
      <c r="AT280" s="158" t="s">
        <v>2855</v>
      </c>
      <c r="AU280" s="158" t="s">
        <v>2217</v>
      </c>
      <c r="AY280" s="17" t="s">
        <v>2612</v>
      </c>
      <c r="BE280" s="159">
        <f>IF(N280="základní",J280,0)</f>
        <v>0</v>
      </c>
      <c r="BF280" s="159">
        <f>IF(N280="snížená",J280,0)</f>
        <v>0</v>
      </c>
      <c r="BG280" s="159">
        <f>IF(N280="zákl. přenesená",J280,0)</f>
        <v>0</v>
      </c>
      <c r="BH280" s="159">
        <f>IF(N280="sníž. přenesená",J280,0)</f>
        <v>0</v>
      </c>
      <c r="BI280" s="159">
        <f>IF(N280="nulová",J280,0)</f>
        <v>0</v>
      </c>
      <c r="BJ280" s="17" t="s">
        <v>2215</v>
      </c>
      <c r="BK280" s="159">
        <f>ROUND(I280*H280,2)</f>
        <v>0</v>
      </c>
      <c r="BL280" s="17" t="s">
        <v>2389</v>
      </c>
      <c r="BM280" s="158" t="s">
        <v>1336</v>
      </c>
    </row>
    <row r="281" spans="1:65" s="13" customFormat="1">
      <c r="B281" s="167"/>
      <c r="D281" s="161" t="s">
        <v>2624</v>
      </c>
      <c r="E281" s="168" t="s">
        <v>2156</v>
      </c>
      <c r="F281" s="169" t="s">
        <v>1337</v>
      </c>
      <c r="H281" s="170">
        <v>2.5</v>
      </c>
      <c r="I281" s="346"/>
      <c r="L281" s="167"/>
      <c r="M281" s="171"/>
      <c r="N281" s="172"/>
      <c r="O281" s="172"/>
      <c r="P281" s="172"/>
      <c r="Q281" s="172"/>
      <c r="R281" s="172"/>
      <c r="S281" s="172"/>
      <c r="T281" s="173"/>
      <c r="AT281" s="168" t="s">
        <v>2624</v>
      </c>
      <c r="AU281" s="168" t="s">
        <v>2217</v>
      </c>
      <c r="AV281" s="13" t="s">
        <v>2217</v>
      </c>
      <c r="AW281" s="13" t="s">
        <v>26</v>
      </c>
      <c r="AX281" s="13" t="s">
        <v>2207</v>
      </c>
      <c r="AY281" s="168" t="s">
        <v>2612</v>
      </c>
    </row>
    <row r="282" spans="1:65" s="15" customFormat="1">
      <c r="B282" s="181"/>
      <c r="D282" s="161" t="s">
        <v>2624</v>
      </c>
      <c r="E282" s="182" t="s">
        <v>2156</v>
      </c>
      <c r="F282" s="183" t="s">
        <v>2641</v>
      </c>
      <c r="H282" s="184">
        <v>2.5</v>
      </c>
      <c r="I282" s="348"/>
      <c r="L282" s="181"/>
      <c r="M282" s="185"/>
      <c r="N282" s="186"/>
      <c r="O282" s="186"/>
      <c r="P282" s="186"/>
      <c r="Q282" s="186"/>
      <c r="R282" s="186"/>
      <c r="S282" s="186"/>
      <c r="T282" s="187"/>
      <c r="AT282" s="182" t="s">
        <v>2624</v>
      </c>
      <c r="AU282" s="182" t="s">
        <v>2217</v>
      </c>
      <c r="AV282" s="15" t="s">
        <v>2389</v>
      </c>
      <c r="AW282" s="15" t="s">
        <v>26</v>
      </c>
      <c r="AX282" s="15" t="s">
        <v>2215</v>
      </c>
      <c r="AY282" s="182" t="s">
        <v>2612</v>
      </c>
    </row>
    <row r="283" spans="1:65" s="1" customFormat="1" ht="21.75" customHeight="1">
      <c r="A283" s="29"/>
      <c r="B283" s="146"/>
      <c r="C283" s="147" t="s">
        <v>2899</v>
      </c>
      <c r="D283" s="147" t="s">
        <v>2618</v>
      </c>
      <c r="E283" s="148" t="s">
        <v>1338</v>
      </c>
      <c r="F283" s="149" t="s">
        <v>1339</v>
      </c>
      <c r="G283" s="150" t="s">
        <v>2345</v>
      </c>
      <c r="H283" s="151">
        <v>0.4</v>
      </c>
      <c r="I283" s="344"/>
      <c r="J283" s="152">
        <f>ROUND(I283*H283,2)</f>
        <v>0</v>
      </c>
      <c r="K283" s="153"/>
      <c r="L283" s="30"/>
      <c r="M283" s="154" t="s">
        <v>2156</v>
      </c>
      <c r="N283" s="155" t="s">
        <v>2172</v>
      </c>
      <c r="O283" s="156">
        <v>0.375</v>
      </c>
      <c r="P283" s="156">
        <f>O283*H283</f>
        <v>0.15000000000000002</v>
      </c>
      <c r="Q283" s="156">
        <v>0</v>
      </c>
      <c r="R283" s="156">
        <f>Q283*H283</f>
        <v>0</v>
      </c>
      <c r="S283" s="156">
        <v>0</v>
      </c>
      <c r="T283" s="157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8" t="s">
        <v>2389</v>
      </c>
      <c r="AT283" s="158" t="s">
        <v>2618</v>
      </c>
      <c r="AU283" s="158" t="s">
        <v>2217</v>
      </c>
      <c r="AY283" s="17" t="s">
        <v>2612</v>
      </c>
      <c r="BE283" s="159">
        <f>IF(N283="základní",J283,0)</f>
        <v>0</v>
      </c>
      <c r="BF283" s="159">
        <f>IF(N283="snížená",J283,0)</f>
        <v>0</v>
      </c>
      <c r="BG283" s="159">
        <f>IF(N283="zákl. přenesená",J283,0)</f>
        <v>0</v>
      </c>
      <c r="BH283" s="159">
        <f>IF(N283="sníž. přenesená",J283,0)</f>
        <v>0</v>
      </c>
      <c r="BI283" s="159">
        <f>IF(N283="nulová",J283,0)</f>
        <v>0</v>
      </c>
      <c r="BJ283" s="17" t="s">
        <v>2215</v>
      </c>
      <c r="BK283" s="159">
        <f>ROUND(I283*H283,2)</f>
        <v>0</v>
      </c>
      <c r="BL283" s="17" t="s">
        <v>2389</v>
      </c>
      <c r="BM283" s="158" t="s">
        <v>1340</v>
      </c>
    </row>
    <row r="284" spans="1:65" s="12" customFormat="1">
      <c r="B284" s="160"/>
      <c r="D284" s="161" t="s">
        <v>2624</v>
      </c>
      <c r="E284" s="162" t="s">
        <v>2156</v>
      </c>
      <c r="F284" s="163" t="s">
        <v>1341</v>
      </c>
      <c r="H284" s="162" t="s">
        <v>2156</v>
      </c>
      <c r="I284" s="345"/>
      <c r="L284" s="160"/>
      <c r="M284" s="164"/>
      <c r="N284" s="165"/>
      <c r="O284" s="165"/>
      <c r="P284" s="165"/>
      <c r="Q284" s="165"/>
      <c r="R284" s="165"/>
      <c r="S284" s="165"/>
      <c r="T284" s="166"/>
      <c r="AT284" s="162" t="s">
        <v>2624</v>
      </c>
      <c r="AU284" s="162" t="s">
        <v>2217</v>
      </c>
      <c r="AV284" s="12" t="s">
        <v>2215</v>
      </c>
      <c r="AW284" s="12" t="s">
        <v>26</v>
      </c>
      <c r="AX284" s="12" t="s">
        <v>2207</v>
      </c>
      <c r="AY284" s="162" t="s">
        <v>2612</v>
      </c>
    </row>
    <row r="285" spans="1:65" s="13" customFormat="1">
      <c r="B285" s="167"/>
      <c r="D285" s="161" t="s">
        <v>2624</v>
      </c>
      <c r="E285" s="168" t="s">
        <v>2156</v>
      </c>
      <c r="F285" s="169" t="s">
        <v>1342</v>
      </c>
      <c r="H285" s="170">
        <v>0.4</v>
      </c>
      <c r="I285" s="346"/>
      <c r="L285" s="167"/>
      <c r="M285" s="171"/>
      <c r="N285" s="172"/>
      <c r="O285" s="172"/>
      <c r="P285" s="172"/>
      <c r="Q285" s="172"/>
      <c r="R285" s="172"/>
      <c r="S285" s="172"/>
      <c r="T285" s="173"/>
      <c r="AT285" s="168" t="s">
        <v>2624</v>
      </c>
      <c r="AU285" s="168" t="s">
        <v>2217</v>
      </c>
      <c r="AV285" s="13" t="s">
        <v>2217</v>
      </c>
      <c r="AW285" s="13" t="s">
        <v>26</v>
      </c>
      <c r="AX285" s="13" t="s">
        <v>2207</v>
      </c>
      <c r="AY285" s="168" t="s">
        <v>2612</v>
      </c>
    </row>
    <row r="286" spans="1:65" s="15" customFormat="1">
      <c r="B286" s="181"/>
      <c r="D286" s="161" t="s">
        <v>2624</v>
      </c>
      <c r="E286" s="182" t="s">
        <v>2156</v>
      </c>
      <c r="F286" s="183" t="s">
        <v>2641</v>
      </c>
      <c r="H286" s="184">
        <v>0.4</v>
      </c>
      <c r="I286" s="348"/>
      <c r="L286" s="181"/>
      <c r="M286" s="185"/>
      <c r="N286" s="186"/>
      <c r="O286" s="186"/>
      <c r="P286" s="186"/>
      <c r="Q286" s="186"/>
      <c r="R286" s="186"/>
      <c r="S286" s="186"/>
      <c r="T286" s="187"/>
      <c r="AT286" s="182" t="s">
        <v>2624</v>
      </c>
      <c r="AU286" s="182" t="s">
        <v>2217</v>
      </c>
      <c r="AV286" s="15" t="s">
        <v>2389</v>
      </c>
      <c r="AW286" s="15" t="s">
        <v>26</v>
      </c>
      <c r="AX286" s="15" t="s">
        <v>2215</v>
      </c>
      <c r="AY286" s="182" t="s">
        <v>2612</v>
      </c>
    </row>
    <row r="287" spans="1:65" s="1" customFormat="1" ht="16.5" customHeight="1">
      <c r="A287" s="29"/>
      <c r="B287" s="146"/>
      <c r="C287" s="188" t="s">
        <v>2904</v>
      </c>
      <c r="D287" s="188" t="s">
        <v>2855</v>
      </c>
      <c r="E287" s="189" t="s">
        <v>1343</v>
      </c>
      <c r="F287" s="190" t="s">
        <v>1344</v>
      </c>
      <c r="G287" s="191" t="s">
        <v>2345</v>
      </c>
      <c r="H287" s="192">
        <v>2</v>
      </c>
      <c r="I287" s="349"/>
      <c r="J287" s="193">
        <f>ROUND(I287*H287,2)</f>
        <v>0</v>
      </c>
      <c r="K287" s="194"/>
      <c r="L287" s="195"/>
      <c r="M287" s="196" t="s">
        <v>2156</v>
      </c>
      <c r="N287" s="197" t="s">
        <v>2172</v>
      </c>
      <c r="O287" s="156">
        <v>0</v>
      </c>
      <c r="P287" s="156">
        <f>O287*H287</f>
        <v>0</v>
      </c>
      <c r="Q287" s="156">
        <v>1.205E-2</v>
      </c>
      <c r="R287" s="156">
        <f>Q287*H287</f>
        <v>2.41E-2</v>
      </c>
      <c r="S287" s="156">
        <v>0</v>
      </c>
      <c r="T287" s="157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8" t="s">
        <v>2342</v>
      </c>
      <c r="AT287" s="158" t="s">
        <v>2855</v>
      </c>
      <c r="AU287" s="158" t="s">
        <v>2217</v>
      </c>
      <c r="AY287" s="17" t="s">
        <v>2612</v>
      </c>
      <c r="BE287" s="159">
        <f>IF(N287="základní",J287,0)</f>
        <v>0</v>
      </c>
      <c r="BF287" s="159">
        <f>IF(N287="snížená",J287,0)</f>
        <v>0</v>
      </c>
      <c r="BG287" s="159">
        <f>IF(N287="zákl. přenesená",J287,0)</f>
        <v>0</v>
      </c>
      <c r="BH287" s="159">
        <f>IF(N287="sníž. přenesená",J287,0)</f>
        <v>0</v>
      </c>
      <c r="BI287" s="159">
        <f>IF(N287="nulová",J287,0)</f>
        <v>0</v>
      </c>
      <c r="BJ287" s="17" t="s">
        <v>2215</v>
      </c>
      <c r="BK287" s="159">
        <f>ROUND(I287*H287,2)</f>
        <v>0</v>
      </c>
      <c r="BL287" s="17" t="s">
        <v>2389</v>
      </c>
      <c r="BM287" s="158" t="s">
        <v>1345</v>
      </c>
    </row>
    <row r="288" spans="1:65" s="13" customFormat="1">
      <c r="B288" s="167"/>
      <c r="D288" s="161" t="s">
        <v>2624</v>
      </c>
      <c r="E288" s="168" t="s">
        <v>2156</v>
      </c>
      <c r="F288" s="169" t="s">
        <v>2217</v>
      </c>
      <c r="H288" s="170">
        <v>2</v>
      </c>
      <c r="I288" s="346"/>
      <c r="L288" s="167"/>
      <c r="M288" s="171"/>
      <c r="N288" s="172"/>
      <c r="O288" s="172"/>
      <c r="P288" s="172"/>
      <c r="Q288" s="172"/>
      <c r="R288" s="172"/>
      <c r="S288" s="172"/>
      <c r="T288" s="173"/>
      <c r="AT288" s="168" t="s">
        <v>2624</v>
      </c>
      <c r="AU288" s="168" t="s">
        <v>2217</v>
      </c>
      <c r="AV288" s="13" t="s">
        <v>2217</v>
      </c>
      <c r="AW288" s="13" t="s">
        <v>26</v>
      </c>
      <c r="AX288" s="13" t="s">
        <v>2207</v>
      </c>
      <c r="AY288" s="168" t="s">
        <v>2612</v>
      </c>
    </row>
    <row r="289" spans="1:65" s="15" customFormat="1">
      <c r="B289" s="181"/>
      <c r="D289" s="161" t="s">
        <v>2624</v>
      </c>
      <c r="E289" s="182" t="s">
        <v>2156</v>
      </c>
      <c r="F289" s="183" t="s">
        <v>2641</v>
      </c>
      <c r="H289" s="184">
        <v>2</v>
      </c>
      <c r="I289" s="348"/>
      <c r="L289" s="181"/>
      <c r="M289" s="185"/>
      <c r="N289" s="186"/>
      <c r="O289" s="186"/>
      <c r="P289" s="186"/>
      <c r="Q289" s="186"/>
      <c r="R289" s="186"/>
      <c r="S289" s="186"/>
      <c r="T289" s="187"/>
      <c r="AT289" s="182" t="s">
        <v>2624</v>
      </c>
      <c r="AU289" s="182" t="s">
        <v>2217</v>
      </c>
      <c r="AV289" s="15" t="s">
        <v>2389</v>
      </c>
      <c r="AW289" s="15" t="s">
        <v>26</v>
      </c>
      <c r="AX289" s="15" t="s">
        <v>2215</v>
      </c>
      <c r="AY289" s="182" t="s">
        <v>2612</v>
      </c>
    </row>
    <row r="290" spans="1:65" s="1" customFormat="1" ht="16.5" customHeight="1">
      <c r="A290" s="29"/>
      <c r="B290" s="146"/>
      <c r="C290" s="147" t="s">
        <v>2505</v>
      </c>
      <c r="D290" s="147" t="s">
        <v>2618</v>
      </c>
      <c r="E290" s="148" t="s">
        <v>1346</v>
      </c>
      <c r="F290" s="149" t="s">
        <v>1347</v>
      </c>
      <c r="G290" s="150" t="s">
        <v>2297</v>
      </c>
      <c r="H290" s="151">
        <v>8.36</v>
      </c>
      <c r="I290" s="344"/>
      <c r="J290" s="152">
        <f>ROUND(I290*H290,2)</f>
        <v>0</v>
      </c>
      <c r="K290" s="153"/>
      <c r="L290" s="30"/>
      <c r="M290" s="154" t="s">
        <v>2156</v>
      </c>
      <c r="N290" s="155" t="s">
        <v>2172</v>
      </c>
      <c r="O290" s="156">
        <v>0.9</v>
      </c>
      <c r="P290" s="156">
        <f>O290*H290</f>
        <v>7.524</v>
      </c>
      <c r="Q290" s="156">
        <v>0.22316</v>
      </c>
      <c r="R290" s="156">
        <f>Q290*H290</f>
        <v>1.8656175999999998</v>
      </c>
      <c r="S290" s="156">
        <v>0</v>
      </c>
      <c r="T290" s="157">
        <f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8" t="s">
        <v>2389</v>
      </c>
      <c r="AT290" s="158" t="s">
        <v>2618</v>
      </c>
      <c r="AU290" s="158" t="s">
        <v>2217</v>
      </c>
      <c r="AY290" s="17" t="s">
        <v>2612</v>
      </c>
      <c r="BE290" s="159">
        <f>IF(N290="základní",J290,0)</f>
        <v>0</v>
      </c>
      <c r="BF290" s="159">
        <f>IF(N290="snížená",J290,0)</f>
        <v>0</v>
      </c>
      <c r="BG290" s="159">
        <f>IF(N290="zákl. přenesená",J290,0)</f>
        <v>0</v>
      </c>
      <c r="BH290" s="159">
        <f>IF(N290="sníž. přenesená",J290,0)</f>
        <v>0</v>
      </c>
      <c r="BI290" s="159">
        <f>IF(N290="nulová",J290,0)</f>
        <v>0</v>
      </c>
      <c r="BJ290" s="17" t="s">
        <v>2215</v>
      </c>
      <c r="BK290" s="159">
        <f>ROUND(I290*H290,2)</f>
        <v>0</v>
      </c>
      <c r="BL290" s="17" t="s">
        <v>2389</v>
      </c>
      <c r="BM290" s="158" t="s">
        <v>1348</v>
      </c>
    </row>
    <row r="291" spans="1:65" s="12" customFormat="1">
      <c r="B291" s="160"/>
      <c r="D291" s="161" t="s">
        <v>2624</v>
      </c>
      <c r="E291" s="162" t="s">
        <v>2156</v>
      </c>
      <c r="F291" s="163" t="s">
        <v>1349</v>
      </c>
      <c r="H291" s="162" t="s">
        <v>2156</v>
      </c>
      <c r="I291" s="345"/>
      <c r="L291" s="160"/>
      <c r="M291" s="164"/>
      <c r="N291" s="165"/>
      <c r="O291" s="165"/>
      <c r="P291" s="165"/>
      <c r="Q291" s="165"/>
      <c r="R291" s="165"/>
      <c r="S291" s="165"/>
      <c r="T291" s="166"/>
      <c r="AT291" s="162" t="s">
        <v>2624</v>
      </c>
      <c r="AU291" s="162" t="s">
        <v>2217</v>
      </c>
      <c r="AV291" s="12" t="s">
        <v>2215</v>
      </c>
      <c r="AW291" s="12" t="s">
        <v>26</v>
      </c>
      <c r="AX291" s="12" t="s">
        <v>2207</v>
      </c>
      <c r="AY291" s="162" t="s">
        <v>2612</v>
      </c>
    </row>
    <row r="292" spans="1:65" s="13" customFormat="1">
      <c r="B292" s="167"/>
      <c r="D292" s="161" t="s">
        <v>2624</v>
      </c>
      <c r="E292" s="168" t="s">
        <v>2156</v>
      </c>
      <c r="F292" s="169" t="s">
        <v>1350</v>
      </c>
      <c r="H292" s="170">
        <v>3.8</v>
      </c>
      <c r="I292" s="346"/>
      <c r="L292" s="167"/>
      <c r="M292" s="171"/>
      <c r="N292" s="172"/>
      <c r="O292" s="172"/>
      <c r="P292" s="172"/>
      <c r="Q292" s="172"/>
      <c r="R292" s="172"/>
      <c r="S292" s="172"/>
      <c r="T292" s="173"/>
      <c r="AT292" s="168" t="s">
        <v>2624</v>
      </c>
      <c r="AU292" s="168" t="s">
        <v>2217</v>
      </c>
      <c r="AV292" s="13" t="s">
        <v>2217</v>
      </c>
      <c r="AW292" s="13" t="s">
        <v>26</v>
      </c>
      <c r="AX292" s="13" t="s">
        <v>2207</v>
      </c>
      <c r="AY292" s="168" t="s">
        <v>2612</v>
      </c>
    </row>
    <row r="293" spans="1:65" s="13" customFormat="1">
      <c r="B293" s="167"/>
      <c r="D293" s="161" t="s">
        <v>2624</v>
      </c>
      <c r="E293" s="168" t="s">
        <v>2156</v>
      </c>
      <c r="F293" s="169" t="s">
        <v>1351</v>
      </c>
      <c r="H293" s="170">
        <v>4.5599999999999996</v>
      </c>
      <c r="I293" s="346"/>
      <c r="L293" s="167"/>
      <c r="M293" s="171"/>
      <c r="N293" s="172"/>
      <c r="O293" s="172"/>
      <c r="P293" s="172"/>
      <c r="Q293" s="172"/>
      <c r="R293" s="172"/>
      <c r="S293" s="172"/>
      <c r="T293" s="173"/>
      <c r="AT293" s="168" t="s">
        <v>2624</v>
      </c>
      <c r="AU293" s="168" t="s">
        <v>2217</v>
      </c>
      <c r="AV293" s="13" t="s">
        <v>2217</v>
      </c>
      <c r="AW293" s="13" t="s">
        <v>26</v>
      </c>
      <c r="AX293" s="13" t="s">
        <v>2207</v>
      </c>
      <c r="AY293" s="168" t="s">
        <v>2612</v>
      </c>
    </row>
    <row r="294" spans="1:65" s="15" customFormat="1">
      <c r="B294" s="181"/>
      <c r="D294" s="161" t="s">
        <v>2624</v>
      </c>
      <c r="E294" s="182" t="s">
        <v>2156</v>
      </c>
      <c r="F294" s="183" t="s">
        <v>2641</v>
      </c>
      <c r="H294" s="184">
        <v>8.36</v>
      </c>
      <c r="I294" s="348"/>
      <c r="L294" s="181"/>
      <c r="M294" s="185"/>
      <c r="N294" s="186"/>
      <c r="O294" s="186"/>
      <c r="P294" s="186"/>
      <c r="Q294" s="186"/>
      <c r="R294" s="186"/>
      <c r="S294" s="186"/>
      <c r="T294" s="187"/>
      <c r="AT294" s="182" t="s">
        <v>2624</v>
      </c>
      <c r="AU294" s="182" t="s">
        <v>2217</v>
      </c>
      <c r="AV294" s="15" t="s">
        <v>2389</v>
      </c>
      <c r="AW294" s="15" t="s">
        <v>26</v>
      </c>
      <c r="AX294" s="15" t="s">
        <v>2215</v>
      </c>
      <c r="AY294" s="182" t="s">
        <v>2612</v>
      </c>
    </row>
    <row r="295" spans="1:65" s="1" customFormat="1" ht="16.5" customHeight="1">
      <c r="A295" s="29"/>
      <c r="B295" s="146"/>
      <c r="C295" s="147" t="s">
        <v>2461</v>
      </c>
      <c r="D295" s="147" t="s">
        <v>2618</v>
      </c>
      <c r="E295" s="148" t="s">
        <v>1352</v>
      </c>
      <c r="F295" s="149" t="s">
        <v>1353</v>
      </c>
      <c r="G295" s="150" t="s">
        <v>2297</v>
      </c>
      <c r="H295" s="151">
        <v>50.05</v>
      </c>
      <c r="I295" s="344"/>
      <c r="J295" s="152">
        <f>ROUND(I295*H295,2)</f>
        <v>0</v>
      </c>
      <c r="K295" s="153"/>
      <c r="L295" s="30"/>
      <c r="M295" s="154" t="s">
        <v>2156</v>
      </c>
      <c r="N295" s="155" t="s">
        <v>2172</v>
      </c>
      <c r="O295" s="156">
        <v>1.3080000000000001</v>
      </c>
      <c r="P295" s="156">
        <f>O295*H295</f>
        <v>65.465400000000002</v>
      </c>
      <c r="Q295" s="156">
        <v>0.27653</v>
      </c>
      <c r="R295" s="156">
        <f>Q295*H295</f>
        <v>13.8403265</v>
      </c>
      <c r="S295" s="156">
        <v>0</v>
      </c>
      <c r="T295" s="157">
        <f>S295*H295</f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8" t="s">
        <v>2389</v>
      </c>
      <c r="AT295" s="158" t="s">
        <v>2618</v>
      </c>
      <c r="AU295" s="158" t="s">
        <v>2217</v>
      </c>
      <c r="AY295" s="17" t="s">
        <v>2612</v>
      </c>
      <c r="BE295" s="159">
        <f>IF(N295="základní",J295,0)</f>
        <v>0</v>
      </c>
      <c r="BF295" s="159">
        <f>IF(N295="snížená",J295,0)</f>
        <v>0</v>
      </c>
      <c r="BG295" s="159">
        <f>IF(N295="zákl. přenesená",J295,0)</f>
        <v>0</v>
      </c>
      <c r="BH295" s="159">
        <f>IF(N295="sníž. přenesená",J295,0)</f>
        <v>0</v>
      </c>
      <c r="BI295" s="159">
        <f>IF(N295="nulová",J295,0)</f>
        <v>0</v>
      </c>
      <c r="BJ295" s="17" t="s">
        <v>2215</v>
      </c>
      <c r="BK295" s="159">
        <f>ROUND(I295*H295,2)</f>
        <v>0</v>
      </c>
      <c r="BL295" s="17" t="s">
        <v>2389</v>
      </c>
      <c r="BM295" s="158" t="s">
        <v>1354</v>
      </c>
    </row>
    <row r="296" spans="1:65" s="12" customFormat="1">
      <c r="B296" s="160"/>
      <c r="D296" s="161" t="s">
        <v>2624</v>
      </c>
      <c r="E296" s="162" t="s">
        <v>2156</v>
      </c>
      <c r="F296" s="163" t="s">
        <v>1355</v>
      </c>
      <c r="H296" s="162" t="s">
        <v>2156</v>
      </c>
      <c r="I296" s="345"/>
      <c r="L296" s="160"/>
      <c r="M296" s="164"/>
      <c r="N296" s="165"/>
      <c r="O296" s="165"/>
      <c r="P296" s="165"/>
      <c r="Q296" s="165"/>
      <c r="R296" s="165"/>
      <c r="S296" s="165"/>
      <c r="T296" s="166"/>
      <c r="AT296" s="162" t="s">
        <v>2624</v>
      </c>
      <c r="AU296" s="162" t="s">
        <v>2217</v>
      </c>
      <c r="AV296" s="12" t="s">
        <v>2215</v>
      </c>
      <c r="AW296" s="12" t="s">
        <v>26</v>
      </c>
      <c r="AX296" s="12" t="s">
        <v>2207</v>
      </c>
      <c r="AY296" s="162" t="s">
        <v>2612</v>
      </c>
    </row>
    <row r="297" spans="1:65" s="13" customFormat="1">
      <c r="B297" s="167"/>
      <c r="D297" s="161" t="s">
        <v>2624</v>
      </c>
      <c r="E297" s="168" t="s">
        <v>2156</v>
      </c>
      <c r="F297" s="169" t="s">
        <v>1356</v>
      </c>
      <c r="H297" s="170">
        <v>38.36</v>
      </c>
      <c r="I297" s="346"/>
      <c r="L297" s="167"/>
      <c r="M297" s="171"/>
      <c r="N297" s="172"/>
      <c r="O297" s="172"/>
      <c r="P297" s="172"/>
      <c r="Q297" s="172"/>
      <c r="R297" s="172"/>
      <c r="S297" s="172"/>
      <c r="T297" s="173"/>
      <c r="AT297" s="168" t="s">
        <v>2624</v>
      </c>
      <c r="AU297" s="168" t="s">
        <v>2217</v>
      </c>
      <c r="AV297" s="13" t="s">
        <v>2217</v>
      </c>
      <c r="AW297" s="13" t="s">
        <v>26</v>
      </c>
      <c r="AX297" s="13" t="s">
        <v>2207</v>
      </c>
      <c r="AY297" s="168" t="s">
        <v>2612</v>
      </c>
    </row>
    <row r="298" spans="1:65" s="13" customFormat="1">
      <c r="B298" s="167"/>
      <c r="D298" s="161" t="s">
        <v>2624</v>
      </c>
      <c r="E298" s="168" t="s">
        <v>2156</v>
      </c>
      <c r="F298" s="169" t="s">
        <v>1357</v>
      </c>
      <c r="H298" s="170">
        <v>17.024000000000001</v>
      </c>
      <c r="I298" s="346"/>
      <c r="L298" s="167"/>
      <c r="M298" s="171"/>
      <c r="N298" s="172"/>
      <c r="O298" s="172"/>
      <c r="P298" s="172"/>
      <c r="Q298" s="172"/>
      <c r="R298" s="172"/>
      <c r="S298" s="172"/>
      <c r="T298" s="173"/>
      <c r="AT298" s="168" t="s">
        <v>2624</v>
      </c>
      <c r="AU298" s="168" t="s">
        <v>2217</v>
      </c>
      <c r="AV298" s="13" t="s">
        <v>2217</v>
      </c>
      <c r="AW298" s="13" t="s">
        <v>26</v>
      </c>
      <c r="AX298" s="13" t="s">
        <v>2207</v>
      </c>
      <c r="AY298" s="168" t="s">
        <v>2612</v>
      </c>
    </row>
    <row r="299" spans="1:65" s="12" customFormat="1">
      <c r="B299" s="160"/>
      <c r="D299" s="161" t="s">
        <v>2624</v>
      </c>
      <c r="E299" s="162" t="s">
        <v>2156</v>
      </c>
      <c r="F299" s="163" t="s">
        <v>1358</v>
      </c>
      <c r="H299" s="162" t="s">
        <v>2156</v>
      </c>
      <c r="I299" s="345"/>
      <c r="L299" s="160"/>
      <c r="M299" s="164"/>
      <c r="N299" s="165"/>
      <c r="O299" s="165"/>
      <c r="P299" s="165"/>
      <c r="Q299" s="165"/>
      <c r="R299" s="165"/>
      <c r="S299" s="165"/>
      <c r="T299" s="166"/>
      <c r="AT299" s="162" t="s">
        <v>2624</v>
      </c>
      <c r="AU299" s="162" t="s">
        <v>2217</v>
      </c>
      <c r="AV299" s="12" t="s">
        <v>2215</v>
      </c>
      <c r="AW299" s="12" t="s">
        <v>26</v>
      </c>
      <c r="AX299" s="12" t="s">
        <v>2207</v>
      </c>
      <c r="AY299" s="162" t="s">
        <v>2612</v>
      </c>
    </row>
    <row r="300" spans="1:65" s="13" customFormat="1">
      <c r="B300" s="167"/>
      <c r="D300" s="161" t="s">
        <v>2624</v>
      </c>
      <c r="E300" s="168" t="s">
        <v>2156</v>
      </c>
      <c r="F300" s="169" t="s">
        <v>1359</v>
      </c>
      <c r="H300" s="170">
        <v>-4.62</v>
      </c>
      <c r="I300" s="346"/>
      <c r="L300" s="167"/>
      <c r="M300" s="171"/>
      <c r="N300" s="172"/>
      <c r="O300" s="172"/>
      <c r="P300" s="172"/>
      <c r="Q300" s="172"/>
      <c r="R300" s="172"/>
      <c r="S300" s="172"/>
      <c r="T300" s="173"/>
      <c r="AT300" s="168" t="s">
        <v>2624</v>
      </c>
      <c r="AU300" s="168" t="s">
        <v>2217</v>
      </c>
      <c r="AV300" s="13" t="s">
        <v>2217</v>
      </c>
      <c r="AW300" s="13" t="s">
        <v>26</v>
      </c>
      <c r="AX300" s="13" t="s">
        <v>2207</v>
      </c>
      <c r="AY300" s="168" t="s">
        <v>2612</v>
      </c>
    </row>
    <row r="301" spans="1:65" s="12" customFormat="1">
      <c r="B301" s="160"/>
      <c r="D301" s="161" t="s">
        <v>2624</v>
      </c>
      <c r="E301" s="162" t="s">
        <v>2156</v>
      </c>
      <c r="F301" s="163" t="s">
        <v>1360</v>
      </c>
      <c r="H301" s="162" t="s">
        <v>2156</v>
      </c>
      <c r="I301" s="345"/>
      <c r="L301" s="160"/>
      <c r="M301" s="164"/>
      <c r="N301" s="165"/>
      <c r="O301" s="165"/>
      <c r="P301" s="165"/>
      <c r="Q301" s="165"/>
      <c r="R301" s="165"/>
      <c r="S301" s="165"/>
      <c r="T301" s="166"/>
      <c r="AT301" s="162" t="s">
        <v>2624</v>
      </c>
      <c r="AU301" s="162" t="s">
        <v>2217</v>
      </c>
      <c r="AV301" s="12" t="s">
        <v>2215</v>
      </c>
      <c r="AW301" s="12" t="s">
        <v>26</v>
      </c>
      <c r="AX301" s="12" t="s">
        <v>2207</v>
      </c>
      <c r="AY301" s="162" t="s">
        <v>2612</v>
      </c>
    </row>
    <row r="302" spans="1:65" s="13" customFormat="1">
      <c r="B302" s="167"/>
      <c r="D302" s="161" t="s">
        <v>2624</v>
      </c>
      <c r="E302" s="168" t="s">
        <v>2156</v>
      </c>
      <c r="F302" s="169" t="s">
        <v>1361</v>
      </c>
      <c r="H302" s="170">
        <v>-0.71399999999999997</v>
      </c>
      <c r="I302" s="346"/>
      <c r="L302" s="167"/>
      <c r="M302" s="171"/>
      <c r="N302" s="172"/>
      <c r="O302" s="172"/>
      <c r="P302" s="172"/>
      <c r="Q302" s="172"/>
      <c r="R302" s="172"/>
      <c r="S302" s="172"/>
      <c r="T302" s="173"/>
      <c r="AT302" s="168" t="s">
        <v>2624</v>
      </c>
      <c r="AU302" s="168" t="s">
        <v>2217</v>
      </c>
      <c r="AV302" s="13" t="s">
        <v>2217</v>
      </c>
      <c r="AW302" s="13" t="s">
        <v>26</v>
      </c>
      <c r="AX302" s="13" t="s">
        <v>2207</v>
      </c>
      <c r="AY302" s="168" t="s">
        <v>2612</v>
      </c>
    </row>
    <row r="303" spans="1:65" s="15" customFormat="1">
      <c r="B303" s="181"/>
      <c r="D303" s="161" t="s">
        <v>2624</v>
      </c>
      <c r="E303" s="182" t="s">
        <v>2156</v>
      </c>
      <c r="F303" s="183" t="s">
        <v>2641</v>
      </c>
      <c r="H303" s="184">
        <v>50.05</v>
      </c>
      <c r="I303" s="348"/>
      <c r="L303" s="181"/>
      <c r="M303" s="185"/>
      <c r="N303" s="186"/>
      <c r="O303" s="186"/>
      <c r="P303" s="186"/>
      <c r="Q303" s="186"/>
      <c r="R303" s="186"/>
      <c r="S303" s="186"/>
      <c r="T303" s="187"/>
      <c r="AT303" s="182" t="s">
        <v>2624</v>
      </c>
      <c r="AU303" s="182" t="s">
        <v>2217</v>
      </c>
      <c r="AV303" s="15" t="s">
        <v>2389</v>
      </c>
      <c r="AW303" s="15" t="s">
        <v>26</v>
      </c>
      <c r="AX303" s="15" t="s">
        <v>2215</v>
      </c>
      <c r="AY303" s="182" t="s">
        <v>2612</v>
      </c>
    </row>
    <row r="304" spans="1:65" s="1" customFormat="1" ht="16.5" customHeight="1">
      <c r="A304" s="29"/>
      <c r="B304" s="146"/>
      <c r="C304" s="147" t="s">
        <v>2920</v>
      </c>
      <c r="D304" s="147" t="s">
        <v>2618</v>
      </c>
      <c r="E304" s="148" t="s">
        <v>1362</v>
      </c>
      <c r="F304" s="149" t="s">
        <v>1363</v>
      </c>
      <c r="G304" s="150" t="s">
        <v>3034</v>
      </c>
      <c r="H304" s="151">
        <v>10</v>
      </c>
      <c r="I304" s="344"/>
      <c r="J304" s="152">
        <f>ROUND(I304*H304,2)</f>
        <v>0</v>
      </c>
      <c r="K304" s="153"/>
      <c r="L304" s="30"/>
      <c r="M304" s="154" t="s">
        <v>2156</v>
      </c>
      <c r="N304" s="155" t="s">
        <v>2172</v>
      </c>
      <c r="O304" s="156">
        <v>0.26</v>
      </c>
      <c r="P304" s="156">
        <f>O304*H304</f>
        <v>2.6</v>
      </c>
      <c r="Q304" s="156">
        <v>5.4550000000000001E-2</v>
      </c>
      <c r="R304" s="156">
        <f>Q304*H304</f>
        <v>0.54549999999999998</v>
      </c>
      <c r="S304" s="156">
        <v>0</v>
      </c>
      <c r="T304" s="157">
        <f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8" t="s">
        <v>2389</v>
      </c>
      <c r="AT304" s="158" t="s">
        <v>2618</v>
      </c>
      <c r="AU304" s="158" t="s">
        <v>2217</v>
      </c>
      <c r="AY304" s="17" t="s">
        <v>2612</v>
      </c>
      <c r="BE304" s="159">
        <f>IF(N304="základní",J304,0)</f>
        <v>0</v>
      </c>
      <c r="BF304" s="159">
        <f>IF(N304="snížená",J304,0)</f>
        <v>0</v>
      </c>
      <c r="BG304" s="159">
        <f>IF(N304="zákl. přenesená",J304,0)</f>
        <v>0</v>
      </c>
      <c r="BH304" s="159">
        <f>IF(N304="sníž. přenesená",J304,0)</f>
        <v>0</v>
      </c>
      <c r="BI304" s="159">
        <f>IF(N304="nulová",J304,0)</f>
        <v>0</v>
      </c>
      <c r="BJ304" s="17" t="s">
        <v>2215</v>
      </c>
      <c r="BK304" s="159">
        <f>ROUND(I304*H304,2)</f>
        <v>0</v>
      </c>
      <c r="BL304" s="17" t="s">
        <v>2389</v>
      </c>
      <c r="BM304" s="158" t="s">
        <v>1364</v>
      </c>
    </row>
    <row r="305" spans="1:65" s="13" customFormat="1">
      <c r="B305" s="167"/>
      <c r="D305" s="161" t="s">
        <v>2624</v>
      </c>
      <c r="E305" s="168" t="s">
        <v>2156</v>
      </c>
      <c r="F305" s="169" t="s">
        <v>1365</v>
      </c>
      <c r="H305" s="170">
        <v>10</v>
      </c>
      <c r="I305" s="346"/>
      <c r="L305" s="167"/>
      <c r="M305" s="171"/>
      <c r="N305" s="172"/>
      <c r="O305" s="172"/>
      <c r="P305" s="172"/>
      <c r="Q305" s="172"/>
      <c r="R305" s="172"/>
      <c r="S305" s="172"/>
      <c r="T305" s="173"/>
      <c r="AT305" s="168" t="s">
        <v>2624</v>
      </c>
      <c r="AU305" s="168" t="s">
        <v>2217</v>
      </c>
      <c r="AV305" s="13" t="s">
        <v>2217</v>
      </c>
      <c r="AW305" s="13" t="s">
        <v>26</v>
      </c>
      <c r="AX305" s="13" t="s">
        <v>2207</v>
      </c>
      <c r="AY305" s="168" t="s">
        <v>2612</v>
      </c>
    </row>
    <row r="306" spans="1:65" s="15" customFormat="1">
      <c r="B306" s="181"/>
      <c r="D306" s="161" t="s">
        <v>2624</v>
      </c>
      <c r="E306" s="182" t="s">
        <v>2156</v>
      </c>
      <c r="F306" s="183" t="s">
        <v>2641</v>
      </c>
      <c r="H306" s="184">
        <v>10</v>
      </c>
      <c r="I306" s="348"/>
      <c r="L306" s="181"/>
      <c r="M306" s="185"/>
      <c r="N306" s="186"/>
      <c r="O306" s="186"/>
      <c r="P306" s="186"/>
      <c r="Q306" s="186"/>
      <c r="R306" s="186"/>
      <c r="S306" s="186"/>
      <c r="T306" s="187"/>
      <c r="AT306" s="182" t="s">
        <v>2624</v>
      </c>
      <c r="AU306" s="182" t="s">
        <v>2217</v>
      </c>
      <c r="AV306" s="15" t="s">
        <v>2389</v>
      </c>
      <c r="AW306" s="15" t="s">
        <v>26</v>
      </c>
      <c r="AX306" s="15" t="s">
        <v>2215</v>
      </c>
      <c r="AY306" s="182" t="s">
        <v>2612</v>
      </c>
    </row>
    <row r="307" spans="1:65" s="1" customFormat="1" ht="16.5" customHeight="1">
      <c r="A307" s="29"/>
      <c r="B307" s="146"/>
      <c r="C307" s="147" t="s">
        <v>2937</v>
      </c>
      <c r="D307" s="147" t="s">
        <v>2618</v>
      </c>
      <c r="E307" s="148" t="s">
        <v>1366</v>
      </c>
      <c r="F307" s="149" t="s">
        <v>1367</v>
      </c>
      <c r="G307" s="150" t="s">
        <v>2297</v>
      </c>
      <c r="H307" s="151">
        <v>9</v>
      </c>
      <c r="I307" s="344"/>
      <c r="J307" s="152">
        <f>ROUND(I307*H307,2)</f>
        <v>0</v>
      </c>
      <c r="K307" s="153"/>
      <c r="L307" s="30"/>
      <c r="M307" s="154" t="s">
        <v>2156</v>
      </c>
      <c r="N307" s="155" t="s">
        <v>2172</v>
      </c>
      <c r="O307" s="156">
        <v>0.61599999999999999</v>
      </c>
      <c r="P307" s="156">
        <f>O307*H307</f>
        <v>5.5439999999999996</v>
      </c>
      <c r="Q307" s="156">
        <v>0.11549</v>
      </c>
      <c r="R307" s="156">
        <f>Q307*H307</f>
        <v>1.0394099999999999</v>
      </c>
      <c r="S307" s="156">
        <v>0</v>
      </c>
      <c r="T307" s="157">
        <f>S307*H307</f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8" t="s">
        <v>2389</v>
      </c>
      <c r="AT307" s="158" t="s">
        <v>2618</v>
      </c>
      <c r="AU307" s="158" t="s">
        <v>2217</v>
      </c>
      <c r="AY307" s="17" t="s">
        <v>2612</v>
      </c>
      <c r="BE307" s="159">
        <f>IF(N307="základní",J307,0)</f>
        <v>0</v>
      </c>
      <c r="BF307" s="159">
        <f>IF(N307="snížená",J307,0)</f>
        <v>0</v>
      </c>
      <c r="BG307" s="159">
        <f>IF(N307="zákl. přenesená",J307,0)</f>
        <v>0</v>
      </c>
      <c r="BH307" s="159">
        <f>IF(N307="sníž. přenesená",J307,0)</f>
        <v>0</v>
      </c>
      <c r="BI307" s="159">
        <f>IF(N307="nulová",J307,0)</f>
        <v>0</v>
      </c>
      <c r="BJ307" s="17" t="s">
        <v>2215</v>
      </c>
      <c r="BK307" s="159">
        <f>ROUND(I307*H307,2)</f>
        <v>0</v>
      </c>
      <c r="BL307" s="17" t="s">
        <v>2389</v>
      </c>
      <c r="BM307" s="158" t="s">
        <v>1368</v>
      </c>
    </row>
    <row r="308" spans="1:65" s="13" customFormat="1">
      <c r="B308" s="167"/>
      <c r="D308" s="161" t="s">
        <v>2624</v>
      </c>
      <c r="E308" s="168" t="s">
        <v>2156</v>
      </c>
      <c r="F308" s="169" t="s">
        <v>1369</v>
      </c>
      <c r="H308" s="170">
        <v>9</v>
      </c>
      <c r="I308" s="346"/>
      <c r="L308" s="167"/>
      <c r="M308" s="171"/>
      <c r="N308" s="172"/>
      <c r="O308" s="172"/>
      <c r="P308" s="172"/>
      <c r="Q308" s="172"/>
      <c r="R308" s="172"/>
      <c r="S308" s="172"/>
      <c r="T308" s="173"/>
      <c r="AT308" s="168" t="s">
        <v>2624</v>
      </c>
      <c r="AU308" s="168" t="s">
        <v>2217</v>
      </c>
      <c r="AV308" s="13" t="s">
        <v>2217</v>
      </c>
      <c r="AW308" s="13" t="s">
        <v>26</v>
      </c>
      <c r="AX308" s="13" t="s">
        <v>2207</v>
      </c>
      <c r="AY308" s="168" t="s">
        <v>2612</v>
      </c>
    </row>
    <row r="309" spans="1:65" s="15" customFormat="1">
      <c r="B309" s="181"/>
      <c r="D309" s="161" t="s">
        <v>2624</v>
      </c>
      <c r="E309" s="182" t="s">
        <v>2156</v>
      </c>
      <c r="F309" s="183" t="s">
        <v>2641</v>
      </c>
      <c r="H309" s="184">
        <v>9</v>
      </c>
      <c r="I309" s="348"/>
      <c r="L309" s="181"/>
      <c r="M309" s="185"/>
      <c r="N309" s="186"/>
      <c r="O309" s="186"/>
      <c r="P309" s="186"/>
      <c r="Q309" s="186"/>
      <c r="R309" s="186"/>
      <c r="S309" s="186"/>
      <c r="T309" s="187"/>
      <c r="AT309" s="182" t="s">
        <v>2624</v>
      </c>
      <c r="AU309" s="182" t="s">
        <v>2217</v>
      </c>
      <c r="AV309" s="15" t="s">
        <v>2389</v>
      </c>
      <c r="AW309" s="15" t="s">
        <v>26</v>
      </c>
      <c r="AX309" s="15" t="s">
        <v>2215</v>
      </c>
      <c r="AY309" s="182" t="s">
        <v>2612</v>
      </c>
    </row>
    <row r="310" spans="1:65" s="1" customFormat="1" ht="16.5" customHeight="1">
      <c r="A310" s="29"/>
      <c r="B310" s="146"/>
      <c r="C310" s="147" t="s">
        <v>2943</v>
      </c>
      <c r="D310" s="147" t="s">
        <v>2618</v>
      </c>
      <c r="E310" s="148" t="s">
        <v>1370</v>
      </c>
      <c r="F310" s="149" t="s">
        <v>1371</v>
      </c>
      <c r="G310" s="150" t="s">
        <v>2345</v>
      </c>
      <c r="H310" s="151">
        <v>5.6</v>
      </c>
      <c r="I310" s="344"/>
      <c r="J310" s="152">
        <f>ROUND(I310*H310,2)</f>
        <v>0</v>
      </c>
      <c r="K310" s="153"/>
      <c r="L310" s="30"/>
      <c r="M310" s="154" t="s">
        <v>2156</v>
      </c>
      <c r="N310" s="155" t="s">
        <v>2172</v>
      </c>
      <c r="O310" s="156">
        <v>0.2</v>
      </c>
      <c r="P310" s="156">
        <f>O310*H310</f>
        <v>1.1199999999999999</v>
      </c>
      <c r="Q310" s="156">
        <v>1.2999999999999999E-4</v>
      </c>
      <c r="R310" s="156">
        <f>Q310*H310</f>
        <v>7.2799999999999991E-4</v>
      </c>
      <c r="S310" s="156">
        <v>0</v>
      </c>
      <c r="T310" s="157">
        <f>S310*H310</f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8" t="s">
        <v>2389</v>
      </c>
      <c r="AT310" s="158" t="s">
        <v>2618</v>
      </c>
      <c r="AU310" s="158" t="s">
        <v>2217</v>
      </c>
      <c r="AY310" s="17" t="s">
        <v>2612</v>
      </c>
      <c r="BE310" s="159">
        <f>IF(N310="základní",J310,0)</f>
        <v>0</v>
      </c>
      <c r="BF310" s="159">
        <f>IF(N310="snížená",J310,0)</f>
        <v>0</v>
      </c>
      <c r="BG310" s="159">
        <f>IF(N310="zákl. přenesená",J310,0)</f>
        <v>0</v>
      </c>
      <c r="BH310" s="159">
        <f>IF(N310="sníž. přenesená",J310,0)</f>
        <v>0</v>
      </c>
      <c r="BI310" s="159">
        <f>IF(N310="nulová",J310,0)</f>
        <v>0</v>
      </c>
      <c r="BJ310" s="17" t="s">
        <v>2215</v>
      </c>
      <c r="BK310" s="159">
        <f>ROUND(I310*H310,2)</f>
        <v>0</v>
      </c>
      <c r="BL310" s="17" t="s">
        <v>2389</v>
      </c>
      <c r="BM310" s="158" t="s">
        <v>1372</v>
      </c>
    </row>
    <row r="311" spans="1:65" s="13" customFormat="1">
      <c r="B311" s="167"/>
      <c r="D311" s="161" t="s">
        <v>2624</v>
      </c>
      <c r="E311" s="168" t="s">
        <v>2156</v>
      </c>
      <c r="F311" s="169" t="s">
        <v>1373</v>
      </c>
      <c r="H311" s="170">
        <v>5.6</v>
      </c>
      <c r="I311" s="346"/>
      <c r="L311" s="167"/>
      <c r="M311" s="171"/>
      <c r="N311" s="172"/>
      <c r="O311" s="172"/>
      <c r="P311" s="172"/>
      <c r="Q311" s="172"/>
      <c r="R311" s="172"/>
      <c r="S311" s="172"/>
      <c r="T311" s="173"/>
      <c r="AT311" s="168" t="s">
        <v>2624</v>
      </c>
      <c r="AU311" s="168" t="s">
        <v>2217</v>
      </c>
      <c r="AV311" s="13" t="s">
        <v>2217</v>
      </c>
      <c r="AW311" s="13" t="s">
        <v>26</v>
      </c>
      <c r="AX311" s="13" t="s">
        <v>2207</v>
      </c>
      <c r="AY311" s="168" t="s">
        <v>2612</v>
      </c>
    </row>
    <row r="312" spans="1:65" s="15" customFormat="1">
      <c r="B312" s="181"/>
      <c r="D312" s="161" t="s">
        <v>2624</v>
      </c>
      <c r="E312" s="182" t="s">
        <v>2156</v>
      </c>
      <c r="F312" s="183" t="s">
        <v>2641</v>
      </c>
      <c r="H312" s="184">
        <v>5.6</v>
      </c>
      <c r="I312" s="348"/>
      <c r="L312" s="181"/>
      <c r="M312" s="185"/>
      <c r="N312" s="186"/>
      <c r="O312" s="186"/>
      <c r="P312" s="186"/>
      <c r="Q312" s="186"/>
      <c r="R312" s="186"/>
      <c r="S312" s="186"/>
      <c r="T312" s="187"/>
      <c r="AT312" s="182" t="s">
        <v>2624</v>
      </c>
      <c r="AU312" s="182" t="s">
        <v>2217</v>
      </c>
      <c r="AV312" s="15" t="s">
        <v>2389</v>
      </c>
      <c r="AW312" s="15" t="s">
        <v>26</v>
      </c>
      <c r="AX312" s="15" t="s">
        <v>2215</v>
      </c>
      <c r="AY312" s="182" t="s">
        <v>2612</v>
      </c>
    </row>
    <row r="313" spans="1:65" s="1" customFormat="1" ht="16.5" customHeight="1">
      <c r="A313" s="29"/>
      <c r="B313" s="146"/>
      <c r="C313" s="147" t="s">
        <v>2960</v>
      </c>
      <c r="D313" s="147" t="s">
        <v>2618</v>
      </c>
      <c r="E313" s="148" t="s">
        <v>1374</v>
      </c>
      <c r="F313" s="149" t="s">
        <v>1375</v>
      </c>
      <c r="G313" s="150" t="s">
        <v>2345</v>
      </c>
      <c r="H313" s="151">
        <v>0.4</v>
      </c>
      <c r="I313" s="344"/>
      <c r="J313" s="152">
        <f>ROUND(I313*H313,2)</f>
        <v>0</v>
      </c>
      <c r="K313" s="153"/>
      <c r="L313" s="30"/>
      <c r="M313" s="154" t="s">
        <v>2156</v>
      </c>
      <c r="N313" s="155" t="s">
        <v>2172</v>
      </c>
      <c r="O313" s="156">
        <v>0.16</v>
      </c>
      <c r="P313" s="156">
        <f>O313*H313</f>
        <v>6.4000000000000001E-2</v>
      </c>
      <c r="Q313" s="156">
        <v>2.0000000000000001E-4</v>
      </c>
      <c r="R313" s="156">
        <f>Q313*H313</f>
        <v>8.0000000000000007E-5</v>
      </c>
      <c r="S313" s="156">
        <v>0</v>
      </c>
      <c r="T313" s="157">
        <f>S313*H313</f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8" t="s">
        <v>2389</v>
      </c>
      <c r="AT313" s="158" t="s">
        <v>2618</v>
      </c>
      <c r="AU313" s="158" t="s">
        <v>2217</v>
      </c>
      <c r="AY313" s="17" t="s">
        <v>2612</v>
      </c>
      <c r="BE313" s="159">
        <f>IF(N313="základní",J313,0)</f>
        <v>0</v>
      </c>
      <c r="BF313" s="159">
        <f>IF(N313="snížená",J313,0)</f>
        <v>0</v>
      </c>
      <c r="BG313" s="159">
        <f>IF(N313="zákl. přenesená",J313,0)</f>
        <v>0</v>
      </c>
      <c r="BH313" s="159">
        <f>IF(N313="sníž. přenesená",J313,0)</f>
        <v>0</v>
      </c>
      <c r="BI313" s="159">
        <f>IF(N313="nulová",J313,0)</f>
        <v>0</v>
      </c>
      <c r="BJ313" s="17" t="s">
        <v>2215</v>
      </c>
      <c r="BK313" s="159">
        <f>ROUND(I313*H313,2)</f>
        <v>0</v>
      </c>
      <c r="BL313" s="17" t="s">
        <v>2389</v>
      </c>
      <c r="BM313" s="158" t="s">
        <v>1376</v>
      </c>
    </row>
    <row r="314" spans="1:65" s="13" customFormat="1">
      <c r="B314" s="167"/>
      <c r="D314" s="161" t="s">
        <v>2624</v>
      </c>
      <c r="E314" s="168" t="s">
        <v>2156</v>
      </c>
      <c r="F314" s="169" t="s">
        <v>1377</v>
      </c>
      <c r="H314" s="170">
        <v>0.4</v>
      </c>
      <c r="I314" s="346"/>
      <c r="L314" s="167"/>
      <c r="M314" s="171"/>
      <c r="N314" s="172"/>
      <c r="O314" s="172"/>
      <c r="P314" s="172"/>
      <c r="Q314" s="172"/>
      <c r="R314" s="172"/>
      <c r="S314" s="172"/>
      <c r="T314" s="173"/>
      <c r="AT314" s="168" t="s">
        <v>2624</v>
      </c>
      <c r="AU314" s="168" t="s">
        <v>2217</v>
      </c>
      <c r="AV314" s="13" t="s">
        <v>2217</v>
      </c>
      <c r="AW314" s="13" t="s">
        <v>26</v>
      </c>
      <c r="AX314" s="13" t="s">
        <v>2207</v>
      </c>
      <c r="AY314" s="168" t="s">
        <v>2612</v>
      </c>
    </row>
    <row r="315" spans="1:65" s="15" customFormat="1">
      <c r="B315" s="181"/>
      <c r="D315" s="161" t="s">
        <v>2624</v>
      </c>
      <c r="E315" s="182" t="s">
        <v>2156</v>
      </c>
      <c r="F315" s="183" t="s">
        <v>2641</v>
      </c>
      <c r="H315" s="184">
        <v>0.4</v>
      </c>
      <c r="I315" s="348"/>
      <c r="L315" s="181"/>
      <c r="M315" s="185"/>
      <c r="N315" s="186"/>
      <c r="O315" s="186"/>
      <c r="P315" s="186"/>
      <c r="Q315" s="186"/>
      <c r="R315" s="186"/>
      <c r="S315" s="186"/>
      <c r="T315" s="187"/>
      <c r="AT315" s="182" t="s">
        <v>2624</v>
      </c>
      <c r="AU315" s="182" t="s">
        <v>2217</v>
      </c>
      <c r="AV315" s="15" t="s">
        <v>2389</v>
      </c>
      <c r="AW315" s="15" t="s">
        <v>26</v>
      </c>
      <c r="AX315" s="15" t="s">
        <v>2215</v>
      </c>
      <c r="AY315" s="182" t="s">
        <v>2612</v>
      </c>
    </row>
    <row r="316" spans="1:65" s="1" customFormat="1" ht="24.2" customHeight="1">
      <c r="A316" s="29"/>
      <c r="B316" s="146"/>
      <c r="C316" s="147" t="s">
        <v>2981</v>
      </c>
      <c r="D316" s="147" t="s">
        <v>2618</v>
      </c>
      <c r="E316" s="148" t="s">
        <v>1378</v>
      </c>
      <c r="F316" s="149" t="s">
        <v>1379</v>
      </c>
      <c r="G316" s="150" t="s">
        <v>2248</v>
      </c>
      <c r="H316" s="151">
        <v>0.14399999999999999</v>
      </c>
      <c r="I316" s="344"/>
      <c r="J316" s="152">
        <f>ROUND(I316*H316,2)</f>
        <v>0</v>
      </c>
      <c r="K316" s="153"/>
      <c r="L316" s="30"/>
      <c r="M316" s="154" t="s">
        <v>2156</v>
      </c>
      <c r="N316" s="155" t="s">
        <v>2172</v>
      </c>
      <c r="O316" s="156">
        <v>4.3470000000000004</v>
      </c>
      <c r="P316" s="156">
        <f>O316*H316</f>
        <v>0.62596799999999997</v>
      </c>
      <c r="Q316" s="156">
        <v>2.5360200000000002</v>
      </c>
      <c r="R316" s="156">
        <f>Q316*H316</f>
        <v>0.36518687999999999</v>
      </c>
      <c r="S316" s="156">
        <v>0</v>
      </c>
      <c r="T316" s="157">
        <f>S316*H316</f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8" t="s">
        <v>2389</v>
      </c>
      <c r="AT316" s="158" t="s">
        <v>2618</v>
      </c>
      <c r="AU316" s="158" t="s">
        <v>2217</v>
      </c>
      <c r="AY316" s="17" t="s">
        <v>2612</v>
      </c>
      <c r="BE316" s="159">
        <f>IF(N316="základní",J316,0)</f>
        <v>0</v>
      </c>
      <c r="BF316" s="159">
        <f>IF(N316="snížená",J316,0)</f>
        <v>0</v>
      </c>
      <c r="BG316" s="159">
        <f>IF(N316="zákl. přenesená",J316,0)</f>
        <v>0</v>
      </c>
      <c r="BH316" s="159">
        <f>IF(N316="sníž. přenesená",J316,0)</f>
        <v>0</v>
      </c>
      <c r="BI316" s="159">
        <f>IF(N316="nulová",J316,0)</f>
        <v>0</v>
      </c>
      <c r="BJ316" s="17" t="s">
        <v>2215</v>
      </c>
      <c r="BK316" s="159">
        <f>ROUND(I316*H316,2)</f>
        <v>0</v>
      </c>
      <c r="BL316" s="17" t="s">
        <v>2389</v>
      </c>
      <c r="BM316" s="158" t="s">
        <v>1380</v>
      </c>
    </row>
    <row r="317" spans="1:65" s="12" customFormat="1">
      <c r="B317" s="160"/>
      <c r="D317" s="161" t="s">
        <v>2624</v>
      </c>
      <c r="E317" s="162" t="s">
        <v>2156</v>
      </c>
      <c r="F317" s="163" t="s">
        <v>1381</v>
      </c>
      <c r="H317" s="162" t="s">
        <v>2156</v>
      </c>
      <c r="I317" s="345"/>
      <c r="L317" s="160"/>
      <c r="M317" s="164"/>
      <c r="N317" s="165"/>
      <c r="O317" s="165"/>
      <c r="P317" s="165"/>
      <c r="Q317" s="165"/>
      <c r="R317" s="165"/>
      <c r="S317" s="165"/>
      <c r="T317" s="166"/>
      <c r="AT317" s="162" t="s">
        <v>2624</v>
      </c>
      <c r="AU317" s="162" t="s">
        <v>2217</v>
      </c>
      <c r="AV317" s="12" t="s">
        <v>2215</v>
      </c>
      <c r="AW317" s="12" t="s">
        <v>26</v>
      </c>
      <c r="AX317" s="12" t="s">
        <v>2207</v>
      </c>
      <c r="AY317" s="162" t="s">
        <v>2612</v>
      </c>
    </row>
    <row r="318" spans="1:65" s="13" customFormat="1">
      <c r="B318" s="167"/>
      <c r="D318" s="161" t="s">
        <v>2624</v>
      </c>
      <c r="E318" s="168" t="s">
        <v>2156</v>
      </c>
      <c r="F318" s="169" t="s">
        <v>1382</v>
      </c>
      <c r="H318" s="170">
        <v>0.14399999999999999</v>
      </c>
      <c r="I318" s="346"/>
      <c r="L318" s="167"/>
      <c r="M318" s="171"/>
      <c r="N318" s="172"/>
      <c r="O318" s="172"/>
      <c r="P318" s="172"/>
      <c r="Q318" s="172"/>
      <c r="R318" s="172"/>
      <c r="S318" s="172"/>
      <c r="T318" s="173"/>
      <c r="AT318" s="168" t="s">
        <v>2624</v>
      </c>
      <c r="AU318" s="168" t="s">
        <v>2217</v>
      </c>
      <c r="AV318" s="13" t="s">
        <v>2217</v>
      </c>
      <c r="AW318" s="13" t="s">
        <v>26</v>
      </c>
      <c r="AX318" s="13" t="s">
        <v>2207</v>
      </c>
      <c r="AY318" s="168" t="s">
        <v>2612</v>
      </c>
    </row>
    <row r="319" spans="1:65" s="15" customFormat="1">
      <c r="B319" s="181"/>
      <c r="D319" s="161" t="s">
        <v>2624</v>
      </c>
      <c r="E319" s="182" t="s">
        <v>2156</v>
      </c>
      <c r="F319" s="183" t="s">
        <v>2641</v>
      </c>
      <c r="H319" s="184">
        <v>0.14399999999999999</v>
      </c>
      <c r="I319" s="348"/>
      <c r="L319" s="181"/>
      <c r="M319" s="185"/>
      <c r="N319" s="186"/>
      <c r="O319" s="186"/>
      <c r="P319" s="186"/>
      <c r="Q319" s="186"/>
      <c r="R319" s="186"/>
      <c r="S319" s="186"/>
      <c r="T319" s="187"/>
      <c r="AT319" s="182" t="s">
        <v>2624</v>
      </c>
      <c r="AU319" s="182" t="s">
        <v>2217</v>
      </c>
      <c r="AV319" s="15" t="s">
        <v>2389</v>
      </c>
      <c r="AW319" s="15" t="s">
        <v>26</v>
      </c>
      <c r="AX319" s="15" t="s">
        <v>2215</v>
      </c>
      <c r="AY319" s="182" t="s">
        <v>2612</v>
      </c>
    </row>
    <row r="320" spans="1:65" s="1" customFormat="1" ht="21.75" customHeight="1">
      <c r="A320" s="29"/>
      <c r="B320" s="146"/>
      <c r="C320" s="147" t="s">
        <v>2986</v>
      </c>
      <c r="D320" s="147" t="s">
        <v>2618</v>
      </c>
      <c r="E320" s="148" t="s">
        <v>1383</v>
      </c>
      <c r="F320" s="149" t="s">
        <v>1384</v>
      </c>
      <c r="G320" s="150" t="s">
        <v>2248</v>
      </c>
      <c r="H320" s="151">
        <v>40.052</v>
      </c>
      <c r="I320" s="344"/>
      <c r="J320" s="152">
        <f>ROUND(I320*H320,2)</f>
        <v>0</v>
      </c>
      <c r="K320" s="153"/>
      <c r="L320" s="30"/>
      <c r="M320" s="154" t="s">
        <v>2156</v>
      </c>
      <c r="N320" s="155" t="s">
        <v>2172</v>
      </c>
      <c r="O320" s="156">
        <v>2.6320000000000001</v>
      </c>
      <c r="P320" s="156">
        <f>O320*H320</f>
        <v>105.416864</v>
      </c>
      <c r="Q320" s="156">
        <v>2.5291299999999999</v>
      </c>
      <c r="R320" s="156">
        <f>Q320*H320</f>
        <v>101.29671476</v>
      </c>
      <c r="S320" s="156">
        <v>0</v>
      </c>
      <c r="T320" s="157">
        <f>S320*H320</f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8" t="s">
        <v>2389</v>
      </c>
      <c r="AT320" s="158" t="s">
        <v>2618</v>
      </c>
      <c r="AU320" s="158" t="s">
        <v>2217</v>
      </c>
      <c r="AY320" s="17" t="s">
        <v>2612</v>
      </c>
      <c r="BE320" s="159">
        <f>IF(N320="základní",J320,0)</f>
        <v>0</v>
      </c>
      <c r="BF320" s="159">
        <f>IF(N320="snížená",J320,0)</f>
        <v>0</v>
      </c>
      <c r="BG320" s="159">
        <f>IF(N320="zákl. přenesená",J320,0)</f>
        <v>0</v>
      </c>
      <c r="BH320" s="159">
        <f>IF(N320="sníž. přenesená",J320,0)</f>
        <v>0</v>
      </c>
      <c r="BI320" s="159">
        <f>IF(N320="nulová",J320,0)</f>
        <v>0</v>
      </c>
      <c r="BJ320" s="17" t="s">
        <v>2215</v>
      </c>
      <c r="BK320" s="159">
        <f>ROUND(I320*H320,2)</f>
        <v>0</v>
      </c>
      <c r="BL320" s="17" t="s">
        <v>2389</v>
      </c>
      <c r="BM320" s="158" t="s">
        <v>1385</v>
      </c>
    </row>
    <row r="321" spans="1:65" s="12" customFormat="1">
      <c r="B321" s="160"/>
      <c r="D321" s="161" t="s">
        <v>2624</v>
      </c>
      <c r="E321" s="162" t="s">
        <v>2156</v>
      </c>
      <c r="F321" s="163" t="s">
        <v>1386</v>
      </c>
      <c r="H321" s="162" t="s">
        <v>2156</v>
      </c>
      <c r="I321" s="345"/>
      <c r="L321" s="160"/>
      <c r="M321" s="164"/>
      <c r="N321" s="165"/>
      <c r="O321" s="165"/>
      <c r="P321" s="165"/>
      <c r="Q321" s="165"/>
      <c r="R321" s="165"/>
      <c r="S321" s="165"/>
      <c r="T321" s="166"/>
      <c r="AT321" s="162" t="s">
        <v>2624</v>
      </c>
      <c r="AU321" s="162" t="s">
        <v>2217</v>
      </c>
      <c r="AV321" s="12" t="s">
        <v>2215</v>
      </c>
      <c r="AW321" s="12" t="s">
        <v>26</v>
      </c>
      <c r="AX321" s="12" t="s">
        <v>2207</v>
      </c>
      <c r="AY321" s="162" t="s">
        <v>2612</v>
      </c>
    </row>
    <row r="322" spans="1:65" s="13" customFormat="1">
      <c r="B322" s="167"/>
      <c r="D322" s="161" t="s">
        <v>2624</v>
      </c>
      <c r="E322" s="168" t="s">
        <v>2156</v>
      </c>
      <c r="F322" s="169" t="s">
        <v>1387</v>
      </c>
      <c r="H322" s="170">
        <v>14.076000000000001</v>
      </c>
      <c r="I322" s="346"/>
      <c r="L322" s="167"/>
      <c r="M322" s="171"/>
      <c r="N322" s="172"/>
      <c r="O322" s="172"/>
      <c r="P322" s="172"/>
      <c r="Q322" s="172"/>
      <c r="R322" s="172"/>
      <c r="S322" s="172"/>
      <c r="T322" s="173"/>
      <c r="AT322" s="168" t="s">
        <v>2624</v>
      </c>
      <c r="AU322" s="168" t="s">
        <v>2217</v>
      </c>
      <c r="AV322" s="13" t="s">
        <v>2217</v>
      </c>
      <c r="AW322" s="13" t="s">
        <v>26</v>
      </c>
      <c r="AX322" s="13" t="s">
        <v>2207</v>
      </c>
      <c r="AY322" s="168" t="s">
        <v>2612</v>
      </c>
    </row>
    <row r="323" spans="1:65" s="14" customFormat="1">
      <c r="B323" s="174"/>
      <c r="D323" s="161" t="s">
        <v>2624</v>
      </c>
      <c r="E323" s="175" t="s">
        <v>1090</v>
      </c>
      <c r="F323" s="176" t="s">
        <v>2638</v>
      </c>
      <c r="H323" s="177">
        <v>14.076000000000001</v>
      </c>
      <c r="I323" s="347"/>
      <c r="L323" s="174"/>
      <c r="M323" s="178"/>
      <c r="N323" s="179"/>
      <c r="O323" s="179"/>
      <c r="P323" s="179"/>
      <c r="Q323" s="179"/>
      <c r="R323" s="179"/>
      <c r="S323" s="179"/>
      <c r="T323" s="180"/>
      <c r="AT323" s="175" t="s">
        <v>2624</v>
      </c>
      <c r="AU323" s="175" t="s">
        <v>2217</v>
      </c>
      <c r="AV323" s="14" t="s">
        <v>2329</v>
      </c>
      <c r="AW323" s="14" t="s">
        <v>26</v>
      </c>
      <c r="AX323" s="14" t="s">
        <v>2207</v>
      </c>
      <c r="AY323" s="175" t="s">
        <v>2612</v>
      </c>
    </row>
    <row r="324" spans="1:65" s="12" customFormat="1">
      <c r="B324" s="160"/>
      <c r="D324" s="161" t="s">
        <v>2624</v>
      </c>
      <c r="E324" s="162" t="s">
        <v>2156</v>
      </c>
      <c r="F324" s="163" t="s">
        <v>1388</v>
      </c>
      <c r="H324" s="162" t="s">
        <v>2156</v>
      </c>
      <c r="I324" s="345"/>
      <c r="L324" s="160"/>
      <c r="M324" s="164"/>
      <c r="N324" s="165"/>
      <c r="O324" s="165"/>
      <c r="P324" s="165"/>
      <c r="Q324" s="165"/>
      <c r="R324" s="165"/>
      <c r="S324" s="165"/>
      <c r="T324" s="166"/>
      <c r="AT324" s="162" t="s">
        <v>2624</v>
      </c>
      <c r="AU324" s="162" t="s">
        <v>2217</v>
      </c>
      <c r="AV324" s="12" t="s">
        <v>2215</v>
      </c>
      <c r="AW324" s="12" t="s">
        <v>26</v>
      </c>
      <c r="AX324" s="12" t="s">
        <v>2207</v>
      </c>
      <c r="AY324" s="162" t="s">
        <v>2612</v>
      </c>
    </row>
    <row r="325" spans="1:65" s="13" customFormat="1">
      <c r="B325" s="167"/>
      <c r="D325" s="161" t="s">
        <v>2624</v>
      </c>
      <c r="E325" s="168" t="s">
        <v>2156</v>
      </c>
      <c r="F325" s="169" t="s">
        <v>1389</v>
      </c>
      <c r="H325" s="170">
        <v>15.76</v>
      </c>
      <c r="I325" s="346"/>
      <c r="L325" s="167"/>
      <c r="M325" s="171"/>
      <c r="N325" s="172"/>
      <c r="O325" s="172"/>
      <c r="P325" s="172"/>
      <c r="Q325" s="172"/>
      <c r="R325" s="172"/>
      <c r="S325" s="172"/>
      <c r="T325" s="173"/>
      <c r="AT325" s="168" t="s">
        <v>2624</v>
      </c>
      <c r="AU325" s="168" t="s">
        <v>2217</v>
      </c>
      <c r="AV325" s="13" t="s">
        <v>2217</v>
      </c>
      <c r="AW325" s="13" t="s">
        <v>26</v>
      </c>
      <c r="AX325" s="13" t="s">
        <v>2207</v>
      </c>
      <c r="AY325" s="168" t="s">
        <v>2612</v>
      </c>
    </row>
    <row r="326" spans="1:65" s="14" customFormat="1">
      <c r="B326" s="174"/>
      <c r="D326" s="161" t="s">
        <v>2624</v>
      </c>
      <c r="E326" s="175" t="s">
        <v>1093</v>
      </c>
      <c r="F326" s="176" t="s">
        <v>2638</v>
      </c>
      <c r="H326" s="177">
        <v>15.76</v>
      </c>
      <c r="I326" s="347"/>
      <c r="L326" s="174"/>
      <c r="M326" s="178"/>
      <c r="N326" s="179"/>
      <c r="O326" s="179"/>
      <c r="P326" s="179"/>
      <c r="Q326" s="179"/>
      <c r="R326" s="179"/>
      <c r="S326" s="179"/>
      <c r="T326" s="180"/>
      <c r="AT326" s="175" t="s">
        <v>2624</v>
      </c>
      <c r="AU326" s="175" t="s">
        <v>2217</v>
      </c>
      <c r="AV326" s="14" t="s">
        <v>2329</v>
      </c>
      <c r="AW326" s="14" t="s">
        <v>26</v>
      </c>
      <c r="AX326" s="14" t="s">
        <v>2207</v>
      </c>
      <c r="AY326" s="175" t="s">
        <v>2612</v>
      </c>
    </row>
    <row r="327" spans="1:65" s="12" customFormat="1">
      <c r="B327" s="160"/>
      <c r="D327" s="161" t="s">
        <v>2624</v>
      </c>
      <c r="E327" s="162" t="s">
        <v>2156</v>
      </c>
      <c r="F327" s="163" t="s">
        <v>1390</v>
      </c>
      <c r="H327" s="162" t="s">
        <v>2156</v>
      </c>
      <c r="I327" s="345"/>
      <c r="L327" s="160"/>
      <c r="M327" s="164"/>
      <c r="N327" s="165"/>
      <c r="O327" s="165"/>
      <c r="P327" s="165"/>
      <c r="Q327" s="165"/>
      <c r="R327" s="165"/>
      <c r="S327" s="165"/>
      <c r="T327" s="166"/>
      <c r="AT327" s="162" t="s">
        <v>2624</v>
      </c>
      <c r="AU327" s="162" t="s">
        <v>2217</v>
      </c>
      <c r="AV327" s="12" t="s">
        <v>2215</v>
      </c>
      <c r="AW327" s="12" t="s">
        <v>26</v>
      </c>
      <c r="AX327" s="12" t="s">
        <v>2207</v>
      </c>
      <c r="AY327" s="162" t="s">
        <v>2612</v>
      </c>
    </row>
    <row r="328" spans="1:65" s="13" customFormat="1">
      <c r="B328" s="167"/>
      <c r="D328" s="161" t="s">
        <v>2624</v>
      </c>
      <c r="E328" s="168" t="s">
        <v>2156</v>
      </c>
      <c r="F328" s="169" t="s">
        <v>1391</v>
      </c>
      <c r="H328" s="170">
        <v>10.412000000000001</v>
      </c>
      <c r="I328" s="346"/>
      <c r="L328" s="167"/>
      <c r="M328" s="171"/>
      <c r="N328" s="172"/>
      <c r="O328" s="172"/>
      <c r="P328" s="172"/>
      <c r="Q328" s="172"/>
      <c r="R328" s="172"/>
      <c r="S328" s="172"/>
      <c r="T328" s="173"/>
      <c r="AT328" s="168" t="s">
        <v>2624</v>
      </c>
      <c r="AU328" s="168" t="s">
        <v>2217</v>
      </c>
      <c r="AV328" s="13" t="s">
        <v>2217</v>
      </c>
      <c r="AW328" s="13" t="s">
        <v>26</v>
      </c>
      <c r="AX328" s="13" t="s">
        <v>2207</v>
      </c>
      <c r="AY328" s="168" t="s">
        <v>2612</v>
      </c>
    </row>
    <row r="329" spans="1:65" s="13" customFormat="1">
      <c r="B329" s="167"/>
      <c r="D329" s="161" t="s">
        <v>2624</v>
      </c>
      <c r="E329" s="168" t="s">
        <v>2156</v>
      </c>
      <c r="F329" s="169" t="s">
        <v>1392</v>
      </c>
      <c r="H329" s="170">
        <v>-0.19600000000000001</v>
      </c>
      <c r="I329" s="346"/>
      <c r="L329" s="167"/>
      <c r="M329" s="171"/>
      <c r="N329" s="172"/>
      <c r="O329" s="172"/>
      <c r="P329" s="172"/>
      <c r="Q329" s="172"/>
      <c r="R329" s="172"/>
      <c r="S329" s="172"/>
      <c r="T329" s="173"/>
      <c r="AT329" s="168" t="s">
        <v>2624</v>
      </c>
      <c r="AU329" s="168" t="s">
        <v>2217</v>
      </c>
      <c r="AV329" s="13" t="s">
        <v>2217</v>
      </c>
      <c r="AW329" s="13" t="s">
        <v>26</v>
      </c>
      <c r="AX329" s="13" t="s">
        <v>2207</v>
      </c>
      <c r="AY329" s="168" t="s">
        <v>2612</v>
      </c>
    </row>
    <row r="330" spans="1:65" s="14" customFormat="1">
      <c r="B330" s="174"/>
      <c r="D330" s="161" t="s">
        <v>2624</v>
      </c>
      <c r="E330" s="175" t="s">
        <v>1096</v>
      </c>
      <c r="F330" s="176" t="s">
        <v>2638</v>
      </c>
      <c r="H330" s="177">
        <v>10.215999999999999</v>
      </c>
      <c r="I330" s="347"/>
      <c r="L330" s="174"/>
      <c r="M330" s="178"/>
      <c r="N330" s="179"/>
      <c r="O330" s="179"/>
      <c r="P330" s="179"/>
      <c r="Q330" s="179"/>
      <c r="R330" s="179"/>
      <c r="S330" s="179"/>
      <c r="T330" s="180"/>
      <c r="AT330" s="175" t="s">
        <v>2624</v>
      </c>
      <c r="AU330" s="175" t="s">
        <v>2217</v>
      </c>
      <c r="AV330" s="14" t="s">
        <v>2329</v>
      </c>
      <c r="AW330" s="14" t="s">
        <v>26</v>
      </c>
      <c r="AX330" s="14" t="s">
        <v>2207</v>
      </c>
      <c r="AY330" s="175" t="s">
        <v>2612</v>
      </c>
    </row>
    <row r="331" spans="1:65" s="15" customFormat="1">
      <c r="B331" s="181"/>
      <c r="D331" s="161" t="s">
        <v>2624</v>
      </c>
      <c r="E331" s="182" t="s">
        <v>2156</v>
      </c>
      <c r="F331" s="183" t="s">
        <v>2641</v>
      </c>
      <c r="H331" s="184">
        <v>40.052</v>
      </c>
      <c r="I331" s="348"/>
      <c r="L331" s="181"/>
      <c r="M331" s="185"/>
      <c r="N331" s="186"/>
      <c r="O331" s="186"/>
      <c r="P331" s="186"/>
      <c r="Q331" s="186"/>
      <c r="R331" s="186"/>
      <c r="S331" s="186"/>
      <c r="T331" s="187"/>
      <c r="AT331" s="182" t="s">
        <v>2624</v>
      </c>
      <c r="AU331" s="182" t="s">
        <v>2217</v>
      </c>
      <c r="AV331" s="15" t="s">
        <v>2389</v>
      </c>
      <c r="AW331" s="15" t="s">
        <v>26</v>
      </c>
      <c r="AX331" s="15" t="s">
        <v>2215</v>
      </c>
      <c r="AY331" s="182" t="s">
        <v>2612</v>
      </c>
    </row>
    <row r="332" spans="1:65" s="1" customFormat="1" ht="16.5" customHeight="1">
      <c r="A332" s="29"/>
      <c r="B332" s="146"/>
      <c r="C332" s="147" t="s">
        <v>2563</v>
      </c>
      <c r="D332" s="147" t="s">
        <v>2618</v>
      </c>
      <c r="E332" s="148" t="s">
        <v>1393</v>
      </c>
      <c r="F332" s="149" t="s">
        <v>1394</v>
      </c>
      <c r="G332" s="150" t="s">
        <v>2297</v>
      </c>
      <c r="H332" s="151">
        <v>125.79</v>
      </c>
      <c r="I332" s="344"/>
      <c r="J332" s="152">
        <f>ROUND(I332*H332,2)</f>
        <v>0</v>
      </c>
      <c r="K332" s="153"/>
      <c r="L332" s="30"/>
      <c r="M332" s="154" t="s">
        <v>2156</v>
      </c>
      <c r="N332" s="155" t="s">
        <v>2172</v>
      </c>
      <c r="O332" s="156">
        <v>1.51</v>
      </c>
      <c r="P332" s="156">
        <f>O332*H332</f>
        <v>189.94290000000001</v>
      </c>
      <c r="Q332" s="156">
        <v>2.47E-3</v>
      </c>
      <c r="R332" s="156">
        <f>Q332*H332</f>
        <v>0.31070130000000001</v>
      </c>
      <c r="S332" s="156">
        <v>0</v>
      </c>
      <c r="T332" s="157">
        <f>S332*H332</f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8" t="s">
        <v>2389</v>
      </c>
      <c r="AT332" s="158" t="s">
        <v>2618</v>
      </c>
      <c r="AU332" s="158" t="s">
        <v>2217</v>
      </c>
      <c r="AY332" s="17" t="s">
        <v>2612</v>
      </c>
      <c r="BE332" s="159">
        <f>IF(N332="základní",J332,0)</f>
        <v>0</v>
      </c>
      <c r="BF332" s="159">
        <f>IF(N332="snížená",J332,0)</f>
        <v>0</v>
      </c>
      <c r="BG332" s="159">
        <f>IF(N332="zákl. přenesená",J332,0)</f>
        <v>0</v>
      </c>
      <c r="BH332" s="159">
        <f>IF(N332="sníž. přenesená",J332,0)</f>
        <v>0</v>
      </c>
      <c r="BI332" s="159">
        <f>IF(N332="nulová",J332,0)</f>
        <v>0</v>
      </c>
      <c r="BJ332" s="17" t="s">
        <v>2215</v>
      </c>
      <c r="BK332" s="159">
        <f>ROUND(I332*H332,2)</f>
        <v>0</v>
      </c>
      <c r="BL332" s="17" t="s">
        <v>2389</v>
      </c>
      <c r="BM332" s="158" t="s">
        <v>1395</v>
      </c>
    </row>
    <row r="333" spans="1:65" s="12" customFormat="1">
      <c r="B333" s="160"/>
      <c r="D333" s="161" t="s">
        <v>2624</v>
      </c>
      <c r="E333" s="162" t="s">
        <v>2156</v>
      </c>
      <c r="F333" s="163" t="s">
        <v>1386</v>
      </c>
      <c r="H333" s="162" t="s">
        <v>2156</v>
      </c>
      <c r="I333" s="345"/>
      <c r="L333" s="160"/>
      <c r="M333" s="164"/>
      <c r="N333" s="165"/>
      <c r="O333" s="165"/>
      <c r="P333" s="165"/>
      <c r="Q333" s="165"/>
      <c r="R333" s="165"/>
      <c r="S333" s="165"/>
      <c r="T333" s="166"/>
      <c r="AT333" s="162" t="s">
        <v>2624</v>
      </c>
      <c r="AU333" s="162" t="s">
        <v>2217</v>
      </c>
      <c r="AV333" s="12" t="s">
        <v>2215</v>
      </c>
      <c r="AW333" s="12" t="s">
        <v>26</v>
      </c>
      <c r="AX333" s="12" t="s">
        <v>2207</v>
      </c>
      <c r="AY333" s="162" t="s">
        <v>2612</v>
      </c>
    </row>
    <row r="334" spans="1:65" s="13" customFormat="1">
      <c r="B334" s="167"/>
      <c r="D334" s="161" t="s">
        <v>2624</v>
      </c>
      <c r="E334" s="168" t="s">
        <v>2156</v>
      </c>
      <c r="F334" s="169" t="s">
        <v>1396</v>
      </c>
      <c r="H334" s="170">
        <v>9.8000000000000007</v>
      </c>
      <c r="I334" s="346"/>
      <c r="L334" s="167"/>
      <c r="M334" s="171"/>
      <c r="N334" s="172"/>
      <c r="O334" s="172"/>
      <c r="P334" s="172"/>
      <c r="Q334" s="172"/>
      <c r="R334" s="172"/>
      <c r="S334" s="172"/>
      <c r="T334" s="173"/>
      <c r="AT334" s="168" t="s">
        <v>2624</v>
      </c>
      <c r="AU334" s="168" t="s">
        <v>2217</v>
      </c>
      <c r="AV334" s="13" t="s">
        <v>2217</v>
      </c>
      <c r="AW334" s="13" t="s">
        <v>26</v>
      </c>
      <c r="AX334" s="13" t="s">
        <v>2207</v>
      </c>
      <c r="AY334" s="168" t="s">
        <v>2612</v>
      </c>
    </row>
    <row r="335" spans="1:65" s="12" customFormat="1">
      <c r="B335" s="160"/>
      <c r="D335" s="161" t="s">
        <v>2624</v>
      </c>
      <c r="E335" s="162" t="s">
        <v>2156</v>
      </c>
      <c r="F335" s="163" t="s">
        <v>1388</v>
      </c>
      <c r="H335" s="162" t="s">
        <v>2156</v>
      </c>
      <c r="I335" s="345"/>
      <c r="L335" s="160"/>
      <c r="M335" s="164"/>
      <c r="N335" s="165"/>
      <c r="O335" s="165"/>
      <c r="P335" s="165"/>
      <c r="Q335" s="165"/>
      <c r="R335" s="165"/>
      <c r="S335" s="165"/>
      <c r="T335" s="166"/>
      <c r="AT335" s="162" t="s">
        <v>2624</v>
      </c>
      <c r="AU335" s="162" t="s">
        <v>2217</v>
      </c>
      <c r="AV335" s="12" t="s">
        <v>2215</v>
      </c>
      <c r="AW335" s="12" t="s">
        <v>26</v>
      </c>
      <c r="AX335" s="12" t="s">
        <v>2207</v>
      </c>
      <c r="AY335" s="162" t="s">
        <v>2612</v>
      </c>
    </row>
    <row r="336" spans="1:65" s="13" customFormat="1">
      <c r="B336" s="167"/>
      <c r="D336" s="161" t="s">
        <v>2624</v>
      </c>
      <c r="E336" s="168" t="s">
        <v>2156</v>
      </c>
      <c r="F336" s="169" t="s">
        <v>1397</v>
      </c>
      <c r="H336" s="170">
        <v>42.6</v>
      </c>
      <c r="I336" s="346"/>
      <c r="L336" s="167"/>
      <c r="M336" s="171"/>
      <c r="N336" s="172"/>
      <c r="O336" s="172"/>
      <c r="P336" s="172"/>
      <c r="Q336" s="172"/>
      <c r="R336" s="172"/>
      <c r="S336" s="172"/>
      <c r="T336" s="173"/>
      <c r="AT336" s="168" t="s">
        <v>2624</v>
      </c>
      <c r="AU336" s="168" t="s">
        <v>2217</v>
      </c>
      <c r="AV336" s="13" t="s">
        <v>2217</v>
      </c>
      <c r="AW336" s="13" t="s">
        <v>26</v>
      </c>
      <c r="AX336" s="13" t="s">
        <v>2207</v>
      </c>
      <c r="AY336" s="168" t="s">
        <v>2612</v>
      </c>
    </row>
    <row r="337" spans="1:65" s="13" customFormat="1">
      <c r="B337" s="167"/>
      <c r="D337" s="161" t="s">
        <v>2624</v>
      </c>
      <c r="E337" s="168" t="s">
        <v>2156</v>
      </c>
      <c r="F337" s="169" t="s">
        <v>1398</v>
      </c>
      <c r="H337" s="170">
        <v>36.200000000000003</v>
      </c>
      <c r="I337" s="346"/>
      <c r="L337" s="167"/>
      <c r="M337" s="171"/>
      <c r="N337" s="172"/>
      <c r="O337" s="172"/>
      <c r="P337" s="172"/>
      <c r="Q337" s="172"/>
      <c r="R337" s="172"/>
      <c r="S337" s="172"/>
      <c r="T337" s="173"/>
      <c r="AT337" s="168" t="s">
        <v>2624</v>
      </c>
      <c r="AU337" s="168" t="s">
        <v>2217</v>
      </c>
      <c r="AV337" s="13" t="s">
        <v>2217</v>
      </c>
      <c r="AW337" s="13" t="s">
        <v>26</v>
      </c>
      <c r="AX337" s="13" t="s">
        <v>2207</v>
      </c>
      <c r="AY337" s="168" t="s">
        <v>2612</v>
      </c>
    </row>
    <row r="338" spans="1:65" s="12" customFormat="1">
      <c r="B338" s="160"/>
      <c r="D338" s="161" t="s">
        <v>2624</v>
      </c>
      <c r="E338" s="162" t="s">
        <v>2156</v>
      </c>
      <c r="F338" s="163" t="s">
        <v>1390</v>
      </c>
      <c r="H338" s="162" t="s">
        <v>2156</v>
      </c>
      <c r="I338" s="345"/>
      <c r="L338" s="160"/>
      <c r="M338" s="164"/>
      <c r="N338" s="165"/>
      <c r="O338" s="165"/>
      <c r="P338" s="165"/>
      <c r="Q338" s="165"/>
      <c r="R338" s="165"/>
      <c r="S338" s="165"/>
      <c r="T338" s="166"/>
      <c r="AT338" s="162" t="s">
        <v>2624</v>
      </c>
      <c r="AU338" s="162" t="s">
        <v>2217</v>
      </c>
      <c r="AV338" s="12" t="s">
        <v>2215</v>
      </c>
      <c r="AW338" s="12" t="s">
        <v>26</v>
      </c>
      <c r="AX338" s="12" t="s">
        <v>2207</v>
      </c>
      <c r="AY338" s="162" t="s">
        <v>2612</v>
      </c>
    </row>
    <row r="339" spans="1:65" s="13" customFormat="1">
      <c r="B339" s="167"/>
      <c r="D339" s="161" t="s">
        <v>2624</v>
      </c>
      <c r="E339" s="168" t="s">
        <v>2156</v>
      </c>
      <c r="F339" s="169" t="s">
        <v>1399</v>
      </c>
      <c r="H339" s="170">
        <v>17.04</v>
      </c>
      <c r="I339" s="346"/>
      <c r="L339" s="167"/>
      <c r="M339" s="171"/>
      <c r="N339" s="172"/>
      <c r="O339" s="172"/>
      <c r="P339" s="172"/>
      <c r="Q339" s="172"/>
      <c r="R339" s="172"/>
      <c r="S339" s="172"/>
      <c r="T339" s="173"/>
      <c r="AT339" s="168" t="s">
        <v>2624</v>
      </c>
      <c r="AU339" s="168" t="s">
        <v>2217</v>
      </c>
      <c r="AV339" s="13" t="s">
        <v>2217</v>
      </c>
      <c r="AW339" s="13" t="s">
        <v>26</v>
      </c>
      <c r="AX339" s="13" t="s">
        <v>2207</v>
      </c>
      <c r="AY339" s="168" t="s">
        <v>2612</v>
      </c>
    </row>
    <row r="340" spans="1:65" s="13" customFormat="1">
      <c r="B340" s="167"/>
      <c r="D340" s="161" t="s">
        <v>2624</v>
      </c>
      <c r="E340" s="168" t="s">
        <v>2156</v>
      </c>
      <c r="F340" s="169" t="s">
        <v>1400</v>
      </c>
      <c r="H340" s="170">
        <v>18.149999999999999</v>
      </c>
      <c r="I340" s="346"/>
      <c r="L340" s="167"/>
      <c r="M340" s="171"/>
      <c r="N340" s="172"/>
      <c r="O340" s="172"/>
      <c r="P340" s="172"/>
      <c r="Q340" s="172"/>
      <c r="R340" s="172"/>
      <c r="S340" s="172"/>
      <c r="T340" s="173"/>
      <c r="AT340" s="168" t="s">
        <v>2624</v>
      </c>
      <c r="AU340" s="168" t="s">
        <v>2217</v>
      </c>
      <c r="AV340" s="13" t="s">
        <v>2217</v>
      </c>
      <c r="AW340" s="13" t="s">
        <v>26</v>
      </c>
      <c r="AX340" s="13" t="s">
        <v>2207</v>
      </c>
      <c r="AY340" s="168" t="s">
        <v>2612</v>
      </c>
    </row>
    <row r="341" spans="1:65" s="13" customFormat="1">
      <c r="B341" s="167"/>
      <c r="D341" s="161" t="s">
        <v>2624</v>
      </c>
      <c r="E341" s="168" t="s">
        <v>2156</v>
      </c>
      <c r="F341" s="169" t="s">
        <v>1401</v>
      </c>
      <c r="H341" s="170">
        <v>1.1200000000000001</v>
      </c>
      <c r="I341" s="346"/>
      <c r="L341" s="167"/>
      <c r="M341" s="171"/>
      <c r="N341" s="172"/>
      <c r="O341" s="172"/>
      <c r="P341" s="172"/>
      <c r="Q341" s="172"/>
      <c r="R341" s="172"/>
      <c r="S341" s="172"/>
      <c r="T341" s="173"/>
      <c r="AT341" s="168" t="s">
        <v>2624</v>
      </c>
      <c r="AU341" s="168" t="s">
        <v>2217</v>
      </c>
      <c r="AV341" s="13" t="s">
        <v>2217</v>
      </c>
      <c r="AW341" s="13" t="s">
        <v>26</v>
      </c>
      <c r="AX341" s="13" t="s">
        <v>2207</v>
      </c>
      <c r="AY341" s="168" t="s">
        <v>2612</v>
      </c>
    </row>
    <row r="342" spans="1:65" s="13" customFormat="1">
      <c r="B342" s="167"/>
      <c r="D342" s="161" t="s">
        <v>2624</v>
      </c>
      <c r="E342" s="168" t="s">
        <v>2156</v>
      </c>
      <c r="F342" s="169" t="s">
        <v>1402</v>
      </c>
      <c r="H342" s="170">
        <v>0.88</v>
      </c>
      <c r="I342" s="346"/>
      <c r="L342" s="167"/>
      <c r="M342" s="171"/>
      <c r="N342" s="172"/>
      <c r="O342" s="172"/>
      <c r="P342" s="172"/>
      <c r="Q342" s="172"/>
      <c r="R342" s="172"/>
      <c r="S342" s="172"/>
      <c r="T342" s="173"/>
      <c r="AT342" s="168" t="s">
        <v>2624</v>
      </c>
      <c r="AU342" s="168" t="s">
        <v>2217</v>
      </c>
      <c r="AV342" s="13" t="s">
        <v>2217</v>
      </c>
      <c r="AW342" s="13" t="s">
        <v>26</v>
      </c>
      <c r="AX342" s="13" t="s">
        <v>2207</v>
      </c>
      <c r="AY342" s="168" t="s">
        <v>2612</v>
      </c>
    </row>
    <row r="343" spans="1:65" s="15" customFormat="1">
      <c r="B343" s="181"/>
      <c r="D343" s="161" t="s">
        <v>2624</v>
      </c>
      <c r="E343" s="182" t="s">
        <v>1101</v>
      </c>
      <c r="F343" s="183" t="s">
        <v>2641</v>
      </c>
      <c r="H343" s="184">
        <v>125.79</v>
      </c>
      <c r="I343" s="348"/>
      <c r="L343" s="181"/>
      <c r="M343" s="185"/>
      <c r="N343" s="186"/>
      <c r="O343" s="186"/>
      <c r="P343" s="186"/>
      <c r="Q343" s="186"/>
      <c r="R343" s="186"/>
      <c r="S343" s="186"/>
      <c r="T343" s="187"/>
      <c r="AT343" s="182" t="s">
        <v>2624</v>
      </c>
      <c r="AU343" s="182" t="s">
        <v>2217</v>
      </c>
      <c r="AV343" s="15" t="s">
        <v>2389</v>
      </c>
      <c r="AW343" s="15" t="s">
        <v>26</v>
      </c>
      <c r="AX343" s="15" t="s">
        <v>2215</v>
      </c>
      <c r="AY343" s="182" t="s">
        <v>2612</v>
      </c>
    </row>
    <row r="344" spans="1:65" s="1" customFormat="1" ht="21.75" customHeight="1">
      <c r="A344" s="29"/>
      <c r="B344" s="146"/>
      <c r="C344" s="147" t="s">
        <v>2994</v>
      </c>
      <c r="D344" s="147" t="s">
        <v>2618</v>
      </c>
      <c r="E344" s="148" t="s">
        <v>1403</v>
      </c>
      <c r="F344" s="149" t="s">
        <v>1404</v>
      </c>
      <c r="G344" s="150" t="s">
        <v>2297</v>
      </c>
      <c r="H344" s="151">
        <v>125.79</v>
      </c>
      <c r="I344" s="344"/>
      <c r="J344" s="152">
        <f>ROUND(I344*H344,2)</f>
        <v>0</v>
      </c>
      <c r="K344" s="153"/>
      <c r="L344" s="30"/>
      <c r="M344" s="154" t="s">
        <v>2156</v>
      </c>
      <c r="N344" s="155" t="s">
        <v>2172</v>
      </c>
      <c r="O344" s="156">
        <v>0.35899999999999999</v>
      </c>
      <c r="P344" s="156">
        <f>O344*H344</f>
        <v>45.158610000000003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8" t="s">
        <v>2389</v>
      </c>
      <c r="AT344" s="158" t="s">
        <v>2618</v>
      </c>
      <c r="AU344" s="158" t="s">
        <v>2217</v>
      </c>
      <c r="AY344" s="17" t="s">
        <v>2612</v>
      </c>
      <c r="BE344" s="159">
        <f>IF(N344="základní",J344,0)</f>
        <v>0</v>
      </c>
      <c r="BF344" s="159">
        <f>IF(N344="snížená",J344,0)</f>
        <v>0</v>
      </c>
      <c r="BG344" s="159">
        <f>IF(N344="zákl. přenesená",J344,0)</f>
        <v>0</v>
      </c>
      <c r="BH344" s="159">
        <f>IF(N344="sníž. přenesená",J344,0)</f>
        <v>0</v>
      </c>
      <c r="BI344" s="159">
        <f>IF(N344="nulová",J344,0)</f>
        <v>0</v>
      </c>
      <c r="BJ344" s="17" t="s">
        <v>2215</v>
      </c>
      <c r="BK344" s="159">
        <f>ROUND(I344*H344,2)</f>
        <v>0</v>
      </c>
      <c r="BL344" s="17" t="s">
        <v>2389</v>
      </c>
      <c r="BM344" s="158" t="s">
        <v>1405</v>
      </c>
    </row>
    <row r="345" spans="1:65" s="13" customFormat="1">
      <c r="B345" s="167"/>
      <c r="D345" s="161" t="s">
        <v>2624</v>
      </c>
      <c r="E345" s="168" t="s">
        <v>2156</v>
      </c>
      <c r="F345" s="169" t="s">
        <v>1101</v>
      </c>
      <c r="H345" s="170">
        <v>125.79</v>
      </c>
      <c r="I345" s="346"/>
      <c r="L345" s="167"/>
      <c r="M345" s="171"/>
      <c r="N345" s="172"/>
      <c r="O345" s="172"/>
      <c r="P345" s="172"/>
      <c r="Q345" s="172"/>
      <c r="R345" s="172"/>
      <c r="S345" s="172"/>
      <c r="T345" s="173"/>
      <c r="AT345" s="168" t="s">
        <v>2624</v>
      </c>
      <c r="AU345" s="168" t="s">
        <v>2217</v>
      </c>
      <c r="AV345" s="13" t="s">
        <v>2217</v>
      </c>
      <c r="AW345" s="13" t="s">
        <v>26</v>
      </c>
      <c r="AX345" s="13" t="s">
        <v>2207</v>
      </c>
      <c r="AY345" s="168" t="s">
        <v>2612</v>
      </c>
    </row>
    <row r="346" spans="1:65" s="15" customFormat="1">
      <c r="B346" s="181"/>
      <c r="D346" s="161" t="s">
        <v>2624</v>
      </c>
      <c r="E346" s="182" t="s">
        <v>2156</v>
      </c>
      <c r="F346" s="183" t="s">
        <v>2641</v>
      </c>
      <c r="H346" s="184">
        <v>125.79</v>
      </c>
      <c r="I346" s="348"/>
      <c r="L346" s="181"/>
      <c r="M346" s="185"/>
      <c r="N346" s="186"/>
      <c r="O346" s="186"/>
      <c r="P346" s="186"/>
      <c r="Q346" s="186"/>
      <c r="R346" s="186"/>
      <c r="S346" s="186"/>
      <c r="T346" s="187"/>
      <c r="AT346" s="182" t="s">
        <v>2624</v>
      </c>
      <c r="AU346" s="182" t="s">
        <v>2217</v>
      </c>
      <c r="AV346" s="15" t="s">
        <v>2389</v>
      </c>
      <c r="AW346" s="15" t="s">
        <v>26</v>
      </c>
      <c r="AX346" s="15" t="s">
        <v>2215</v>
      </c>
      <c r="AY346" s="182" t="s">
        <v>2612</v>
      </c>
    </row>
    <row r="347" spans="1:65" s="1" customFormat="1" ht="16.5" customHeight="1">
      <c r="A347" s="29"/>
      <c r="B347" s="146"/>
      <c r="C347" s="147" t="s">
        <v>2445</v>
      </c>
      <c r="D347" s="147" t="s">
        <v>2618</v>
      </c>
      <c r="E347" s="148" t="s">
        <v>1406</v>
      </c>
      <c r="F347" s="149" t="s">
        <v>1407</v>
      </c>
      <c r="G347" s="150" t="s">
        <v>2485</v>
      </c>
      <c r="H347" s="151">
        <v>4.21</v>
      </c>
      <c r="I347" s="344"/>
      <c r="J347" s="152">
        <f>ROUND(I347*H347,2)</f>
        <v>0</v>
      </c>
      <c r="K347" s="153"/>
      <c r="L347" s="30"/>
      <c r="M347" s="154" t="s">
        <v>2156</v>
      </c>
      <c r="N347" s="155" t="s">
        <v>2172</v>
      </c>
      <c r="O347" s="156">
        <v>22.193999999999999</v>
      </c>
      <c r="P347" s="156">
        <f>O347*H347</f>
        <v>93.43674</v>
      </c>
      <c r="Q347" s="156">
        <v>1.10907</v>
      </c>
      <c r="R347" s="156">
        <f>Q347*H347</f>
        <v>4.6691846999999997</v>
      </c>
      <c r="S347" s="156">
        <v>0</v>
      </c>
      <c r="T347" s="157">
        <f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8" t="s">
        <v>2389</v>
      </c>
      <c r="AT347" s="158" t="s">
        <v>2618</v>
      </c>
      <c r="AU347" s="158" t="s">
        <v>2217</v>
      </c>
      <c r="AY347" s="17" t="s">
        <v>2612</v>
      </c>
      <c r="BE347" s="159">
        <f>IF(N347="základní",J347,0)</f>
        <v>0</v>
      </c>
      <c r="BF347" s="159">
        <f>IF(N347="snížená",J347,0)</f>
        <v>0</v>
      </c>
      <c r="BG347" s="159">
        <f>IF(N347="zákl. přenesená",J347,0)</f>
        <v>0</v>
      </c>
      <c r="BH347" s="159">
        <f>IF(N347="sníž. přenesená",J347,0)</f>
        <v>0</v>
      </c>
      <c r="BI347" s="159">
        <f>IF(N347="nulová",J347,0)</f>
        <v>0</v>
      </c>
      <c r="BJ347" s="17" t="s">
        <v>2215</v>
      </c>
      <c r="BK347" s="159">
        <f>ROUND(I347*H347,2)</f>
        <v>0</v>
      </c>
      <c r="BL347" s="17" t="s">
        <v>2389</v>
      </c>
      <c r="BM347" s="158" t="s">
        <v>1408</v>
      </c>
    </row>
    <row r="348" spans="1:65" s="12" customFormat="1">
      <c r="B348" s="160"/>
      <c r="D348" s="161" t="s">
        <v>2624</v>
      </c>
      <c r="E348" s="162" t="s">
        <v>2156</v>
      </c>
      <c r="F348" s="163" t="s">
        <v>1409</v>
      </c>
      <c r="H348" s="162" t="s">
        <v>2156</v>
      </c>
      <c r="I348" s="345"/>
      <c r="L348" s="160"/>
      <c r="M348" s="164"/>
      <c r="N348" s="165"/>
      <c r="O348" s="165"/>
      <c r="P348" s="165"/>
      <c r="Q348" s="165"/>
      <c r="R348" s="165"/>
      <c r="S348" s="165"/>
      <c r="T348" s="166"/>
      <c r="AT348" s="162" t="s">
        <v>2624</v>
      </c>
      <c r="AU348" s="162" t="s">
        <v>2217</v>
      </c>
      <c r="AV348" s="12" t="s">
        <v>2215</v>
      </c>
      <c r="AW348" s="12" t="s">
        <v>26</v>
      </c>
      <c r="AX348" s="12" t="s">
        <v>2207</v>
      </c>
      <c r="AY348" s="162" t="s">
        <v>2612</v>
      </c>
    </row>
    <row r="349" spans="1:65" s="13" customFormat="1">
      <c r="B349" s="167"/>
      <c r="D349" s="161" t="s">
        <v>2624</v>
      </c>
      <c r="E349" s="168" t="s">
        <v>2156</v>
      </c>
      <c r="F349" s="169" t="s">
        <v>1410</v>
      </c>
      <c r="H349" s="170">
        <v>1.4079999999999999</v>
      </c>
      <c r="I349" s="346"/>
      <c r="L349" s="167"/>
      <c r="M349" s="171"/>
      <c r="N349" s="172"/>
      <c r="O349" s="172"/>
      <c r="P349" s="172"/>
      <c r="Q349" s="172"/>
      <c r="R349" s="172"/>
      <c r="S349" s="172"/>
      <c r="T349" s="173"/>
      <c r="AT349" s="168" t="s">
        <v>2624</v>
      </c>
      <c r="AU349" s="168" t="s">
        <v>2217</v>
      </c>
      <c r="AV349" s="13" t="s">
        <v>2217</v>
      </c>
      <c r="AW349" s="13" t="s">
        <v>26</v>
      </c>
      <c r="AX349" s="13" t="s">
        <v>2207</v>
      </c>
      <c r="AY349" s="168" t="s">
        <v>2612</v>
      </c>
    </row>
    <row r="350" spans="1:65" s="12" customFormat="1">
      <c r="B350" s="160"/>
      <c r="D350" s="161" t="s">
        <v>2624</v>
      </c>
      <c r="E350" s="162" t="s">
        <v>2156</v>
      </c>
      <c r="F350" s="163" t="s">
        <v>1388</v>
      </c>
      <c r="H350" s="162" t="s">
        <v>2156</v>
      </c>
      <c r="I350" s="345"/>
      <c r="L350" s="160"/>
      <c r="M350" s="164"/>
      <c r="N350" s="165"/>
      <c r="O350" s="165"/>
      <c r="P350" s="165"/>
      <c r="Q350" s="165"/>
      <c r="R350" s="165"/>
      <c r="S350" s="165"/>
      <c r="T350" s="166"/>
      <c r="AT350" s="162" t="s">
        <v>2624</v>
      </c>
      <c r="AU350" s="162" t="s">
        <v>2217</v>
      </c>
      <c r="AV350" s="12" t="s">
        <v>2215</v>
      </c>
      <c r="AW350" s="12" t="s">
        <v>26</v>
      </c>
      <c r="AX350" s="12" t="s">
        <v>2207</v>
      </c>
      <c r="AY350" s="162" t="s">
        <v>2612</v>
      </c>
    </row>
    <row r="351" spans="1:65" s="13" customFormat="1">
      <c r="B351" s="167"/>
      <c r="D351" s="161" t="s">
        <v>2624</v>
      </c>
      <c r="E351" s="168" t="s">
        <v>2156</v>
      </c>
      <c r="F351" s="169" t="s">
        <v>1411</v>
      </c>
      <c r="H351" s="170">
        <v>1.5760000000000001</v>
      </c>
      <c r="I351" s="346"/>
      <c r="L351" s="167"/>
      <c r="M351" s="171"/>
      <c r="N351" s="172"/>
      <c r="O351" s="172"/>
      <c r="P351" s="172"/>
      <c r="Q351" s="172"/>
      <c r="R351" s="172"/>
      <c r="S351" s="172"/>
      <c r="T351" s="173"/>
      <c r="AT351" s="168" t="s">
        <v>2624</v>
      </c>
      <c r="AU351" s="168" t="s">
        <v>2217</v>
      </c>
      <c r="AV351" s="13" t="s">
        <v>2217</v>
      </c>
      <c r="AW351" s="13" t="s">
        <v>26</v>
      </c>
      <c r="AX351" s="13" t="s">
        <v>2207</v>
      </c>
      <c r="AY351" s="168" t="s">
        <v>2612</v>
      </c>
    </row>
    <row r="352" spans="1:65" s="12" customFormat="1">
      <c r="B352" s="160"/>
      <c r="D352" s="161" t="s">
        <v>2624</v>
      </c>
      <c r="E352" s="162" t="s">
        <v>2156</v>
      </c>
      <c r="F352" s="163" t="s">
        <v>1412</v>
      </c>
      <c r="H352" s="162" t="s">
        <v>2156</v>
      </c>
      <c r="I352" s="345"/>
      <c r="L352" s="160"/>
      <c r="M352" s="164"/>
      <c r="N352" s="165"/>
      <c r="O352" s="165"/>
      <c r="P352" s="165"/>
      <c r="Q352" s="165"/>
      <c r="R352" s="165"/>
      <c r="S352" s="165"/>
      <c r="T352" s="166"/>
      <c r="AT352" s="162" t="s">
        <v>2624</v>
      </c>
      <c r="AU352" s="162" t="s">
        <v>2217</v>
      </c>
      <c r="AV352" s="12" t="s">
        <v>2215</v>
      </c>
      <c r="AW352" s="12" t="s">
        <v>26</v>
      </c>
      <c r="AX352" s="12" t="s">
        <v>2207</v>
      </c>
      <c r="AY352" s="162" t="s">
        <v>2612</v>
      </c>
    </row>
    <row r="353" spans="1:65" s="13" customFormat="1">
      <c r="B353" s="167"/>
      <c r="D353" s="161" t="s">
        <v>2624</v>
      </c>
      <c r="E353" s="168" t="s">
        <v>2156</v>
      </c>
      <c r="F353" s="169" t="s">
        <v>1413</v>
      </c>
      <c r="H353" s="170">
        <v>1.226</v>
      </c>
      <c r="I353" s="346"/>
      <c r="L353" s="167"/>
      <c r="M353" s="171"/>
      <c r="N353" s="172"/>
      <c r="O353" s="172"/>
      <c r="P353" s="172"/>
      <c r="Q353" s="172"/>
      <c r="R353" s="172"/>
      <c r="S353" s="172"/>
      <c r="T353" s="173"/>
      <c r="AT353" s="168" t="s">
        <v>2624</v>
      </c>
      <c r="AU353" s="168" t="s">
        <v>2217</v>
      </c>
      <c r="AV353" s="13" t="s">
        <v>2217</v>
      </c>
      <c r="AW353" s="13" t="s">
        <v>26</v>
      </c>
      <c r="AX353" s="13" t="s">
        <v>2207</v>
      </c>
      <c r="AY353" s="168" t="s">
        <v>2612</v>
      </c>
    </row>
    <row r="354" spans="1:65" s="15" customFormat="1">
      <c r="B354" s="181"/>
      <c r="D354" s="161" t="s">
        <v>2624</v>
      </c>
      <c r="E354" s="182" t="s">
        <v>2156</v>
      </c>
      <c r="F354" s="183" t="s">
        <v>2641</v>
      </c>
      <c r="H354" s="184">
        <v>4.21</v>
      </c>
      <c r="I354" s="348"/>
      <c r="L354" s="181"/>
      <c r="M354" s="185"/>
      <c r="N354" s="186"/>
      <c r="O354" s="186"/>
      <c r="P354" s="186"/>
      <c r="Q354" s="186"/>
      <c r="R354" s="186"/>
      <c r="S354" s="186"/>
      <c r="T354" s="187"/>
      <c r="AT354" s="182" t="s">
        <v>2624</v>
      </c>
      <c r="AU354" s="182" t="s">
        <v>2217</v>
      </c>
      <c r="AV354" s="15" t="s">
        <v>2389</v>
      </c>
      <c r="AW354" s="15" t="s">
        <v>26</v>
      </c>
      <c r="AX354" s="15" t="s">
        <v>2215</v>
      </c>
      <c r="AY354" s="182" t="s">
        <v>2612</v>
      </c>
    </row>
    <row r="355" spans="1:65" s="11" customFormat="1" ht="22.9" customHeight="1">
      <c r="B355" s="134"/>
      <c r="D355" s="135" t="s">
        <v>2206</v>
      </c>
      <c r="E355" s="144" t="s">
        <v>2389</v>
      </c>
      <c r="F355" s="144" t="s">
        <v>3049</v>
      </c>
      <c r="I355" s="350"/>
      <c r="J355" s="145">
        <f>BK355</f>
        <v>0</v>
      </c>
      <c r="L355" s="134"/>
      <c r="M355" s="138"/>
      <c r="N355" s="139"/>
      <c r="O355" s="139"/>
      <c r="P355" s="140">
        <f>SUM(P356:P394)</f>
        <v>42.762179999999994</v>
      </c>
      <c r="Q355" s="139"/>
      <c r="R355" s="140">
        <f>SUM(R356:R394)</f>
        <v>14.783959530000001</v>
      </c>
      <c r="S355" s="139"/>
      <c r="T355" s="141">
        <f>SUM(T356:T394)</f>
        <v>0</v>
      </c>
      <c r="AR355" s="135" t="s">
        <v>2215</v>
      </c>
      <c r="AT355" s="142" t="s">
        <v>2206</v>
      </c>
      <c r="AU355" s="142" t="s">
        <v>2215</v>
      </c>
      <c r="AY355" s="135" t="s">
        <v>2612</v>
      </c>
      <c r="BK355" s="143">
        <f>SUM(BK356:BK394)</f>
        <v>0</v>
      </c>
    </row>
    <row r="356" spans="1:65" s="1" customFormat="1" ht="16.5" customHeight="1">
      <c r="A356" s="29"/>
      <c r="B356" s="146"/>
      <c r="C356" s="147" t="s">
        <v>3003</v>
      </c>
      <c r="D356" s="147" t="s">
        <v>2618</v>
      </c>
      <c r="E356" s="148" t="s">
        <v>1414</v>
      </c>
      <c r="F356" s="149" t="s">
        <v>1415</v>
      </c>
      <c r="G356" s="150" t="s">
        <v>2297</v>
      </c>
      <c r="H356" s="151">
        <v>18.149999999999999</v>
      </c>
      <c r="I356" s="344"/>
      <c r="J356" s="152">
        <f>ROUND(I356*H356,2)</f>
        <v>0</v>
      </c>
      <c r="K356" s="153"/>
      <c r="L356" s="30"/>
      <c r="M356" s="154" t="s">
        <v>2156</v>
      </c>
      <c r="N356" s="155" t="s">
        <v>2172</v>
      </c>
      <c r="O356" s="156">
        <v>0.2</v>
      </c>
      <c r="P356" s="156">
        <f>O356*H356</f>
        <v>3.63</v>
      </c>
      <c r="Q356" s="156">
        <v>8.8000000000000003E-4</v>
      </c>
      <c r="R356" s="156">
        <f>Q356*H356</f>
        <v>1.5972E-2</v>
      </c>
      <c r="S356" s="156">
        <v>0</v>
      </c>
      <c r="T356" s="157">
        <f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8" t="s">
        <v>2389</v>
      </c>
      <c r="AT356" s="158" t="s">
        <v>2618</v>
      </c>
      <c r="AU356" s="158" t="s">
        <v>2217</v>
      </c>
      <c r="AY356" s="17" t="s">
        <v>2612</v>
      </c>
      <c r="BE356" s="159">
        <f>IF(N356="základní",J356,0)</f>
        <v>0</v>
      </c>
      <c r="BF356" s="159">
        <f>IF(N356="snížená",J356,0)</f>
        <v>0</v>
      </c>
      <c r="BG356" s="159">
        <f>IF(N356="zákl. přenesená",J356,0)</f>
        <v>0</v>
      </c>
      <c r="BH356" s="159">
        <f>IF(N356="sníž. přenesená",J356,0)</f>
        <v>0</v>
      </c>
      <c r="BI356" s="159">
        <f>IF(N356="nulová",J356,0)</f>
        <v>0</v>
      </c>
      <c r="BJ356" s="17" t="s">
        <v>2215</v>
      </c>
      <c r="BK356" s="159">
        <f>ROUND(I356*H356,2)</f>
        <v>0</v>
      </c>
      <c r="BL356" s="17" t="s">
        <v>2389</v>
      </c>
      <c r="BM356" s="158" t="s">
        <v>1416</v>
      </c>
    </row>
    <row r="357" spans="1:65" s="13" customFormat="1">
      <c r="B357" s="167"/>
      <c r="D357" s="161" t="s">
        <v>2624</v>
      </c>
      <c r="E357" s="168" t="s">
        <v>2156</v>
      </c>
      <c r="F357" s="169" t="s">
        <v>1417</v>
      </c>
      <c r="H357" s="170">
        <v>18.149999999999999</v>
      </c>
      <c r="I357" s="346"/>
      <c r="L357" s="167"/>
      <c r="M357" s="171"/>
      <c r="N357" s="172"/>
      <c r="O357" s="172"/>
      <c r="P357" s="172"/>
      <c r="Q357" s="172"/>
      <c r="R357" s="172"/>
      <c r="S357" s="172"/>
      <c r="T357" s="173"/>
      <c r="AT357" s="168" t="s">
        <v>2624</v>
      </c>
      <c r="AU357" s="168" t="s">
        <v>2217</v>
      </c>
      <c r="AV357" s="13" t="s">
        <v>2217</v>
      </c>
      <c r="AW357" s="13" t="s">
        <v>26</v>
      </c>
      <c r="AX357" s="13" t="s">
        <v>2207</v>
      </c>
      <c r="AY357" s="168" t="s">
        <v>2612</v>
      </c>
    </row>
    <row r="358" spans="1:65" s="15" customFormat="1">
      <c r="B358" s="181"/>
      <c r="D358" s="161" t="s">
        <v>2624</v>
      </c>
      <c r="E358" s="182" t="s">
        <v>1176</v>
      </c>
      <c r="F358" s="183" t="s">
        <v>2641</v>
      </c>
      <c r="H358" s="184">
        <v>18.149999999999999</v>
      </c>
      <c r="I358" s="348"/>
      <c r="L358" s="181"/>
      <c r="M358" s="185"/>
      <c r="N358" s="186"/>
      <c r="O358" s="186"/>
      <c r="P358" s="186"/>
      <c r="Q358" s="186"/>
      <c r="R358" s="186"/>
      <c r="S358" s="186"/>
      <c r="T358" s="187"/>
      <c r="AT358" s="182" t="s">
        <v>2624</v>
      </c>
      <c r="AU358" s="182" t="s">
        <v>2217</v>
      </c>
      <c r="AV358" s="15" t="s">
        <v>2389</v>
      </c>
      <c r="AW358" s="15" t="s">
        <v>26</v>
      </c>
      <c r="AX358" s="15" t="s">
        <v>2215</v>
      </c>
      <c r="AY358" s="182" t="s">
        <v>2612</v>
      </c>
    </row>
    <row r="359" spans="1:65" s="1" customFormat="1" ht="16.5" customHeight="1">
      <c r="A359" s="29"/>
      <c r="B359" s="146"/>
      <c r="C359" s="147" t="s">
        <v>2419</v>
      </c>
      <c r="D359" s="147" t="s">
        <v>2618</v>
      </c>
      <c r="E359" s="148" t="s">
        <v>1418</v>
      </c>
      <c r="F359" s="149" t="s">
        <v>1419</v>
      </c>
      <c r="G359" s="150" t="s">
        <v>2297</v>
      </c>
      <c r="H359" s="151">
        <v>18.149999999999999</v>
      </c>
      <c r="I359" s="344"/>
      <c r="J359" s="152">
        <f>ROUND(I359*H359,2)</f>
        <v>0</v>
      </c>
      <c r="K359" s="153"/>
      <c r="L359" s="30"/>
      <c r="M359" s="154" t="s">
        <v>2156</v>
      </c>
      <c r="N359" s="155" t="s">
        <v>2172</v>
      </c>
      <c r="O359" s="156">
        <v>0.105</v>
      </c>
      <c r="P359" s="156">
        <f>O359*H359</f>
        <v>1.9057499999999998</v>
      </c>
      <c r="Q359" s="156">
        <v>0</v>
      </c>
      <c r="R359" s="156">
        <f>Q359*H359</f>
        <v>0</v>
      </c>
      <c r="S359" s="156">
        <v>0</v>
      </c>
      <c r="T359" s="157">
        <f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8" t="s">
        <v>2389</v>
      </c>
      <c r="AT359" s="158" t="s">
        <v>2618</v>
      </c>
      <c r="AU359" s="158" t="s">
        <v>2217</v>
      </c>
      <c r="AY359" s="17" t="s">
        <v>2612</v>
      </c>
      <c r="BE359" s="159">
        <f>IF(N359="základní",J359,0)</f>
        <v>0</v>
      </c>
      <c r="BF359" s="159">
        <f>IF(N359="snížená",J359,0)</f>
        <v>0</v>
      </c>
      <c r="BG359" s="159">
        <f>IF(N359="zákl. přenesená",J359,0)</f>
        <v>0</v>
      </c>
      <c r="BH359" s="159">
        <f>IF(N359="sníž. přenesená",J359,0)</f>
        <v>0</v>
      </c>
      <c r="BI359" s="159">
        <f>IF(N359="nulová",J359,0)</f>
        <v>0</v>
      </c>
      <c r="BJ359" s="17" t="s">
        <v>2215</v>
      </c>
      <c r="BK359" s="159">
        <f>ROUND(I359*H359,2)</f>
        <v>0</v>
      </c>
      <c r="BL359" s="17" t="s">
        <v>2389</v>
      </c>
      <c r="BM359" s="158" t="s">
        <v>1420</v>
      </c>
    </row>
    <row r="360" spans="1:65" s="13" customFormat="1">
      <c r="B360" s="167"/>
      <c r="D360" s="161" t="s">
        <v>2624</v>
      </c>
      <c r="E360" s="168" t="s">
        <v>2156</v>
      </c>
      <c r="F360" s="169" t="s">
        <v>1176</v>
      </c>
      <c r="H360" s="170">
        <v>18.149999999999999</v>
      </c>
      <c r="I360" s="346"/>
      <c r="L360" s="167"/>
      <c r="M360" s="171"/>
      <c r="N360" s="172"/>
      <c r="O360" s="172"/>
      <c r="P360" s="172"/>
      <c r="Q360" s="172"/>
      <c r="R360" s="172"/>
      <c r="S360" s="172"/>
      <c r="T360" s="173"/>
      <c r="AT360" s="168" t="s">
        <v>2624</v>
      </c>
      <c r="AU360" s="168" t="s">
        <v>2217</v>
      </c>
      <c r="AV360" s="13" t="s">
        <v>2217</v>
      </c>
      <c r="AW360" s="13" t="s">
        <v>26</v>
      </c>
      <c r="AX360" s="13" t="s">
        <v>2207</v>
      </c>
      <c r="AY360" s="168" t="s">
        <v>2612</v>
      </c>
    </row>
    <row r="361" spans="1:65" s="15" customFormat="1">
      <c r="B361" s="181"/>
      <c r="D361" s="161" t="s">
        <v>2624</v>
      </c>
      <c r="E361" s="182" t="s">
        <v>2156</v>
      </c>
      <c r="F361" s="183" t="s">
        <v>2641</v>
      </c>
      <c r="H361" s="184">
        <v>18.149999999999999</v>
      </c>
      <c r="I361" s="348"/>
      <c r="L361" s="181"/>
      <c r="M361" s="185"/>
      <c r="N361" s="186"/>
      <c r="O361" s="186"/>
      <c r="P361" s="186"/>
      <c r="Q361" s="186"/>
      <c r="R361" s="186"/>
      <c r="S361" s="186"/>
      <c r="T361" s="187"/>
      <c r="AT361" s="182" t="s">
        <v>2624</v>
      </c>
      <c r="AU361" s="182" t="s">
        <v>2217</v>
      </c>
      <c r="AV361" s="15" t="s">
        <v>2389</v>
      </c>
      <c r="AW361" s="15" t="s">
        <v>26</v>
      </c>
      <c r="AX361" s="15" t="s">
        <v>2215</v>
      </c>
      <c r="AY361" s="182" t="s">
        <v>2612</v>
      </c>
    </row>
    <row r="362" spans="1:65" s="1" customFormat="1" ht="16.5" customHeight="1">
      <c r="A362" s="29"/>
      <c r="B362" s="146"/>
      <c r="C362" s="147" t="s">
        <v>3012</v>
      </c>
      <c r="D362" s="147" t="s">
        <v>2618</v>
      </c>
      <c r="E362" s="148" t="s">
        <v>1421</v>
      </c>
      <c r="F362" s="149" t="s">
        <v>1422</v>
      </c>
      <c r="G362" s="150" t="s">
        <v>2248</v>
      </c>
      <c r="H362" s="151">
        <v>1.169</v>
      </c>
      <c r="I362" s="344"/>
      <c r="J362" s="152">
        <f>ROUND(I362*H362,2)</f>
        <v>0</v>
      </c>
      <c r="K362" s="153"/>
      <c r="L362" s="30"/>
      <c r="M362" s="154" t="s">
        <v>2156</v>
      </c>
      <c r="N362" s="155" t="s">
        <v>2172</v>
      </c>
      <c r="O362" s="156">
        <v>1.448</v>
      </c>
      <c r="P362" s="156">
        <f>O362*H362</f>
        <v>1.692712</v>
      </c>
      <c r="Q362" s="156">
        <v>2.4533999999999998</v>
      </c>
      <c r="R362" s="156">
        <f>Q362*H362</f>
        <v>2.8680246</v>
      </c>
      <c r="S362" s="156">
        <v>0</v>
      </c>
      <c r="T362" s="157">
        <f>S362*H362</f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58" t="s">
        <v>2389</v>
      </c>
      <c r="AT362" s="158" t="s">
        <v>2618</v>
      </c>
      <c r="AU362" s="158" t="s">
        <v>2217</v>
      </c>
      <c r="AY362" s="17" t="s">
        <v>2612</v>
      </c>
      <c r="BE362" s="159">
        <f>IF(N362="základní",J362,0)</f>
        <v>0</v>
      </c>
      <c r="BF362" s="159">
        <f>IF(N362="snížená",J362,0)</f>
        <v>0</v>
      </c>
      <c r="BG362" s="159">
        <f>IF(N362="zákl. přenesená",J362,0)</f>
        <v>0</v>
      </c>
      <c r="BH362" s="159">
        <f>IF(N362="sníž. přenesená",J362,0)</f>
        <v>0</v>
      </c>
      <c r="BI362" s="159">
        <f>IF(N362="nulová",J362,0)</f>
        <v>0</v>
      </c>
      <c r="BJ362" s="17" t="s">
        <v>2215</v>
      </c>
      <c r="BK362" s="159">
        <f>ROUND(I362*H362,2)</f>
        <v>0</v>
      </c>
      <c r="BL362" s="17" t="s">
        <v>2389</v>
      </c>
      <c r="BM362" s="158" t="s">
        <v>1423</v>
      </c>
    </row>
    <row r="363" spans="1:65" s="13" customFormat="1">
      <c r="B363" s="167"/>
      <c r="D363" s="161" t="s">
        <v>2624</v>
      </c>
      <c r="E363" s="168" t="s">
        <v>2156</v>
      </c>
      <c r="F363" s="169" t="s">
        <v>1424</v>
      </c>
      <c r="H363" s="170">
        <v>0.877</v>
      </c>
      <c r="I363" s="346"/>
      <c r="L363" s="167"/>
      <c r="M363" s="171"/>
      <c r="N363" s="172"/>
      <c r="O363" s="172"/>
      <c r="P363" s="172"/>
      <c r="Q363" s="172"/>
      <c r="R363" s="172"/>
      <c r="S363" s="172"/>
      <c r="T363" s="173"/>
      <c r="AT363" s="168" t="s">
        <v>2624</v>
      </c>
      <c r="AU363" s="168" t="s">
        <v>2217</v>
      </c>
      <c r="AV363" s="13" t="s">
        <v>2217</v>
      </c>
      <c r="AW363" s="13" t="s">
        <v>26</v>
      </c>
      <c r="AX363" s="13" t="s">
        <v>2207</v>
      </c>
      <c r="AY363" s="168" t="s">
        <v>2612</v>
      </c>
    </row>
    <row r="364" spans="1:65" s="13" customFormat="1">
      <c r="B364" s="167"/>
      <c r="D364" s="161" t="s">
        <v>2624</v>
      </c>
      <c r="E364" s="168" t="s">
        <v>2156</v>
      </c>
      <c r="F364" s="169" t="s">
        <v>1425</v>
      </c>
      <c r="H364" s="170">
        <v>0.29199999999999998</v>
      </c>
      <c r="I364" s="346"/>
      <c r="L364" s="167"/>
      <c r="M364" s="171"/>
      <c r="N364" s="172"/>
      <c r="O364" s="172"/>
      <c r="P364" s="172"/>
      <c r="Q364" s="172"/>
      <c r="R364" s="172"/>
      <c r="S364" s="172"/>
      <c r="T364" s="173"/>
      <c r="AT364" s="168" t="s">
        <v>2624</v>
      </c>
      <c r="AU364" s="168" t="s">
        <v>2217</v>
      </c>
      <c r="AV364" s="13" t="s">
        <v>2217</v>
      </c>
      <c r="AW364" s="13" t="s">
        <v>26</v>
      </c>
      <c r="AX364" s="13" t="s">
        <v>2207</v>
      </c>
      <c r="AY364" s="168" t="s">
        <v>2612</v>
      </c>
    </row>
    <row r="365" spans="1:65" s="15" customFormat="1">
      <c r="B365" s="181"/>
      <c r="D365" s="161" t="s">
        <v>2624</v>
      </c>
      <c r="E365" s="182" t="s">
        <v>2156</v>
      </c>
      <c r="F365" s="183" t="s">
        <v>2641</v>
      </c>
      <c r="H365" s="184">
        <v>1.169</v>
      </c>
      <c r="I365" s="348"/>
      <c r="L365" s="181"/>
      <c r="M365" s="185"/>
      <c r="N365" s="186"/>
      <c r="O365" s="186"/>
      <c r="P365" s="186"/>
      <c r="Q365" s="186"/>
      <c r="R365" s="186"/>
      <c r="S365" s="186"/>
      <c r="T365" s="187"/>
      <c r="AT365" s="182" t="s">
        <v>2624</v>
      </c>
      <c r="AU365" s="182" t="s">
        <v>2217</v>
      </c>
      <c r="AV365" s="15" t="s">
        <v>2389</v>
      </c>
      <c r="AW365" s="15" t="s">
        <v>26</v>
      </c>
      <c r="AX365" s="15" t="s">
        <v>2215</v>
      </c>
      <c r="AY365" s="182" t="s">
        <v>2612</v>
      </c>
    </row>
    <row r="366" spans="1:65" s="1" customFormat="1" ht="16.5" customHeight="1">
      <c r="A366" s="29"/>
      <c r="B366" s="146"/>
      <c r="C366" s="147" t="s">
        <v>3017</v>
      </c>
      <c r="D366" s="147" t="s">
        <v>2618</v>
      </c>
      <c r="E366" s="148" t="s">
        <v>1426</v>
      </c>
      <c r="F366" s="149" t="s">
        <v>1427</v>
      </c>
      <c r="G366" s="150" t="s">
        <v>2297</v>
      </c>
      <c r="H366" s="151">
        <v>15.824</v>
      </c>
      <c r="I366" s="344"/>
      <c r="J366" s="152">
        <f>ROUND(I366*H366,2)</f>
        <v>0</v>
      </c>
      <c r="K366" s="153"/>
      <c r="L366" s="30"/>
      <c r="M366" s="154" t="s">
        <v>2156</v>
      </c>
      <c r="N366" s="155" t="s">
        <v>2172</v>
      </c>
      <c r="O366" s="156">
        <v>0.755</v>
      </c>
      <c r="P366" s="156">
        <f>O366*H366</f>
        <v>11.94712</v>
      </c>
      <c r="Q366" s="156">
        <v>5.7600000000000004E-3</v>
      </c>
      <c r="R366" s="156">
        <f>Q366*H366</f>
        <v>9.1146240000000003E-2</v>
      </c>
      <c r="S366" s="156">
        <v>0</v>
      </c>
      <c r="T366" s="157">
        <f>S366*H366</f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58" t="s">
        <v>2389</v>
      </c>
      <c r="AT366" s="158" t="s">
        <v>2618</v>
      </c>
      <c r="AU366" s="158" t="s">
        <v>2217</v>
      </c>
      <c r="AY366" s="17" t="s">
        <v>2612</v>
      </c>
      <c r="BE366" s="159">
        <f>IF(N366="základní",J366,0)</f>
        <v>0</v>
      </c>
      <c r="BF366" s="159">
        <f>IF(N366="snížená",J366,0)</f>
        <v>0</v>
      </c>
      <c r="BG366" s="159">
        <f>IF(N366="zákl. přenesená",J366,0)</f>
        <v>0</v>
      </c>
      <c r="BH366" s="159">
        <f>IF(N366="sníž. přenesená",J366,0)</f>
        <v>0</v>
      </c>
      <c r="BI366" s="159">
        <f>IF(N366="nulová",J366,0)</f>
        <v>0</v>
      </c>
      <c r="BJ366" s="17" t="s">
        <v>2215</v>
      </c>
      <c r="BK366" s="159">
        <f>ROUND(I366*H366,2)</f>
        <v>0</v>
      </c>
      <c r="BL366" s="17" t="s">
        <v>2389</v>
      </c>
      <c r="BM366" s="158" t="s">
        <v>1428</v>
      </c>
    </row>
    <row r="367" spans="1:65" s="13" customFormat="1">
      <c r="B367" s="167"/>
      <c r="D367" s="161" t="s">
        <v>2624</v>
      </c>
      <c r="E367" s="168" t="s">
        <v>2156</v>
      </c>
      <c r="F367" s="169" t="s">
        <v>1429</v>
      </c>
      <c r="H367" s="170">
        <v>8.52</v>
      </c>
      <c r="I367" s="346"/>
      <c r="L367" s="167"/>
      <c r="M367" s="171"/>
      <c r="N367" s="172"/>
      <c r="O367" s="172"/>
      <c r="P367" s="172"/>
      <c r="Q367" s="172"/>
      <c r="R367" s="172"/>
      <c r="S367" s="172"/>
      <c r="T367" s="173"/>
      <c r="AT367" s="168" t="s">
        <v>2624</v>
      </c>
      <c r="AU367" s="168" t="s">
        <v>2217</v>
      </c>
      <c r="AV367" s="13" t="s">
        <v>2217</v>
      </c>
      <c r="AW367" s="13" t="s">
        <v>26</v>
      </c>
      <c r="AX367" s="13" t="s">
        <v>2207</v>
      </c>
      <c r="AY367" s="168" t="s">
        <v>2612</v>
      </c>
    </row>
    <row r="368" spans="1:65" s="13" customFormat="1">
      <c r="B368" s="167"/>
      <c r="D368" s="161" t="s">
        <v>2624</v>
      </c>
      <c r="E368" s="168" t="s">
        <v>2156</v>
      </c>
      <c r="F368" s="169" t="s">
        <v>1430</v>
      </c>
      <c r="H368" s="170">
        <v>7.3040000000000003</v>
      </c>
      <c r="I368" s="346"/>
      <c r="L368" s="167"/>
      <c r="M368" s="171"/>
      <c r="N368" s="172"/>
      <c r="O368" s="172"/>
      <c r="P368" s="172"/>
      <c r="Q368" s="172"/>
      <c r="R368" s="172"/>
      <c r="S368" s="172"/>
      <c r="T368" s="173"/>
      <c r="AT368" s="168" t="s">
        <v>2624</v>
      </c>
      <c r="AU368" s="168" t="s">
        <v>2217</v>
      </c>
      <c r="AV368" s="13" t="s">
        <v>2217</v>
      </c>
      <c r="AW368" s="13" t="s">
        <v>26</v>
      </c>
      <c r="AX368" s="13" t="s">
        <v>2207</v>
      </c>
      <c r="AY368" s="168" t="s">
        <v>2612</v>
      </c>
    </row>
    <row r="369" spans="1:65" s="15" customFormat="1">
      <c r="B369" s="181"/>
      <c r="D369" s="161" t="s">
        <v>2624</v>
      </c>
      <c r="E369" s="182" t="s">
        <v>1104</v>
      </c>
      <c r="F369" s="183" t="s">
        <v>2641</v>
      </c>
      <c r="H369" s="184">
        <v>15.824</v>
      </c>
      <c r="I369" s="348"/>
      <c r="L369" s="181"/>
      <c r="M369" s="185"/>
      <c r="N369" s="186"/>
      <c r="O369" s="186"/>
      <c r="P369" s="186"/>
      <c r="Q369" s="186"/>
      <c r="R369" s="186"/>
      <c r="S369" s="186"/>
      <c r="T369" s="187"/>
      <c r="AT369" s="182" t="s">
        <v>2624</v>
      </c>
      <c r="AU369" s="182" t="s">
        <v>2217</v>
      </c>
      <c r="AV369" s="15" t="s">
        <v>2389</v>
      </c>
      <c r="AW369" s="15" t="s">
        <v>26</v>
      </c>
      <c r="AX369" s="15" t="s">
        <v>2215</v>
      </c>
      <c r="AY369" s="182" t="s">
        <v>2612</v>
      </c>
    </row>
    <row r="370" spans="1:65" s="1" customFormat="1" ht="16.5" customHeight="1">
      <c r="A370" s="29"/>
      <c r="B370" s="146"/>
      <c r="C370" s="147" t="s">
        <v>3025</v>
      </c>
      <c r="D370" s="147" t="s">
        <v>2618</v>
      </c>
      <c r="E370" s="148" t="s">
        <v>1431</v>
      </c>
      <c r="F370" s="149" t="s">
        <v>1432</v>
      </c>
      <c r="G370" s="150" t="s">
        <v>2297</v>
      </c>
      <c r="H370" s="151">
        <v>15.824</v>
      </c>
      <c r="I370" s="344"/>
      <c r="J370" s="152">
        <f>ROUND(I370*H370,2)</f>
        <v>0</v>
      </c>
      <c r="K370" s="153"/>
      <c r="L370" s="30"/>
      <c r="M370" s="154" t="s">
        <v>2156</v>
      </c>
      <c r="N370" s="155" t="s">
        <v>2172</v>
      </c>
      <c r="O370" s="156">
        <v>0.26</v>
      </c>
      <c r="P370" s="156">
        <f>O370*H370</f>
        <v>4.1142399999999997</v>
      </c>
      <c r="Q370" s="156">
        <v>0</v>
      </c>
      <c r="R370" s="156">
        <f>Q370*H370</f>
        <v>0</v>
      </c>
      <c r="S370" s="156">
        <v>0</v>
      </c>
      <c r="T370" s="157">
        <f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58" t="s">
        <v>2389</v>
      </c>
      <c r="AT370" s="158" t="s">
        <v>2618</v>
      </c>
      <c r="AU370" s="158" t="s">
        <v>2217</v>
      </c>
      <c r="AY370" s="17" t="s">
        <v>2612</v>
      </c>
      <c r="BE370" s="159">
        <f>IF(N370="základní",J370,0)</f>
        <v>0</v>
      </c>
      <c r="BF370" s="159">
        <f>IF(N370="snížená",J370,0)</f>
        <v>0</v>
      </c>
      <c r="BG370" s="159">
        <f>IF(N370="zákl. přenesená",J370,0)</f>
        <v>0</v>
      </c>
      <c r="BH370" s="159">
        <f>IF(N370="sníž. přenesená",J370,0)</f>
        <v>0</v>
      </c>
      <c r="BI370" s="159">
        <f>IF(N370="nulová",J370,0)</f>
        <v>0</v>
      </c>
      <c r="BJ370" s="17" t="s">
        <v>2215</v>
      </c>
      <c r="BK370" s="159">
        <f>ROUND(I370*H370,2)</f>
        <v>0</v>
      </c>
      <c r="BL370" s="17" t="s">
        <v>2389</v>
      </c>
      <c r="BM370" s="158" t="s">
        <v>1433</v>
      </c>
    </row>
    <row r="371" spans="1:65" s="13" customFormat="1">
      <c r="B371" s="167"/>
      <c r="D371" s="161" t="s">
        <v>2624</v>
      </c>
      <c r="E371" s="168" t="s">
        <v>2156</v>
      </c>
      <c r="F371" s="169" t="s">
        <v>1104</v>
      </c>
      <c r="H371" s="170">
        <v>15.824</v>
      </c>
      <c r="I371" s="346"/>
      <c r="L371" s="167"/>
      <c r="M371" s="171"/>
      <c r="N371" s="172"/>
      <c r="O371" s="172"/>
      <c r="P371" s="172"/>
      <c r="Q371" s="172"/>
      <c r="R371" s="172"/>
      <c r="S371" s="172"/>
      <c r="T371" s="173"/>
      <c r="AT371" s="168" t="s">
        <v>2624</v>
      </c>
      <c r="AU371" s="168" t="s">
        <v>2217</v>
      </c>
      <c r="AV371" s="13" t="s">
        <v>2217</v>
      </c>
      <c r="AW371" s="13" t="s">
        <v>26</v>
      </c>
      <c r="AX371" s="13" t="s">
        <v>2207</v>
      </c>
      <c r="AY371" s="168" t="s">
        <v>2612</v>
      </c>
    </row>
    <row r="372" spans="1:65" s="15" customFormat="1">
      <c r="B372" s="181"/>
      <c r="D372" s="161" t="s">
        <v>2624</v>
      </c>
      <c r="E372" s="182" t="s">
        <v>2156</v>
      </c>
      <c r="F372" s="183" t="s">
        <v>2641</v>
      </c>
      <c r="H372" s="184">
        <v>15.824</v>
      </c>
      <c r="I372" s="348"/>
      <c r="L372" s="181"/>
      <c r="M372" s="185"/>
      <c r="N372" s="186"/>
      <c r="O372" s="186"/>
      <c r="P372" s="186"/>
      <c r="Q372" s="186"/>
      <c r="R372" s="186"/>
      <c r="S372" s="186"/>
      <c r="T372" s="187"/>
      <c r="AT372" s="182" t="s">
        <v>2624</v>
      </c>
      <c r="AU372" s="182" t="s">
        <v>2217</v>
      </c>
      <c r="AV372" s="15" t="s">
        <v>2389</v>
      </c>
      <c r="AW372" s="15" t="s">
        <v>26</v>
      </c>
      <c r="AX372" s="15" t="s">
        <v>2215</v>
      </c>
      <c r="AY372" s="182" t="s">
        <v>2612</v>
      </c>
    </row>
    <row r="373" spans="1:65" s="1" customFormat="1" ht="16.5" customHeight="1">
      <c r="A373" s="29"/>
      <c r="B373" s="146"/>
      <c r="C373" s="147" t="s">
        <v>3031</v>
      </c>
      <c r="D373" s="147" t="s">
        <v>2618</v>
      </c>
      <c r="E373" s="148" t="s">
        <v>1434</v>
      </c>
      <c r="F373" s="149" t="s">
        <v>1435</v>
      </c>
      <c r="G373" s="150" t="s">
        <v>2485</v>
      </c>
      <c r="H373" s="151">
        <v>0.11899999999999999</v>
      </c>
      <c r="I373" s="344"/>
      <c r="J373" s="152">
        <f>ROUND(I373*H373,2)</f>
        <v>0</v>
      </c>
      <c r="K373" s="153"/>
      <c r="L373" s="30"/>
      <c r="M373" s="154" t="s">
        <v>2156</v>
      </c>
      <c r="N373" s="155" t="s">
        <v>2172</v>
      </c>
      <c r="O373" s="156">
        <v>28.692</v>
      </c>
      <c r="P373" s="156">
        <f>O373*H373</f>
        <v>3.4143479999999999</v>
      </c>
      <c r="Q373" s="156">
        <v>1.05291</v>
      </c>
      <c r="R373" s="156">
        <f>Q373*H373</f>
        <v>0.12529629</v>
      </c>
      <c r="S373" s="156">
        <v>0</v>
      </c>
      <c r="T373" s="157">
        <f>S373*H373</f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58" t="s">
        <v>2389</v>
      </c>
      <c r="AT373" s="158" t="s">
        <v>2618</v>
      </c>
      <c r="AU373" s="158" t="s">
        <v>2217</v>
      </c>
      <c r="AY373" s="17" t="s">
        <v>2612</v>
      </c>
      <c r="BE373" s="159">
        <f>IF(N373="základní",J373,0)</f>
        <v>0</v>
      </c>
      <c r="BF373" s="159">
        <f>IF(N373="snížená",J373,0)</f>
        <v>0</v>
      </c>
      <c r="BG373" s="159">
        <f>IF(N373="zákl. přenesená",J373,0)</f>
        <v>0</v>
      </c>
      <c r="BH373" s="159">
        <f>IF(N373="sníž. přenesená",J373,0)</f>
        <v>0</v>
      </c>
      <c r="BI373" s="159">
        <f>IF(N373="nulová",J373,0)</f>
        <v>0</v>
      </c>
      <c r="BJ373" s="17" t="s">
        <v>2215</v>
      </c>
      <c r="BK373" s="159">
        <f>ROUND(I373*H373,2)</f>
        <v>0</v>
      </c>
      <c r="BL373" s="17" t="s">
        <v>2389</v>
      </c>
      <c r="BM373" s="158" t="s">
        <v>1436</v>
      </c>
    </row>
    <row r="374" spans="1:65" s="12" customFormat="1">
      <c r="B374" s="160"/>
      <c r="D374" s="161" t="s">
        <v>2624</v>
      </c>
      <c r="E374" s="162" t="s">
        <v>2156</v>
      </c>
      <c r="F374" s="163" t="s">
        <v>1437</v>
      </c>
      <c r="H374" s="162" t="s">
        <v>2156</v>
      </c>
      <c r="I374" s="345"/>
      <c r="L374" s="160"/>
      <c r="M374" s="164"/>
      <c r="N374" s="165"/>
      <c r="O374" s="165"/>
      <c r="P374" s="165"/>
      <c r="Q374" s="165"/>
      <c r="R374" s="165"/>
      <c r="S374" s="165"/>
      <c r="T374" s="166"/>
      <c r="AT374" s="162" t="s">
        <v>2624</v>
      </c>
      <c r="AU374" s="162" t="s">
        <v>2217</v>
      </c>
      <c r="AV374" s="12" t="s">
        <v>2215</v>
      </c>
      <c r="AW374" s="12" t="s">
        <v>26</v>
      </c>
      <c r="AX374" s="12" t="s">
        <v>2207</v>
      </c>
      <c r="AY374" s="162" t="s">
        <v>2612</v>
      </c>
    </row>
    <row r="375" spans="1:65" s="13" customFormat="1">
      <c r="B375" s="167"/>
      <c r="D375" s="161" t="s">
        <v>2624</v>
      </c>
      <c r="E375" s="168" t="s">
        <v>2156</v>
      </c>
      <c r="F375" s="169" t="s">
        <v>1438</v>
      </c>
      <c r="H375" s="170">
        <v>9.1999999999999998E-2</v>
      </c>
      <c r="I375" s="346"/>
      <c r="L375" s="167"/>
      <c r="M375" s="171"/>
      <c r="N375" s="172"/>
      <c r="O375" s="172"/>
      <c r="P375" s="172"/>
      <c r="Q375" s="172"/>
      <c r="R375" s="172"/>
      <c r="S375" s="172"/>
      <c r="T375" s="173"/>
      <c r="AT375" s="168" t="s">
        <v>2624</v>
      </c>
      <c r="AU375" s="168" t="s">
        <v>2217</v>
      </c>
      <c r="AV375" s="13" t="s">
        <v>2217</v>
      </c>
      <c r="AW375" s="13" t="s">
        <v>26</v>
      </c>
      <c r="AX375" s="13" t="s">
        <v>2207</v>
      </c>
      <c r="AY375" s="168" t="s">
        <v>2612</v>
      </c>
    </row>
    <row r="376" spans="1:65" s="12" customFormat="1">
      <c r="B376" s="160"/>
      <c r="D376" s="161" t="s">
        <v>2624</v>
      </c>
      <c r="E376" s="162" t="s">
        <v>2156</v>
      </c>
      <c r="F376" s="163" t="s">
        <v>1439</v>
      </c>
      <c r="H376" s="162" t="s">
        <v>2156</v>
      </c>
      <c r="I376" s="345"/>
      <c r="L376" s="160"/>
      <c r="M376" s="164"/>
      <c r="N376" s="165"/>
      <c r="O376" s="165"/>
      <c r="P376" s="165"/>
      <c r="Q376" s="165"/>
      <c r="R376" s="165"/>
      <c r="S376" s="165"/>
      <c r="T376" s="166"/>
      <c r="AT376" s="162" t="s">
        <v>2624</v>
      </c>
      <c r="AU376" s="162" t="s">
        <v>2217</v>
      </c>
      <c r="AV376" s="12" t="s">
        <v>2215</v>
      </c>
      <c r="AW376" s="12" t="s">
        <v>26</v>
      </c>
      <c r="AX376" s="12" t="s">
        <v>2207</v>
      </c>
      <c r="AY376" s="162" t="s">
        <v>2612</v>
      </c>
    </row>
    <row r="377" spans="1:65" s="13" customFormat="1">
      <c r="B377" s="167"/>
      <c r="D377" s="161" t="s">
        <v>2624</v>
      </c>
      <c r="E377" s="168" t="s">
        <v>2156</v>
      </c>
      <c r="F377" s="169" t="s">
        <v>1440</v>
      </c>
      <c r="H377" s="170">
        <v>2.7E-2</v>
      </c>
      <c r="I377" s="346"/>
      <c r="L377" s="167"/>
      <c r="M377" s="171"/>
      <c r="N377" s="172"/>
      <c r="O377" s="172"/>
      <c r="P377" s="172"/>
      <c r="Q377" s="172"/>
      <c r="R377" s="172"/>
      <c r="S377" s="172"/>
      <c r="T377" s="173"/>
      <c r="AT377" s="168" t="s">
        <v>2624</v>
      </c>
      <c r="AU377" s="168" t="s">
        <v>2217</v>
      </c>
      <c r="AV377" s="13" t="s">
        <v>2217</v>
      </c>
      <c r="AW377" s="13" t="s">
        <v>26</v>
      </c>
      <c r="AX377" s="13" t="s">
        <v>2207</v>
      </c>
      <c r="AY377" s="168" t="s">
        <v>2612</v>
      </c>
    </row>
    <row r="378" spans="1:65" s="15" customFormat="1">
      <c r="B378" s="181"/>
      <c r="D378" s="161" t="s">
        <v>2624</v>
      </c>
      <c r="E378" s="182" t="s">
        <v>2156</v>
      </c>
      <c r="F378" s="183" t="s">
        <v>2641</v>
      </c>
      <c r="H378" s="184">
        <v>0.11899999999999999</v>
      </c>
      <c r="I378" s="348"/>
      <c r="L378" s="181"/>
      <c r="M378" s="185"/>
      <c r="N378" s="186"/>
      <c r="O378" s="186"/>
      <c r="P378" s="186"/>
      <c r="Q378" s="186"/>
      <c r="R378" s="186"/>
      <c r="S378" s="186"/>
      <c r="T378" s="187"/>
      <c r="AT378" s="182" t="s">
        <v>2624</v>
      </c>
      <c r="AU378" s="182" t="s">
        <v>2217</v>
      </c>
      <c r="AV378" s="15" t="s">
        <v>2389</v>
      </c>
      <c r="AW378" s="15" t="s">
        <v>26</v>
      </c>
      <c r="AX378" s="15" t="s">
        <v>2215</v>
      </c>
      <c r="AY378" s="182" t="s">
        <v>2612</v>
      </c>
    </row>
    <row r="379" spans="1:65" s="1" customFormat="1" ht="16.5" customHeight="1">
      <c r="A379" s="29"/>
      <c r="B379" s="146"/>
      <c r="C379" s="147" t="s">
        <v>3041</v>
      </c>
      <c r="D379" s="147" t="s">
        <v>2618</v>
      </c>
      <c r="E379" s="148" t="s">
        <v>1441</v>
      </c>
      <c r="F379" s="149" t="s">
        <v>1442</v>
      </c>
      <c r="G379" s="150" t="s">
        <v>2248</v>
      </c>
      <c r="H379" s="151">
        <v>1.3</v>
      </c>
      <c r="I379" s="344"/>
      <c r="J379" s="152">
        <f>ROUND(I379*H379,2)</f>
        <v>0</v>
      </c>
      <c r="K379" s="153"/>
      <c r="L379" s="30"/>
      <c r="M379" s="154" t="s">
        <v>2156</v>
      </c>
      <c r="N379" s="155" t="s">
        <v>2172</v>
      </c>
      <c r="O379" s="156">
        <v>2.4500000000000002</v>
      </c>
      <c r="P379" s="156">
        <f>O379*H379</f>
        <v>3.1850000000000005</v>
      </c>
      <c r="Q379" s="156">
        <v>2.2564199999999999</v>
      </c>
      <c r="R379" s="156">
        <f>Q379*H379</f>
        <v>2.9333459999999998</v>
      </c>
      <c r="S379" s="156">
        <v>0</v>
      </c>
      <c r="T379" s="157">
        <f>S379*H379</f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58" t="s">
        <v>2389</v>
      </c>
      <c r="AT379" s="158" t="s">
        <v>2618</v>
      </c>
      <c r="AU379" s="158" t="s">
        <v>2217</v>
      </c>
      <c r="AY379" s="17" t="s">
        <v>2612</v>
      </c>
      <c r="BE379" s="159">
        <f>IF(N379="základní",J379,0)</f>
        <v>0</v>
      </c>
      <c r="BF379" s="159">
        <f>IF(N379="snížená",J379,0)</f>
        <v>0</v>
      </c>
      <c r="BG379" s="159">
        <f>IF(N379="zákl. přenesená",J379,0)</f>
        <v>0</v>
      </c>
      <c r="BH379" s="159">
        <f>IF(N379="sníž. přenesená",J379,0)</f>
        <v>0</v>
      </c>
      <c r="BI379" s="159">
        <f>IF(N379="nulová",J379,0)</f>
        <v>0</v>
      </c>
      <c r="BJ379" s="17" t="s">
        <v>2215</v>
      </c>
      <c r="BK379" s="159">
        <f>ROUND(I379*H379,2)</f>
        <v>0</v>
      </c>
      <c r="BL379" s="17" t="s">
        <v>2389</v>
      </c>
      <c r="BM379" s="158" t="s">
        <v>1443</v>
      </c>
    </row>
    <row r="380" spans="1:65" s="12" customFormat="1">
      <c r="B380" s="160"/>
      <c r="D380" s="161" t="s">
        <v>2624</v>
      </c>
      <c r="E380" s="162" t="s">
        <v>2156</v>
      </c>
      <c r="F380" s="163" t="s">
        <v>1327</v>
      </c>
      <c r="H380" s="162" t="s">
        <v>2156</v>
      </c>
      <c r="I380" s="345"/>
      <c r="L380" s="160"/>
      <c r="M380" s="164"/>
      <c r="N380" s="165"/>
      <c r="O380" s="165"/>
      <c r="P380" s="165"/>
      <c r="Q380" s="165"/>
      <c r="R380" s="165"/>
      <c r="S380" s="165"/>
      <c r="T380" s="166"/>
      <c r="AT380" s="162" t="s">
        <v>2624</v>
      </c>
      <c r="AU380" s="162" t="s">
        <v>2217</v>
      </c>
      <c r="AV380" s="12" t="s">
        <v>2215</v>
      </c>
      <c r="AW380" s="12" t="s">
        <v>26</v>
      </c>
      <c r="AX380" s="12" t="s">
        <v>2207</v>
      </c>
      <c r="AY380" s="162" t="s">
        <v>2612</v>
      </c>
    </row>
    <row r="381" spans="1:65" s="13" customFormat="1">
      <c r="B381" s="167"/>
      <c r="D381" s="161" t="s">
        <v>2624</v>
      </c>
      <c r="E381" s="168" t="s">
        <v>2156</v>
      </c>
      <c r="F381" s="169" t="s">
        <v>1444</v>
      </c>
      <c r="H381" s="170">
        <v>1.3</v>
      </c>
      <c r="I381" s="346"/>
      <c r="L381" s="167"/>
      <c r="M381" s="171"/>
      <c r="N381" s="172"/>
      <c r="O381" s="172"/>
      <c r="P381" s="172"/>
      <c r="Q381" s="172"/>
      <c r="R381" s="172"/>
      <c r="S381" s="172"/>
      <c r="T381" s="173"/>
      <c r="AT381" s="168" t="s">
        <v>2624</v>
      </c>
      <c r="AU381" s="168" t="s">
        <v>2217</v>
      </c>
      <c r="AV381" s="13" t="s">
        <v>2217</v>
      </c>
      <c r="AW381" s="13" t="s">
        <v>26</v>
      </c>
      <c r="AX381" s="13" t="s">
        <v>2207</v>
      </c>
      <c r="AY381" s="168" t="s">
        <v>2612</v>
      </c>
    </row>
    <row r="382" spans="1:65" s="15" customFormat="1">
      <c r="B382" s="181"/>
      <c r="D382" s="161" t="s">
        <v>2624</v>
      </c>
      <c r="E382" s="182" t="s">
        <v>2156</v>
      </c>
      <c r="F382" s="183" t="s">
        <v>2641</v>
      </c>
      <c r="H382" s="184">
        <v>1.3</v>
      </c>
      <c r="I382" s="348"/>
      <c r="L382" s="181"/>
      <c r="M382" s="185"/>
      <c r="N382" s="186"/>
      <c r="O382" s="186"/>
      <c r="P382" s="186"/>
      <c r="Q382" s="186"/>
      <c r="R382" s="186"/>
      <c r="S382" s="186"/>
      <c r="T382" s="187"/>
      <c r="AT382" s="182" t="s">
        <v>2624</v>
      </c>
      <c r="AU382" s="182" t="s">
        <v>2217</v>
      </c>
      <c r="AV382" s="15" t="s">
        <v>2389</v>
      </c>
      <c r="AW382" s="15" t="s">
        <v>26</v>
      </c>
      <c r="AX382" s="15" t="s">
        <v>2215</v>
      </c>
      <c r="AY382" s="182" t="s">
        <v>2612</v>
      </c>
    </row>
    <row r="383" spans="1:65" s="1" customFormat="1" ht="16.5" customHeight="1">
      <c r="A383" s="29"/>
      <c r="B383" s="146"/>
      <c r="C383" s="147" t="s">
        <v>3045</v>
      </c>
      <c r="D383" s="147" t="s">
        <v>2618</v>
      </c>
      <c r="E383" s="148" t="s">
        <v>1445</v>
      </c>
      <c r="F383" s="149" t="s">
        <v>1446</v>
      </c>
      <c r="G383" s="150" t="s">
        <v>2297</v>
      </c>
      <c r="H383" s="151">
        <v>4.5999999999999996</v>
      </c>
      <c r="I383" s="344"/>
      <c r="J383" s="152">
        <f>ROUND(I383*H383,2)</f>
        <v>0</v>
      </c>
      <c r="K383" s="153"/>
      <c r="L383" s="30"/>
      <c r="M383" s="154" t="s">
        <v>2156</v>
      </c>
      <c r="N383" s="155" t="s">
        <v>2172</v>
      </c>
      <c r="O383" s="156">
        <v>0.83899999999999997</v>
      </c>
      <c r="P383" s="156">
        <f>O383*H383</f>
        <v>3.8593999999999995</v>
      </c>
      <c r="Q383" s="156">
        <v>6.5799999999999999E-3</v>
      </c>
      <c r="R383" s="156">
        <f>Q383*H383</f>
        <v>3.0267999999999996E-2</v>
      </c>
      <c r="S383" s="156">
        <v>0</v>
      </c>
      <c r="T383" s="157">
        <f>S383*H383</f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58" t="s">
        <v>2389</v>
      </c>
      <c r="AT383" s="158" t="s">
        <v>2618</v>
      </c>
      <c r="AU383" s="158" t="s">
        <v>2217</v>
      </c>
      <c r="AY383" s="17" t="s">
        <v>2612</v>
      </c>
      <c r="BE383" s="159">
        <f>IF(N383="základní",J383,0)</f>
        <v>0</v>
      </c>
      <c r="BF383" s="159">
        <f>IF(N383="snížená",J383,0)</f>
        <v>0</v>
      </c>
      <c r="BG383" s="159">
        <f>IF(N383="zákl. přenesená",J383,0)</f>
        <v>0</v>
      </c>
      <c r="BH383" s="159">
        <f>IF(N383="sníž. přenesená",J383,0)</f>
        <v>0</v>
      </c>
      <c r="BI383" s="159">
        <f>IF(N383="nulová",J383,0)</f>
        <v>0</v>
      </c>
      <c r="BJ383" s="17" t="s">
        <v>2215</v>
      </c>
      <c r="BK383" s="159">
        <f>ROUND(I383*H383,2)</f>
        <v>0</v>
      </c>
      <c r="BL383" s="17" t="s">
        <v>2389</v>
      </c>
      <c r="BM383" s="158" t="s">
        <v>1447</v>
      </c>
    </row>
    <row r="384" spans="1:65" s="13" customFormat="1">
      <c r="B384" s="167"/>
      <c r="D384" s="161" t="s">
        <v>2624</v>
      </c>
      <c r="E384" s="168" t="s">
        <v>2156</v>
      </c>
      <c r="F384" s="169" t="s">
        <v>1448</v>
      </c>
      <c r="H384" s="170">
        <v>4.5999999999999996</v>
      </c>
      <c r="I384" s="346"/>
      <c r="L384" s="167"/>
      <c r="M384" s="171"/>
      <c r="N384" s="172"/>
      <c r="O384" s="172"/>
      <c r="P384" s="172"/>
      <c r="Q384" s="172"/>
      <c r="R384" s="172"/>
      <c r="S384" s="172"/>
      <c r="T384" s="173"/>
      <c r="AT384" s="168" t="s">
        <v>2624</v>
      </c>
      <c r="AU384" s="168" t="s">
        <v>2217</v>
      </c>
      <c r="AV384" s="13" t="s">
        <v>2217</v>
      </c>
      <c r="AW384" s="13" t="s">
        <v>26</v>
      </c>
      <c r="AX384" s="13" t="s">
        <v>2207</v>
      </c>
      <c r="AY384" s="168" t="s">
        <v>2612</v>
      </c>
    </row>
    <row r="385" spans="1:65" s="15" customFormat="1">
      <c r="B385" s="181"/>
      <c r="D385" s="161" t="s">
        <v>2624</v>
      </c>
      <c r="E385" s="182" t="s">
        <v>1107</v>
      </c>
      <c r="F385" s="183" t="s">
        <v>2641</v>
      </c>
      <c r="H385" s="184">
        <v>4.5999999999999996</v>
      </c>
      <c r="I385" s="348"/>
      <c r="L385" s="181"/>
      <c r="M385" s="185"/>
      <c r="N385" s="186"/>
      <c r="O385" s="186"/>
      <c r="P385" s="186"/>
      <c r="Q385" s="186"/>
      <c r="R385" s="186"/>
      <c r="S385" s="186"/>
      <c r="T385" s="187"/>
      <c r="AT385" s="182" t="s">
        <v>2624</v>
      </c>
      <c r="AU385" s="182" t="s">
        <v>2217</v>
      </c>
      <c r="AV385" s="15" t="s">
        <v>2389</v>
      </c>
      <c r="AW385" s="15" t="s">
        <v>26</v>
      </c>
      <c r="AX385" s="15" t="s">
        <v>2215</v>
      </c>
      <c r="AY385" s="182" t="s">
        <v>2612</v>
      </c>
    </row>
    <row r="386" spans="1:65" s="1" customFormat="1" ht="16.5" customHeight="1">
      <c r="A386" s="29"/>
      <c r="B386" s="146"/>
      <c r="C386" s="147" t="s">
        <v>2358</v>
      </c>
      <c r="D386" s="147" t="s">
        <v>2618</v>
      </c>
      <c r="E386" s="148" t="s">
        <v>1449</v>
      </c>
      <c r="F386" s="149" t="s">
        <v>1450</v>
      </c>
      <c r="G386" s="150" t="s">
        <v>2297</v>
      </c>
      <c r="H386" s="151">
        <v>4.5999999999999996</v>
      </c>
      <c r="I386" s="344"/>
      <c r="J386" s="152">
        <f>ROUND(I386*H386,2)</f>
        <v>0</v>
      </c>
      <c r="K386" s="153"/>
      <c r="L386" s="30"/>
      <c r="M386" s="154" t="s">
        <v>2156</v>
      </c>
      <c r="N386" s="155" t="s">
        <v>2172</v>
      </c>
      <c r="O386" s="156">
        <v>0.26</v>
      </c>
      <c r="P386" s="156">
        <f>O386*H386</f>
        <v>1.196</v>
      </c>
      <c r="Q386" s="156">
        <v>0</v>
      </c>
      <c r="R386" s="156">
        <f>Q386*H386</f>
        <v>0</v>
      </c>
      <c r="S386" s="156">
        <v>0</v>
      </c>
      <c r="T386" s="157">
        <f>S386*H386</f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58" t="s">
        <v>2389</v>
      </c>
      <c r="AT386" s="158" t="s">
        <v>2618</v>
      </c>
      <c r="AU386" s="158" t="s">
        <v>2217</v>
      </c>
      <c r="AY386" s="17" t="s">
        <v>2612</v>
      </c>
      <c r="BE386" s="159">
        <f>IF(N386="základní",J386,0)</f>
        <v>0</v>
      </c>
      <c r="BF386" s="159">
        <f>IF(N386="snížená",J386,0)</f>
        <v>0</v>
      </c>
      <c r="BG386" s="159">
        <f>IF(N386="zákl. přenesená",J386,0)</f>
        <v>0</v>
      </c>
      <c r="BH386" s="159">
        <f>IF(N386="sníž. přenesená",J386,0)</f>
        <v>0</v>
      </c>
      <c r="BI386" s="159">
        <f>IF(N386="nulová",J386,0)</f>
        <v>0</v>
      </c>
      <c r="BJ386" s="17" t="s">
        <v>2215</v>
      </c>
      <c r="BK386" s="159">
        <f>ROUND(I386*H386,2)</f>
        <v>0</v>
      </c>
      <c r="BL386" s="17" t="s">
        <v>2389</v>
      </c>
      <c r="BM386" s="158" t="s">
        <v>1451</v>
      </c>
    </row>
    <row r="387" spans="1:65" s="13" customFormat="1">
      <c r="B387" s="167"/>
      <c r="D387" s="161" t="s">
        <v>2624</v>
      </c>
      <c r="E387" s="168" t="s">
        <v>2156</v>
      </c>
      <c r="F387" s="169" t="s">
        <v>1107</v>
      </c>
      <c r="H387" s="170">
        <v>4.5999999999999996</v>
      </c>
      <c r="I387" s="346"/>
      <c r="L387" s="167"/>
      <c r="M387" s="171"/>
      <c r="N387" s="172"/>
      <c r="O387" s="172"/>
      <c r="P387" s="172"/>
      <c r="Q387" s="172"/>
      <c r="R387" s="172"/>
      <c r="S387" s="172"/>
      <c r="T387" s="173"/>
      <c r="AT387" s="168" t="s">
        <v>2624</v>
      </c>
      <c r="AU387" s="168" t="s">
        <v>2217</v>
      </c>
      <c r="AV387" s="13" t="s">
        <v>2217</v>
      </c>
      <c r="AW387" s="13" t="s">
        <v>26</v>
      </c>
      <c r="AX387" s="13" t="s">
        <v>2207</v>
      </c>
      <c r="AY387" s="168" t="s">
        <v>2612</v>
      </c>
    </row>
    <row r="388" spans="1:65" s="15" customFormat="1">
      <c r="B388" s="181"/>
      <c r="D388" s="161" t="s">
        <v>2624</v>
      </c>
      <c r="E388" s="182" t="s">
        <v>2156</v>
      </c>
      <c r="F388" s="183" t="s">
        <v>2641</v>
      </c>
      <c r="H388" s="184">
        <v>4.5999999999999996</v>
      </c>
      <c r="I388" s="348"/>
      <c r="L388" s="181"/>
      <c r="M388" s="185"/>
      <c r="N388" s="186"/>
      <c r="O388" s="186"/>
      <c r="P388" s="186"/>
      <c r="Q388" s="186"/>
      <c r="R388" s="186"/>
      <c r="S388" s="186"/>
      <c r="T388" s="187"/>
      <c r="AT388" s="182" t="s">
        <v>2624</v>
      </c>
      <c r="AU388" s="182" t="s">
        <v>2217</v>
      </c>
      <c r="AV388" s="15" t="s">
        <v>2389</v>
      </c>
      <c r="AW388" s="15" t="s">
        <v>26</v>
      </c>
      <c r="AX388" s="15" t="s">
        <v>2215</v>
      </c>
      <c r="AY388" s="182" t="s">
        <v>2612</v>
      </c>
    </row>
    <row r="389" spans="1:65" s="1" customFormat="1" ht="16.5" customHeight="1">
      <c r="A389" s="29"/>
      <c r="B389" s="146"/>
      <c r="C389" s="147" t="s">
        <v>3058</v>
      </c>
      <c r="D389" s="147" t="s">
        <v>2618</v>
      </c>
      <c r="E389" s="148" t="s">
        <v>1452</v>
      </c>
      <c r="F389" s="149" t="s">
        <v>1453</v>
      </c>
      <c r="G389" s="150" t="s">
        <v>2248</v>
      </c>
      <c r="H389" s="151">
        <v>3.8959999999999999</v>
      </c>
      <c r="I389" s="344"/>
      <c r="J389" s="152">
        <f>ROUND(I389*H389,2)</f>
        <v>0</v>
      </c>
      <c r="K389" s="153"/>
      <c r="L389" s="30"/>
      <c r="M389" s="154" t="s">
        <v>2156</v>
      </c>
      <c r="N389" s="155" t="s">
        <v>2172</v>
      </c>
      <c r="O389" s="156">
        <v>1.4650000000000001</v>
      </c>
      <c r="P389" s="156">
        <f>O389*H389</f>
        <v>5.7076400000000005</v>
      </c>
      <c r="Q389" s="156">
        <v>2.234</v>
      </c>
      <c r="R389" s="156">
        <f>Q389*H389</f>
        <v>8.7036639999999998</v>
      </c>
      <c r="S389" s="156">
        <v>0</v>
      </c>
      <c r="T389" s="157">
        <f>S389*H389</f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58" t="s">
        <v>2389</v>
      </c>
      <c r="AT389" s="158" t="s">
        <v>2618</v>
      </c>
      <c r="AU389" s="158" t="s">
        <v>2217</v>
      </c>
      <c r="AY389" s="17" t="s">
        <v>2612</v>
      </c>
      <c r="BE389" s="159">
        <f>IF(N389="základní",J389,0)</f>
        <v>0</v>
      </c>
      <c r="BF389" s="159">
        <f>IF(N389="snížená",J389,0)</f>
        <v>0</v>
      </c>
      <c r="BG389" s="159">
        <f>IF(N389="zákl. přenesená",J389,0)</f>
        <v>0</v>
      </c>
      <c r="BH389" s="159">
        <f>IF(N389="sníž. přenesená",J389,0)</f>
        <v>0</v>
      </c>
      <c r="BI389" s="159">
        <f>IF(N389="nulová",J389,0)</f>
        <v>0</v>
      </c>
      <c r="BJ389" s="17" t="s">
        <v>2215</v>
      </c>
      <c r="BK389" s="159">
        <f>ROUND(I389*H389,2)</f>
        <v>0</v>
      </c>
      <c r="BL389" s="17" t="s">
        <v>2389</v>
      </c>
      <c r="BM389" s="158" t="s">
        <v>1454</v>
      </c>
    </row>
    <row r="390" spans="1:65" s="13" customFormat="1">
      <c r="B390" s="167"/>
      <c r="D390" s="161" t="s">
        <v>2624</v>
      </c>
      <c r="E390" s="168" t="s">
        <v>2156</v>
      </c>
      <c r="F390" s="169" t="s">
        <v>1455</v>
      </c>
      <c r="H390" s="170">
        <v>3.8959999999999999</v>
      </c>
      <c r="I390" s="346"/>
      <c r="L390" s="167"/>
      <c r="M390" s="171"/>
      <c r="N390" s="172"/>
      <c r="O390" s="172"/>
      <c r="P390" s="172"/>
      <c r="Q390" s="172"/>
      <c r="R390" s="172"/>
      <c r="S390" s="172"/>
      <c r="T390" s="173"/>
      <c r="AT390" s="168" t="s">
        <v>2624</v>
      </c>
      <c r="AU390" s="168" t="s">
        <v>2217</v>
      </c>
      <c r="AV390" s="13" t="s">
        <v>2217</v>
      </c>
      <c r="AW390" s="13" t="s">
        <v>26</v>
      </c>
      <c r="AX390" s="13" t="s">
        <v>2207</v>
      </c>
      <c r="AY390" s="168" t="s">
        <v>2612</v>
      </c>
    </row>
    <row r="391" spans="1:65" s="15" customFormat="1">
      <c r="B391" s="181"/>
      <c r="D391" s="161" t="s">
        <v>2624</v>
      </c>
      <c r="E391" s="182" t="s">
        <v>2437</v>
      </c>
      <c r="F391" s="183" t="s">
        <v>2641</v>
      </c>
      <c r="H391" s="184">
        <v>3.8959999999999999</v>
      </c>
      <c r="I391" s="348"/>
      <c r="L391" s="181"/>
      <c r="M391" s="185"/>
      <c r="N391" s="186"/>
      <c r="O391" s="186"/>
      <c r="P391" s="186"/>
      <c r="Q391" s="186"/>
      <c r="R391" s="186"/>
      <c r="S391" s="186"/>
      <c r="T391" s="187"/>
      <c r="AT391" s="182" t="s">
        <v>2624</v>
      </c>
      <c r="AU391" s="182" t="s">
        <v>2217</v>
      </c>
      <c r="AV391" s="15" t="s">
        <v>2389</v>
      </c>
      <c r="AW391" s="15" t="s">
        <v>26</v>
      </c>
      <c r="AX391" s="15" t="s">
        <v>2215</v>
      </c>
      <c r="AY391" s="182" t="s">
        <v>2612</v>
      </c>
    </row>
    <row r="392" spans="1:65" s="1" customFormat="1" ht="16.5" customHeight="1">
      <c r="A392" s="29"/>
      <c r="B392" s="146"/>
      <c r="C392" s="147" t="s">
        <v>3066</v>
      </c>
      <c r="D392" s="147" t="s">
        <v>2618</v>
      </c>
      <c r="E392" s="148" t="s">
        <v>1456</v>
      </c>
      <c r="F392" s="149" t="s">
        <v>1457</v>
      </c>
      <c r="G392" s="150" t="s">
        <v>2297</v>
      </c>
      <c r="H392" s="151">
        <v>2.57</v>
      </c>
      <c r="I392" s="344"/>
      <c r="J392" s="152">
        <f>ROUND(I392*H392,2)</f>
        <v>0</v>
      </c>
      <c r="K392" s="153"/>
      <c r="L392" s="30"/>
      <c r="M392" s="154" t="s">
        <v>2156</v>
      </c>
      <c r="N392" s="155" t="s">
        <v>2172</v>
      </c>
      <c r="O392" s="156">
        <v>0.82099999999999995</v>
      </c>
      <c r="P392" s="156">
        <f>O392*H392</f>
        <v>2.1099699999999997</v>
      </c>
      <c r="Q392" s="156">
        <v>6.3200000000000001E-3</v>
      </c>
      <c r="R392" s="156">
        <f>Q392*H392</f>
        <v>1.6242400000000001E-2</v>
      </c>
      <c r="S392" s="156">
        <v>0</v>
      </c>
      <c r="T392" s="157">
        <f>S392*H392</f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58" t="s">
        <v>2389</v>
      </c>
      <c r="AT392" s="158" t="s">
        <v>2618</v>
      </c>
      <c r="AU392" s="158" t="s">
        <v>2217</v>
      </c>
      <c r="AY392" s="17" t="s">
        <v>2612</v>
      </c>
      <c r="BE392" s="159">
        <f>IF(N392="základní",J392,0)</f>
        <v>0</v>
      </c>
      <c r="BF392" s="159">
        <f>IF(N392="snížená",J392,0)</f>
        <v>0</v>
      </c>
      <c r="BG392" s="159">
        <f>IF(N392="zákl. přenesená",J392,0)</f>
        <v>0</v>
      </c>
      <c r="BH392" s="159">
        <f>IF(N392="sníž. přenesená",J392,0)</f>
        <v>0</v>
      </c>
      <c r="BI392" s="159">
        <f>IF(N392="nulová",J392,0)</f>
        <v>0</v>
      </c>
      <c r="BJ392" s="17" t="s">
        <v>2215</v>
      </c>
      <c r="BK392" s="159">
        <f>ROUND(I392*H392,2)</f>
        <v>0</v>
      </c>
      <c r="BL392" s="17" t="s">
        <v>2389</v>
      </c>
      <c r="BM392" s="158" t="s">
        <v>1458</v>
      </c>
    </row>
    <row r="393" spans="1:65" s="13" customFormat="1">
      <c r="B393" s="167"/>
      <c r="D393" s="161" t="s">
        <v>2624</v>
      </c>
      <c r="E393" s="168" t="s">
        <v>2156</v>
      </c>
      <c r="F393" s="169" t="s">
        <v>1459</v>
      </c>
      <c r="H393" s="170">
        <v>2.57</v>
      </c>
      <c r="I393" s="346"/>
      <c r="L393" s="167"/>
      <c r="M393" s="171"/>
      <c r="N393" s="172"/>
      <c r="O393" s="172"/>
      <c r="P393" s="172"/>
      <c r="Q393" s="172"/>
      <c r="R393" s="172"/>
      <c r="S393" s="172"/>
      <c r="T393" s="173"/>
      <c r="AT393" s="168" t="s">
        <v>2624</v>
      </c>
      <c r="AU393" s="168" t="s">
        <v>2217</v>
      </c>
      <c r="AV393" s="13" t="s">
        <v>2217</v>
      </c>
      <c r="AW393" s="13" t="s">
        <v>26</v>
      </c>
      <c r="AX393" s="13" t="s">
        <v>2207</v>
      </c>
      <c r="AY393" s="168" t="s">
        <v>2612</v>
      </c>
    </row>
    <row r="394" spans="1:65" s="15" customFormat="1">
      <c r="B394" s="181"/>
      <c r="D394" s="161" t="s">
        <v>2624</v>
      </c>
      <c r="E394" s="182" t="s">
        <v>2156</v>
      </c>
      <c r="F394" s="183" t="s">
        <v>2641</v>
      </c>
      <c r="H394" s="184">
        <v>2.57</v>
      </c>
      <c r="I394" s="348"/>
      <c r="L394" s="181"/>
      <c r="M394" s="185"/>
      <c r="N394" s="186"/>
      <c r="O394" s="186"/>
      <c r="P394" s="186"/>
      <c r="Q394" s="186"/>
      <c r="R394" s="186"/>
      <c r="S394" s="186"/>
      <c r="T394" s="187"/>
      <c r="AT394" s="182" t="s">
        <v>2624</v>
      </c>
      <c r="AU394" s="182" t="s">
        <v>2217</v>
      </c>
      <c r="AV394" s="15" t="s">
        <v>2389</v>
      </c>
      <c r="AW394" s="15" t="s">
        <v>26</v>
      </c>
      <c r="AX394" s="15" t="s">
        <v>2215</v>
      </c>
      <c r="AY394" s="182" t="s">
        <v>2612</v>
      </c>
    </row>
    <row r="395" spans="1:65" s="11" customFormat="1" ht="22.9" customHeight="1">
      <c r="B395" s="134"/>
      <c r="D395" s="135" t="s">
        <v>2206</v>
      </c>
      <c r="E395" s="144" t="s">
        <v>2314</v>
      </c>
      <c r="F395" s="144" t="s">
        <v>1460</v>
      </c>
      <c r="I395" s="350"/>
      <c r="J395" s="145">
        <f>BK395</f>
        <v>0</v>
      </c>
      <c r="L395" s="134"/>
      <c r="M395" s="138"/>
      <c r="N395" s="139"/>
      <c r="O395" s="139"/>
      <c r="P395" s="140">
        <f>SUM(P396:P517)</f>
        <v>104.64674000000001</v>
      </c>
      <c r="Q395" s="139"/>
      <c r="R395" s="140">
        <f>SUM(R396:R517)</f>
        <v>13.501321729999999</v>
      </c>
      <c r="S395" s="139"/>
      <c r="T395" s="141">
        <f>SUM(T396:T517)</f>
        <v>0</v>
      </c>
      <c r="AR395" s="135" t="s">
        <v>2215</v>
      </c>
      <c r="AT395" s="142" t="s">
        <v>2206</v>
      </c>
      <c r="AU395" s="142" t="s">
        <v>2215</v>
      </c>
      <c r="AY395" s="135" t="s">
        <v>2612</v>
      </c>
      <c r="BK395" s="143">
        <f>SUM(BK396:BK517)</f>
        <v>0</v>
      </c>
    </row>
    <row r="396" spans="1:65" s="1" customFormat="1" ht="16.5" customHeight="1">
      <c r="A396" s="29"/>
      <c r="B396" s="146"/>
      <c r="C396" s="147" t="s">
        <v>3075</v>
      </c>
      <c r="D396" s="147" t="s">
        <v>2618</v>
      </c>
      <c r="E396" s="148" t="s">
        <v>1461</v>
      </c>
      <c r="F396" s="149" t="s">
        <v>1462</v>
      </c>
      <c r="G396" s="150" t="s">
        <v>2297</v>
      </c>
      <c r="H396" s="151">
        <v>9.0500000000000007</v>
      </c>
      <c r="I396" s="344"/>
      <c r="J396" s="152">
        <f>ROUND(I396*H396,2)</f>
        <v>0</v>
      </c>
      <c r="K396" s="153"/>
      <c r="L396" s="30"/>
      <c r="M396" s="154" t="s">
        <v>2156</v>
      </c>
      <c r="N396" s="155" t="s">
        <v>2172</v>
      </c>
      <c r="O396" s="156">
        <v>0.36</v>
      </c>
      <c r="P396" s="156">
        <f>O396*H396</f>
        <v>3.258</v>
      </c>
      <c r="Q396" s="156">
        <v>4.3800000000000002E-3</v>
      </c>
      <c r="R396" s="156">
        <f>Q396*H396</f>
        <v>3.9639000000000008E-2</v>
      </c>
      <c r="S396" s="156">
        <v>0</v>
      </c>
      <c r="T396" s="157">
        <f>S396*H396</f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58" t="s">
        <v>2389</v>
      </c>
      <c r="AT396" s="158" t="s">
        <v>2618</v>
      </c>
      <c r="AU396" s="158" t="s">
        <v>2217</v>
      </c>
      <c r="AY396" s="17" t="s">
        <v>2612</v>
      </c>
      <c r="BE396" s="159">
        <f>IF(N396="základní",J396,0)</f>
        <v>0</v>
      </c>
      <c r="BF396" s="159">
        <f>IF(N396="snížená",J396,0)</f>
        <v>0</v>
      </c>
      <c r="BG396" s="159">
        <f>IF(N396="zákl. přenesená",J396,0)</f>
        <v>0</v>
      </c>
      <c r="BH396" s="159">
        <f>IF(N396="sníž. přenesená",J396,0)</f>
        <v>0</v>
      </c>
      <c r="BI396" s="159">
        <f>IF(N396="nulová",J396,0)</f>
        <v>0</v>
      </c>
      <c r="BJ396" s="17" t="s">
        <v>2215</v>
      </c>
      <c r="BK396" s="159">
        <f>ROUND(I396*H396,2)</f>
        <v>0</v>
      </c>
      <c r="BL396" s="17" t="s">
        <v>2389</v>
      </c>
      <c r="BM396" s="158" t="s">
        <v>1463</v>
      </c>
    </row>
    <row r="397" spans="1:65" s="12" customFormat="1">
      <c r="B397" s="160"/>
      <c r="D397" s="161" t="s">
        <v>2624</v>
      </c>
      <c r="E397" s="162" t="s">
        <v>2156</v>
      </c>
      <c r="F397" s="163" t="s">
        <v>1464</v>
      </c>
      <c r="H397" s="162" t="s">
        <v>2156</v>
      </c>
      <c r="I397" s="345"/>
      <c r="L397" s="160"/>
      <c r="M397" s="164"/>
      <c r="N397" s="165"/>
      <c r="O397" s="165"/>
      <c r="P397" s="165"/>
      <c r="Q397" s="165"/>
      <c r="R397" s="165"/>
      <c r="S397" s="165"/>
      <c r="T397" s="166"/>
      <c r="AT397" s="162" t="s">
        <v>2624</v>
      </c>
      <c r="AU397" s="162" t="s">
        <v>2217</v>
      </c>
      <c r="AV397" s="12" t="s">
        <v>2215</v>
      </c>
      <c r="AW397" s="12" t="s">
        <v>26</v>
      </c>
      <c r="AX397" s="12" t="s">
        <v>2207</v>
      </c>
      <c r="AY397" s="162" t="s">
        <v>2612</v>
      </c>
    </row>
    <row r="398" spans="1:65" s="13" customFormat="1">
      <c r="B398" s="167"/>
      <c r="D398" s="161" t="s">
        <v>2624</v>
      </c>
      <c r="E398" s="168" t="s">
        <v>2156</v>
      </c>
      <c r="F398" s="169" t="s">
        <v>1465</v>
      </c>
      <c r="H398" s="170">
        <v>9.0500000000000007</v>
      </c>
      <c r="I398" s="346"/>
      <c r="L398" s="167"/>
      <c r="M398" s="171"/>
      <c r="N398" s="172"/>
      <c r="O398" s="172"/>
      <c r="P398" s="172"/>
      <c r="Q398" s="172"/>
      <c r="R398" s="172"/>
      <c r="S398" s="172"/>
      <c r="T398" s="173"/>
      <c r="AT398" s="168" t="s">
        <v>2624</v>
      </c>
      <c r="AU398" s="168" t="s">
        <v>2217</v>
      </c>
      <c r="AV398" s="13" t="s">
        <v>2217</v>
      </c>
      <c r="AW398" s="13" t="s">
        <v>26</v>
      </c>
      <c r="AX398" s="13" t="s">
        <v>2207</v>
      </c>
      <c r="AY398" s="168" t="s">
        <v>2612</v>
      </c>
    </row>
    <row r="399" spans="1:65" s="15" customFormat="1">
      <c r="B399" s="181"/>
      <c r="D399" s="161" t="s">
        <v>2624</v>
      </c>
      <c r="E399" s="182" t="s">
        <v>2156</v>
      </c>
      <c r="F399" s="183" t="s">
        <v>2641</v>
      </c>
      <c r="H399" s="184">
        <v>9.0500000000000007</v>
      </c>
      <c r="I399" s="348"/>
      <c r="L399" s="181"/>
      <c r="M399" s="185"/>
      <c r="N399" s="186"/>
      <c r="O399" s="186"/>
      <c r="P399" s="186"/>
      <c r="Q399" s="186"/>
      <c r="R399" s="186"/>
      <c r="S399" s="186"/>
      <c r="T399" s="187"/>
      <c r="AT399" s="182" t="s">
        <v>2624</v>
      </c>
      <c r="AU399" s="182" t="s">
        <v>2217</v>
      </c>
      <c r="AV399" s="15" t="s">
        <v>2389</v>
      </c>
      <c r="AW399" s="15" t="s">
        <v>26</v>
      </c>
      <c r="AX399" s="15" t="s">
        <v>2215</v>
      </c>
      <c r="AY399" s="182" t="s">
        <v>2612</v>
      </c>
    </row>
    <row r="400" spans="1:65" s="1" customFormat="1" ht="16.5" customHeight="1">
      <c r="A400" s="29"/>
      <c r="B400" s="146"/>
      <c r="C400" s="147" t="s">
        <v>3086</v>
      </c>
      <c r="D400" s="147" t="s">
        <v>2618</v>
      </c>
      <c r="E400" s="148" t="s">
        <v>1466</v>
      </c>
      <c r="F400" s="149" t="s">
        <v>1467</v>
      </c>
      <c r="G400" s="150" t="s">
        <v>2297</v>
      </c>
      <c r="H400" s="151">
        <v>68.37</v>
      </c>
      <c r="I400" s="344"/>
      <c r="J400" s="152">
        <f>ROUND(I400*H400,2)</f>
        <v>0</v>
      </c>
      <c r="K400" s="153"/>
      <c r="L400" s="30"/>
      <c r="M400" s="154" t="s">
        <v>2156</v>
      </c>
      <c r="N400" s="155" t="s">
        <v>2172</v>
      </c>
      <c r="O400" s="156">
        <v>0.08</v>
      </c>
      <c r="P400" s="156">
        <f>O400*H400</f>
        <v>5.4696000000000007</v>
      </c>
      <c r="Q400" s="156">
        <v>7.3499999999999998E-3</v>
      </c>
      <c r="R400" s="156">
        <f>Q400*H400</f>
        <v>0.50251950000000001</v>
      </c>
      <c r="S400" s="156">
        <v>0</v>
      </c>
      <c r="T400" s="157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58" t="s">
        <v>2389</v>
      </c>
      <c r="AT400" s="158" t="s">
        <v>2618</v>
      </c>
      <c r="AU400" s="158" t="s">
        <v>2217</v>
      </c>
      <c r="AY400" s="17" t="s">
        <v>2612</v>
      </c>
      <c r="BE400" s="159">
        <f>IF(N400="základní",J400,0)</f>
        <v>0</v>
      </c>
      <c r="BF400" s="159">
        <f>IF(N400="snížená",J400,0)</f>
        <v>0</v>
      </c>
      <c r="BG400" s="159">
        <f>IF(N400="zákl. přenesená",J400,0)</f>
        <v>0</v>
      </c>
      <c r="BH400" s="159">
        <f>IF(N400="sníž. přenesená",J400,0)</f>
        <v>0</v>
      </c>
      <c r="BI400" s="159">
        <f>IF(N400="nulová",J400,0)</f>
        <v>0</v>
      </c>
      <c r="BJ400" s="17" t="s">
        <v>2215</v>
      </c>
      <c r="BK400" s="159">
        <f>ROUND(I400*H400,2)</f>
        <v>0</v>
      </c>
      <c r="BL400" s="17" t="s">
        <v>2389</v>
      </c>
      <c r="BM400" s="158" t="s">
        <v>1468</v>
      </c>
    </row>
    <row r="401" spans="1:65" s="12" customFormat="1">
      <c r="B401" s="160"/>
      <c r="D401" s="161" t="s">
        <v>2624</v>
      </c>
      <c r="E401" s="162" t="s">
        <v>2156</v>
      </c>
      <c r="F401" s="163" t="s">
        <v>1469</v>
      </c>
      <c r="H401" s="162" t="s">
        <v>2156</v>
      </c>
      <c r="I401" s="345"/>
      <c r="L401" s="160"/>
      <c r="M401" s="164"/>
      <c r="N401" s="165"/>
      <c r="O401" s="165"/>
      <c r="P401" s="165"/>
      <c r="Q401" s="165"/>
      <c r="R401" s="165"/>
      <c r="S401" s="165"/>
      <c r="T401" s="166"/>
      <c r="AT401" s="162" t="s">
        <v>2624</v>
      </c>
      <c r="AU401" s="162" t="s">
        <v>2217</v>
      </c>
      <c r="AV401" s="12" t="s">
        <v>2215</v>
      </c>
      <c r="AW401" s="12" t="s">
        <v>26</v>
      </c>
      <c r="AX401" s="12" t="s">
        <v>2207</v>
      </c>
      <c r="AY401" s="162" t="s">
        <v>2612</v>
      </c>
    </row>
    <row r="402" spans="1:65" s="13" customFormat="1">
      <c r="B402" s="167"/>
      <c r="D402" s="161" t="s">
        <v>2624</v>
      </c>
      <c r="E402" s="168" t="s">
        <v>2156</v>
      </c>
      <c r="F402" s="169" t="s">
        <v>1470</v>
      </c>
      <c r="H402" s="170">
        <v>38.4</v>
      </c>
      <c r="I402" s="346"/>
      <c r="L402" s="167"/>
      <c r="M402" s="171"/>
      <c r="N402" s="172"/>
      <c r="O402" s="172"/>
      <c r="P402" s="172"/>
      <c r="Q402" s="172"/>
      <c r="R402" s="172"/>
      <c r="S402" s="172"/>
      <c r="T402" s="173"/>
      <c r="AT402" s="168" t="s">
        <v>2624</v>
      </c>
      <c r="AU402" s="168" t="s">
        <v>2217</v>
      </c>
      <c r="AV402" s="13" t="s">
        <v>2217</v>
      </c>
      <c r="AW402" s="13" t="s">
        <v>26</v>
      </c>
      <c r="AX402" s="13" t="s">
        <v>2207</v>
      </c>
      <c r="AY402" s="168" t="s">
        <v>2612</v>
      </c>
    </row>
    <row r="403" spans="1:65" s="13" customFormat="1">
      <c r="B403" s="167"/>
      <c r="D403" s="161" t="s">
        <v>2624</v>
      </c>
      <c r="E403" s="168" t="s">
        <v>2156</v>
      </c>
      <c r="F403" s="169" t="s">
        <v>1471</v>
      </c>
      <c r="H403" s="170">
        <v>-2.31</v>
      </c>
      <c r="I403" s="346"/>
      <c r="L403" s="167"/>
      <c r="M403" s="171"/>
      <c r="N403" s="172"/>
      <c r="O403" s="172"/>
      <c r="P403" s="172"/>
      <c r="Q403" s="172"/>
      <c r="R403" s="172"/>
      <c r="S403" s="172"/>
      <c r="T403" s="173"/>
      <c r="AT403" s="168" t="s">
        <v>2624</v>
      </c>
      <c r="AU403" s="168" t="s">
        <v>2217</v>
      </c>
      <c r="AV403" s="13" t="s">
        <v>2217</v>
      </c>
      <c r="AW403" s="13" t="s">
        <v>26</v>
      </c>
      <c r="AX403" s="13" t="s">
        <v>2207</v>
      </c>
      <c r="AY403" s="168" t="s">
        <v>2612</v>
      </c>
    </row>
    <row r="404" spans="1:65" s="13" customFormat="1">
      <c r="B404" s="167"/>
      <c r="D404" s="161" t="s">
        <v>2624</v>
      </c>
      <c r="E404" s="168" t="s">
        <v>2156</v>
      </c>
      <c r="F404" s="169" t="s">
        <v>1472</v>
      </c>
      <c r="H404" s="170">
        <v>0.79500000000000004</v>
      </c>
      <c r="I404" s="346"/>
      <c r="L404" s="167"/>
      <c r="M404" s="171"/>
      <c r="N404" s="172"/>
      <c r="O404" s="172"/>
      <c r="P404" s="172"/>
      <c r="Q404" s="172"/>
      <c r="R404" s="172"/>
      <c r="S404" s="172"/>
      <c r="T404" s="173"/>
      <c r="AT404" s="168" t="s">
        <v>2624</v>
      </c>
      <c r="AU404" s="168" t="s">
        <v>2217</v>
      </c>
      <c r="AV404" s="13" t="s">
        <v>2217</v>
      </c>
      <c r="AW404" s="13" t="s">
        <v>26</v>
      </c>
      <c r="AX404" s="13" t="s">
        <v>2207</v>
      </c>
      <c r="AY404" s="168" t="s">
        <v>2612</v>
      </c>
    </row>
    <row r="405" spans="1:65" s="12" customFormat="1">
      <c r="B405" s="160"/>
      <c r="D405" s="161" t="s">
        <v>2624</v>
      </c>
      <c r="E405" s="162" t="s">
        <v>2156</v>
      </c>
      <c r="F405" s="163" t="s">
        <v>1473</v>
      </c>
      <c r="H405" s="162" t="s">
        <v>2156</v>
      </c>
      <c r="I405" s="345"/>
      <c r="L405" s="160"/>
      <c r="M405" s="164"/>
      <c r="N405" s="165"/>
      <c r="O405" s="165"/>
      <c r="P405" s="165"/>
      <c r="Q405" s="165"/>
      <c r="R405" s="165"/>
      <c r="S405" s="165"/>
      <c r="T405" s="166"/>
      <c r="AT405" s="162" t="s">
        <v>2624</v>
      </c>
      <c r="AU405" s="162" t="s">
        <v>2217</v>
      </c>
      <c r="AV405" s="12" t="s">
        <v>2215</v>
      </c>
      <c r="AW405" s="12" t="s">
        <v>26</v>
      </c>
      <c r="AX405" s="12" t="s">
        <v>2207</v>
      </c>
      <c r="AY405" s="162" t="s">
        <v>2612</v>
      </c>
    </row>
    <row r="406" spans="1:65" s="13" customFormat="1">
      <c r="B406" s="167"/>
      <c r="D406" s="161" t="s">
        <v>2624</v>
      </c>
      <c r="E406" s="168" t="s">
        <v>2156</v>
      </c>
      <c r="F406" s="169" t="s">
        <v>1474</v>
      </c>
      <c r="H406" s="170">
        <v>33</v>
      </c>
      <c r="I406" s="346"/>
      <c r="L406" s="167"/>
      <c r="M406" s="171"/>
      <c r="N406" s="172"/>
      <c r="O406" s="172"/>
      <c r="P406" s="172"/>
      <c r="Q406" s="172"/>
      <c r="R406" s="172"/>
      <c r="S406" s="172"/>
      <c r="T406" s="173"/>
      <c r="AT406" s="168" t="s">
        <v>2624</v>
      </c>
      <c r="AU406" s="168" t="s">
        <v>2217</v>
      </c>
      <c r="AV406" s="13" t="s">
        <v>2217</v>
      </c>
      <c r="AW406" s="13" t="s">
        <v>26</v>
      </c>
      <c r="AX406" s="13" t="s">
        <v>2207</v>
      </c>
      <c r="AY406" s="168" t="s">
        <v>2612</v>
      </c>
    </row>
    <row r="407" spans="1:65" s="13" customFormat="1">
      <c r="B407" s="167"/>
      <c r="D407" s="161" t="s">
        <v>2624</v>
      </c>
      <c r="E407" s="168" t="s">
        <v>2156</v>
      </c>
      <c r="F407" s="169" t="s">
        <v>1475</v>
      </c>
      <c r="H407" s="170">
        <v>-2.31</v>
      </c>
      <c r="I407" s="346"/>
      <c r="L407" s="167"/>
      <c r="M407" s="171"/>
      <c r="N407" s="172"/>
      <c r="O407" s="172"/>
      <c r="P407" s="172"/>
      <c r="Q407" s="172"/>
      <c r="R407" s="172"/>
      <c r="S407" s="172"/>
      <c r="T407" s="173"/>
      <c r="AT407" s="168" t="s">
        <v>2624</v>
      </c>
      <c r="AU407" s="168" t="s">
        <v>2217</v>
      </c>
      <c r="AV407" s="13" t="s">
        <v>2217</v>
      </c>
      <c r="AW407" s="13" t="s">
        <v>26</v>
      </c>
      <c r="AX407" s="13" t="s">
        <v>2207</v>
      </c>
      <c r="AY407" s="168" t="s">
        <v>2612</v>
      </c>
    </row>
    <row r="408" spans="1:65" s="13" customFormat="1">
      <c r="B408" s="167"/>
      <c r="D408" s="161" t="s">
        <v>2624</v>
      </c>
      <c r="E408" s="168" t="s">
        <v>2156</v>
      </c>
      <c r="F408" s="169" t="s">
        <v>1472</v>
      </c>
      <c r="H408" s="170">
        <v>0.79500000000000004</v>
      </c>
      <c r="I408" s="346"/>
      <c r="L408" s="167"/>
      <c r="M408" s="171"/>
      <c r="N408" s="172"/>
      <c r="O408" s="172"/>
      <c r="P408" s="172"/>
      <c r="Q408" s="172"/>
      <c r="R408" s="172"/>
      <c r="S408" s="172"/>
      <c r="T408" s="173"/>
      <c r="AT408" s="168" t="s">
        <v>2624</v>
      </c>
      <c r="AU408" s="168" t="s">
        <v>2217</v>
      </c>
      <c r="AV408" s="13" t="s">
        <v>2217</v>
      </c>
      <c r="AW408" s="13" t="s">
        <v>26</v>
      </c>
      <c r="AX408" s="13" t="s">
        <v>2207</v>
      </c>
      <c r="AY408" s="168" t="s">
        <v>2612</v>
      </c>
    </row>
    <row r="409" spans="1:65" s="15" customFormat="1">
      <c r="B409" s="181"/>
      <c r="D409" s="161" t="s">
        <v>2624</v>
      </c>
      <c r="E409" s="182" t="s">
        <v>1158</v>
      </c>
      <c r="F409" s="183" t="s">
        <v>2641</v>
      </c>
      <c r="H409" s="184">
        <v>68.37</v>
      </c>
      <c r="I409" s="348"/>
      <c r="L409" s="181"/>
      <c r="M409" s="185"/>
      <c r="N409" s="186"/>
      <c r="O409" s="186"/>
      <c r="P409" s="186"/>
      <c r="Q409" s="186"/>
      <c r="R409" s="186"/>
      <c r="S409" s="186"/>
      <c r="T409" s="187"/>
      <c r="AT409" s="182" t="s">
        <v>2624</v>
      </c>
      <c r="AU409" s="182" t="s">
        <v>2217</v>
      </c>
      <c r="AV409" s="15" t="s">
        <v>2389</v>
      </c>
      <c r="AW409" s="15" t="s">
        <v>26</v>
      </c>
      <c r="AX409" s="15" t="s">
        <v>2215</v>
      </c>
      <c r="AY409" s="182" t="s">
        <v>2612</v>
      </c>
    </row>
    <row r="410" spans="1:65" s="1" customFormat="1" ht="16.5" customHeight="1">
      <c r="A410" s="29"/>
      <c r="B410" s="146"/>
      <c r="C410" s="147" t="s">
        <v>3094</v>
      </c>
      <c r="D410" s="147" t="s">
        <v>2618</v>
      </c>
      <c r="E410" s="148" t="s">
        <v>1476</v>
      </c>
      <c r="F410" s="149" t="s">
        <v>1477</v>
      </c>
      <c r="G410" s="150" t="s">
        <v>2297</v>
      </c>
      <c r="H410" s="151">
        <v>24</v>
      </c>
      <c r="I410" s="344"/>
      <c r="J410" s="152">
        <f>ROUND(I410*H410,2)</f>
        <v>0</v>
      </c>
      <c r="K410" s="153"/>
      <c r="L410" s="30"/>
      <c r="M410" s="154" t="s">
        <v>2156</v>
      </c>
      <c r="N410" s="155" t="s">
        <v>2172</v>
      </c>
      <c r="O410" s="156">
        <v>0.26</v>
      </c>
      <c r="P410" s="156">
        <f>O410*H410</f>
        <v>6.24</v>
      </c>
      <c r="Q410" s="156">
        <v>1.3650000000000001E-2</v>
      </c>
      <c r="R410" s="156">
        <f>Q410*H410</f>
        <v>0.3276</v>
      </c>
      <c r="S410" s="156">
        <v>0</v>
      </c>
      <c r="T410" s="157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58" t="s">
        <v>2389</v>
      </c>
      <c r="AT410" s="158" t="s">
        <v>2618</v>
      </c>
      <c r="AU410" s="158" t="s">
        <v>2217</v>
      </c>
      <c r="AY410" s="17" t="s">
        <v>2612</v>
      </c>
      <c r="BE410" s="159">
        <f>IF(N410="základní",J410,0)</f>
        <v>0</v>
      </c>
      <c r="BF410" s="159">
        <f>IF(N410="snížená",J410,0)</f>
        <v>0</v>
      </c>
      <c r="BG410" s="159">
        <f>IF(N410="zákl. přenesená",J410,0)</f>
        <v>0</v>
      </c>
      <c r="BH410" s="159">
        <f>IF(N410="sníž. přenesená",J410,0)</f>
        <v>0</v>
      </c>
      <c r="BI410" s="159">
        <f>IF(N410="nulová",J410,0)</f>
        <v>0</v>
      </c>
      <c r="BJ410" s="17" t="s">
        <v>2215</v>
      </c>
      <c r="BK410" s="159">
        <f>ROUND(I410*H410,2)</f>
        <v>0</v>
      </c>
      <c r="BL410" s="17" t="s">
        <v>2389</v>
      </c>
      <c r="BM410" s="158" t="s">
        <v>1478</v>
      </c>
    </row>
    <row r="411" spans="1:65" s="12" customFormat="1">
      <c r="B411" s="160"/>
      <c r="D411" s="161" t="s">
        <v>2624</v>
      </c>
      <c r="E411" s="162" t="s">
        <v>2156</v>
      </c>
      <c r="F411" s="163" t="s">
        <v>1479</v>
      </c>
      <c r="H411" s="162" t="s">
        <v>2156</v>
      </c>
      <c r="I411" s="345"/>
      <c r="L411" s="160"/>
      <c r="M411" s="164"/>
      <c r="N411" s="165"/>
      <c r="O411" s="165"/>
      <c r="P411" s="165"/>
      <c r="Q411" s="165"/>
      <c r="R411" s="165"/>
      <c r="S411" s="165"/>
      <c r="T411" s="166"/>
      <c r="AT411" s="162" t="s">
        <v>2624</v>
      </c>
      <c r="AU411" s="162" t="s">
        <v>2217</v>
      </c>
      <c r="AV411" s="12" t="s">
        <v>2215</v>
      </c>
      <c r="AW411" s="12" t="s">
        <v>26</v>
      </c>
      <c r="AX411" s="12" t="s">
        <v>2207</v>
      </c>
      <c r="AY411" s="162" t="s">
        <v>2612</v>
      </c>
    </row>
    <row r="412" spans="1:65" s="13" customFormat="1">
      <c r="B412" s="167"/>
      <c r="D412" s="161" t="s">
        <v>2624</v>
      </c>
      <c r="E412" s="168" t="s">
        <v>2156</v>
      </c>
      <c r="F412" s="169" t="s">
        <v>1133</v>
      </c>
      <c r="H412" s="170">
        <v>24</v>
      </c>
      <c r="I412" s="346"/>
      <c r="L412" s="167"/>
      <c r="M412" s="171"/>
      <c r="N412" s="172"/>
      <c r="O412" s="172"/>
      <c r="P412" s="172"/>
      <c r="Q412" s="172"/>
      <c r="R412" s="172"/>
      <c r="S412" s="172"/>
      <c r="T412" s="173"/>
      <c r="AT412" s="168" t="s">
        <v>2624</v>
      </c>
      <c r="AU412" s="168" t="s">
        <v>2217</v>
      </c>
      <c r="AV412" s="13" t="s">
        <v>2217</v>
      </c>
      <c r="AW412" s="13" t="s">
        <v>26</v>
      </c>
      <c r="AX412" s="13" t="s">
        <v>2207</v>
      </c>
      <c r="AY412" s="168" t="s">
        <v>2612</v>
      </c>
    </row>
    <row r="413" spans="1:65" s="15" customFormat="1">
      <c r="B413" s="181"/>
      <c r="D413" s="161" t="s">
        <v>2624</v>
      </c>
      <c r="E413" s="182" t="s">
        <v>1161</v>
      </c>
      <c r="F413" s="183" t="s">
        <v>2641</v>
      </c>
      <c r="H413" s="184">
        <v>24</v>
      </c>
      <c r="I413" s="348"/>
      <c r="L413" s="181"/>
      <c r="M413" s="185"/>
      <c r="N413" s="186"/>
      <c r="O413" s="186"/>
      <c r="P413" s="186"/>
      <c r="Q413" s="186"/>
      <c r="R413" s="186"/>
      <c r="S413" s="186"/>
      <c r="T413" s="187"/>
      <c r="AT413" s="182" t="s">
        <v>2624</v>
      </c>
      <c r="AU413" s="182" t="s">
        <v>2217</v>
      </c>
      <c r="AV413" s="15" t="s">
        <v>2389</v>
      </c>
      <c r="AW413" s="15" t="s">
        <v>26</v>
      </c>
      <c r="AX413" s="15" t="s">
        <v>2215</v>
      </c>
      <c r="AY413" s="182" t="s">
        <v>2612</v>
      </c>
    </row>
    <row r="414" spans="1:65" s="1" customFormat="1" ht="16.5" customHeight="1">
      <c r="A414" s="29"/>
      <c r="B414" s="146"/>
      <c r="C414" s="147" t="s">
        <v>3100</v>
      </c>
      <c r="D414" s="147" t="s">
        <v>2618</v>
      </c>
      <c r="E414" s="148" t="s">
        <v>1480</v>
      </c>
      <c r="F414" s="149" t="s">
        <v>1481</v>
      </c>
      <c r="G414" s="150" t="s">
        <v>2297</v>
      </c>
      <c r="H414" s="151">
        <v>44.37</v>
      </c>
      <c r="I414" s="344"/>
      <c r="J414" s="152">
        <f>ROUND(I414*H414,2)</f>
        <v>0</v>
      </c>
      <c r="K414" s="153"/>
      <c r="L414" s="30"/>
      <c r="M414" s="154" t="s">
        <v>2156</v>
      </c>
      <c r="N414" s="155" t="s">
        <v>2172</v>
      </c>
      <c r="O414" s="156">
        <v>0.3</v>
      </c>
      <c r="P414" s="156">
        <f>O414*H414</f>
        <v>13.310999999999998</v>
      </c>
      <c r="Q414" s="156">
        <v>1.3599999999999999E-2</v>
      </c>
      <c r="R414" s="156">
        <f>Q414*H414</f>
        <v>0.60343199999999997</v>
      </c>
      <c r="S414" s="156">
        <v>0</v>
      </c>
      <c r="T414" s="157">
        <f>S414*H414</f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58" t="s">
        <v>2389</v>
      </c>
      <c r="AT414" s="158" t="s">
        <v>2618</v>
      </c>
      <c r="AU414" s="158" t="s">
        <v>2217</v>
      </c>
      <c r="AY414" s="17" t="s">
        <v>2612</v>
      </c>
      <c r="BE414" s="159">
        <f>IF(N414="základní",J414,0)</f>
        <v>0</v>
      </c>
      <c r="BF414" s="159">
        <f>IF(N414="snížená",J414,0)</f>
        <v>0</v>
      </c>
      <c r="BG414" s="159">
        <f>IF(N414="zákl. přenesená",J414,0)</f>
        <v>0</v>
      </c>
      <c r="BH414" s="159">
        <f>IF(N414="sníž. přenesená",J414,0)</f>
        <v>0</v>
      </c>
      <c r="BI414" s="159">
        <f>IF(N414="nulová",J414,0)</f>
        <v>0</v>
      </c>
      <c r="BJ414" s="17" t="s">
        <v>2215</v>
      </c>
      <c r="BK414" s="159">
        <f>ROUND(I414*H414,2)</f>
        <v>0</v>
      </c>
      <c r="BL414" s="17" t="s">
        <v>2389</v>
      </c>
      <c r="BM414" s="158" t="s">
        <v>1482</v>
      </c>
    </row>
    <row r="415" spans="1:65" s="12" customFormat="1">
      <c r="B415" s="160"/>
      <c r="D415" s="161" t="s">
        <v>2624</v>
      </c>
      <c r="E415" s="162" t="s">
        <v>2156</v>
      </c>
      <c r="F415" s="163" t="s">
        <v>1483</v>
      </c>
      <c r="H415" s="162" t="s">
        <v>2156</v>
      </c>
      <c r="I415" s="345"/>
      <c r="L415" s="160"/>
      <c r="M415" s="164"/>
      <c r="N415" s="165"/>
      <c r="O415" s="165"/>
      <c r="P415" s="165"/>
      <c r="Q415" s="165"/>
      <c r="R415" s="165"/>
      <c r="S415" s="165"/>
      <c r="T415" s="166"/>
      <c r="AT415" s="162" t="s">
        <v>2624</v>
      </c>
      <c r="AU415" s="162" t="s">
        <v>2217</v>
      </c>
      <c r="AV415" s="12" t="s">
        <v>2215</v>
      </c>
      <c r="AW415" s="12" t="s">
        <v>26</v>
      </c>
      <c r="AX415" s="12" t="s">
        <v>2207</v>
      </c>
      <c r="AY415" s="162" t="s">
        <v>2612</v>
      </c>
    </row>
    <row r="416" spans="1:65" s="13" customFormat="1">
      <c r="B416" s="167"/>
      <c r="D416" s="161" t="s">
        <v>2624</v>
      </c>
      <c r="E416" s="168" t="s">
        <v>2156</v>
      </c>
      <c r="F416" s="169" t="s">
        <v>1158</v>
      </c>
      <c r="H416" s="170">
        <v>68.37</v>
      </c>
      <c r="I416" s="346"/>
      <c r="L416" s="167"/>
      <c r="M416" s="171"/>
      <c r="N416" s="172"/>
      <c r="O416" s="172"/>
      <c r="P416" s="172"/>
      <c r="Q416" s="172"/>
      <c r="R416" s="172"/>
      <c r="S416" s="172"/>
      <c r="T416" s="173"/>
      <c r="AT416" s="168" t="s">
        <v>2624</v>
      </c>
      <c r="AU416" s="168" t="s">
        <v>2217</v>
      </c>
      <c r="AV416" s="13" t="s">
        <v>2217</v>
      </c>
      <c r="AW416" s="13" t="s">
        <v>26</v>
      </c>
      <c r="AX416" s="13" t="s">
        <v>2207</v>
      </c>
      <c r="AY416" s="168" t="s">
        <v>2612</v>
      </c>
    </row>
    <row r="417" spans="1:65" s="12" customFormat="1">
      <c r="B417" s="160"/>
      <c r="D417" s="161" t="s">
        <v>2624</v>
      </c>
      <c r="E417" s="162" t="s">
        <v>2156</v>
      </c>
      <c r="F417" s="163" t="s">
        <v>1484</v>
      </c>
      <c r="H417" s="162" t="s">
        <v>2156</v>
      </c>
      <c r="I417" s="345"/>
      <c r="L417" s="160"/>
      <c r="M417" s="164"/>
      <c r="N417" s="165"/>
      <c r="O417" s="165"/>
      <c r="P417" s="165"/>
      <c r="Q417" s="165"/>
      <c r="R417" s="165"/>
      <c r="S417" s="165"/>
      <c r="T417" s="166"/>
      <c r="AT417" s="162" t="s">
        <v>2624</v>
      </c>
      <c r="AU417" s="162" t="s">
        <v>2217</v>
      </c>
      <c r="AV417" s="12" t="s">
        <v>2215</v>
      </c>
      <c r="AW417" s="12" t="s">
        <v>26</v>
      </c>
      <c r="AX417" s="12" t="s">
        <v>2207</v>
      </c>
      <c r="AY417" s="162" t="s">
        <v>2612</v>
      </c>
    </row>
    <row r="418" spans="1:65" s="13" customFormat="1">
      <c r="B418" s="167"/>
      <c r="D418" s="161" t="s">
        <v>2624</v>
      </c>
      <c r="E418" s="168" t="s">
        <v>2156</v>
      </c>
      <c r="F418" s="169" t="s">
        <v>1485</v>
      </c>
      <c r="H418" s="170">
        <v>-24</v>
      </c>
      <c r="I418" s="346"/>
      <c r="L418" s="167"/>
      <c r="M418" s="171"/>
      <c r="N418" s="172"/>
      <c r="O418" s="172"/>
      <c r="P418" s="172"/>
      <c r="Q418" s="172"/>
      <c r="R418" s="172"/>
      <c r="S418" s="172"/>
      <c r="T418" s="173"/>
      <c r="AT418" s="168" t="s">
        <v>2624</v>
      </c>
      <c r="AU418" s="168" t="s">
        <v>2217</v>
      </c>
      <c r="AV418" s="13" t="s">
        <v>2217</v>
      </c>
      <c r="AW418" s="13" t="s">
        <v>26</v>
      </c>
      <c r="AX418" s="13" t="s">
        <v>2207</v>
      </c>
      <c r="AY418" s="168" t="s">
        <v>2612</v>
      </c>
    </row>
    <row r="419" spans="1:65" s="15" customFormat="1">
      <c r="B419" s="181"/>
      <c r="D419" s="161" t="s">
        <v>2624</v>
      </c>
      <c r="E419" s="182" t="s">
        <v>1163</v>
      </c>
      <c r="F419" s="183" t="s">
        <v>2641</v>
      </c>
      <c r="H419" s="184">
        <v>44.37</v>
      </c>
      <c r="I419" s="348"/>
      <c r="L419" s="181"/>
      <c r="M419" s="185"/>
      <c r="N419" s="186"/>
      <c r="O419" s="186"/>
      <c r="P419" s="186"/>
      <c r="Q419" s="186"/>
      <c r="R419" s="186"/>
      <c r="S419" s="186"/>
      <c r="T419" s="187"/>
      <c r="AT419" s="182" t="s">
        <v>2624</v>
      </c>
      <c r="AU419" s="182" t="s">
        <v>2217</v>
      </c>
      <c r="AV419" s="15" t="s">
        <v>2389</v>
      </c>
      <c r="AW419" s="15" t="s">
        <v>26</v>
      </c>
      <c r="AX419" s="15" t="s">
        <v>2215</v>
      </c>
      <c r="AY419" s="182" t="s">
        <v>2612</v>
      </c>
    </row>
    <row r="420" spans="1:65" s="1" customFormat="1" ht="16.5" customHeight="1">
      <c r="A420" s="29"/>
      <c r="B420" s="146"/>
      <c r="C420" s="147" t="s">
        <v>3104</v>
      </c>
      <c r="D420" s="147" t="s">
        <v>2618</v>
      </c>
      <c r="E420" s="148" t="s">
        <v>1486</v>
      </c>
      <c r="F420" s="149" t="s">
        <v>1487</v>
      </c>
      <c r="G420" s="150" t="s">
        <v>2297</v>
      </c>
      <c r="H420" s="151">
        <v>20.2</v>
      </c>
      <c r="I420" s="344"/>
      <c r="J420" s="152">
        <f>ROUND(I420*H420,2)</f>
        <v>0</v>
      </c>
      <c r="K420" s="153"/>
      <c r="L420" s="30"/>
      <c r="M420" s="154" t="s">
        <v>2156</v>
      </c>
      <c r="N420" s="155" t="s">
        <v>2172</v>
      </c>
      <c r="O420" s="156">
        <v>0.33</v>
      </c>
      <c r="P420" s="156">
        <f>O420*H420</f>
        <v>6.6660000000000004</v>
      </c>
      <c r="Q420" s="156">
        <v>4.3800000000000002E-3</v>
      </c>
      <c r="R420" s="156">
        <f>Q420*H420</f>
        <v>8.8475999999999999E-2</v>
      </c>
      <c r="S420" s="156">
        <v>0</v>
      </c>
      <c r="T420" s="157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58" t="s">
        <v>2389</v>
      </c>
      <c r="AT420" s="158" t="s">
        <v>2618</v>
      </c>
      <c r="AU420" s="158" t="s">
        <v>2217</v>
      </c>
      <c r="AY420" s="17" t="s">
        <v>2612</v>
      </c>
      <c r="BE420" s="159">
        <f>IF(N420="základní",J420,0)</f>
        <v>0</v>
      </c>
      <c r="BF420" s="159">
        <f>IF(N420="snížená",J420,0)</f>
        <v>0</v>
      </c>
      <c r="BG420" s="159">
        <f>IF(N420="zákl. přenesená",J420,0)</f>
        <v>0</v>
      </c>
      <c r="BH420" s="159">
        <f>IF(N420="sníž. přenesená",J420,0)</f>
        <v>0</v>
      </c>
      <c r="BI420" s="159">
        <f>IF(N420="nulová",J420,0)</f>
        <v>0</v>
      </c>
      <c r="BJ420" s="17" t="s">
        <v>2215</v>
      </c>
      <c r="BK420" s="159">
        <f>ROUND(I420*H420,2)</f>
        <v>0</v>
      </c>
      <c r="BL420" s="17" t="s">
        <v>2389</v>
      </c>
      <c r="BM420" s="158" t="s">
        <v>1488</v>
      </c>
    </row>
    <row r="421" spans="1:65" s="12" customFormat="1">
      <c r="B421" s="160"/>
      <c r="D421" s="161" t="s">
        <v>2624</v>
      </c>
      <c r="E421" s="162" t="s">
        <v>2156</v>
      </c>
      <c r="F421" s="163" t="s">
        <v>1464</v>
      </c>
      <c r="H421" s="162" t="s">
        <v>2156</v>
      </c>
      <c r="I421" s="345"/>
      <c r="L421" s="160"/>
      <c r="M421" s="164"/>
      <c r="N421" s="165"/>
      <c r="O421" s="165"/>
      <c r="P421" s="165"/>
      <c r="Q421" s="165"/>
      <c r="R421" s="165"/>
      <c r="S421" s="165"/>
      <c r="T421" s="166"/>
      <c r="AT421" s="162" t="s">
        <v>2624</v>
      </c>
      <c r="AU421" s="162" t="s">
        <v>2217</v>
      </c>
      <c r="AV421" s="12" t="s">
        <v>2215</v>
      </c>
      <c r="AW421" s="12" t="s">
        <v>26</v>
      </c>
      <c r="AX421" s="12" t="s">
        <v>2207</v>
      </c>
      <c r="AY421" s="162" t="s">
        <v>2612</v>
      </c>
    </row>
    <row r="422" spans="1:65" s="13" customFormat="1">
      <c r="B422" s="167"/>
      <c r="D422" s="161" t="s">
        <v>2624</v>
      </c>
      <c r="E422" s="168" t="s">
        <v>2156</v>
      </c>
      <c r="F422" s="169" t="s">
        <v>1489</v>
      </c>
      <c r="H422" s="170">
        <v>10.65</v>
      </c>
      <c r="I422" s="346"/>
      <c r="L422" s="167"/>
      <c r="M422" s="171"/>
      <c r="N422" s="172"/>
      <c r="O422" s="172"/>
      <c r="P422" s="172"/>
      <c r="Q422" s="172"/>
      <c r="R422" s="172"/>
      <c r="S422" s="172"/>
      <c r="T422" s="173"/>
      <c r="AT422" s="168" t="s">
        <v>2624</v>
      </c>
      <c r="AU422" s="168" t="s">
        <v>2217</v>
      </c>
      <c r="AV422" s="13" t="s">
        <v>2217</v>
      </c>
      <c r="AW422" s="13" t="s">
        <v>26</v>
      </c>
      <c r="AX422" s="13" t="s">
        <v>2207</v>
      </c>
      <c r="AY422" s="168" t="s">
        <v>2612</v>
      </c>
    </row>
    <row r="423" spans="1:65" s="12" customFormat="1">
      <c r="B423" s="160"/>
      <c r="D423" s="161" t="s">
        <v>2624</v>
      </c>
      <c r="E423" s="162" t="s">
        <v>2156</v>
      </c>
      <c r="F423" s="163" t="s">
        <v>1490</v>
      </c>
      <c r="H423" s="162" t="s">
        <v>2156</v>
      </c>
      <c r="I423" s="345"/>
      <c r="L423" s="160"/>
      <c r="M423" s="164"/>
      <c r="N423" s="165"/>
      <c r="O423" s="165"/>
      <c r="P423" s="165"/>
      <c r="Q423" s="165"/>
      <c r="R423" s="165"/>
      <c r="S423" s="165"/>
      <c r="T423" s="166"/>
      <c r="AT423" s="162" t="s">
        <v>2624</v>
      </c>
      <c r="AU423" s="162" t="s">
        <v>2217</v>
      </c>
      <c r="AV423" s="12" t="s">
        <v>2215</v>
      </c>
      <c r="AW423" s="12" t="s">
        <v>26</v>
      </c>
      <c r="AX423" s="12" t="s">
        <v>2207</v>
      </c>
      <c r="AY423" s="162" t="s">
        <v>2612</v>
      </c>
    </row>
    <row r="424" spans="1:65" s="13" customFormat="1">
      <c r="B424" s="167"/>
      <c r="D424" s="161" t="s">
        <v>2624</v>
      </c>
      <c r="E424" s="168" t="s">
        <v>2156</v>
      </c>
      <c r="F424" s="169" t="s">
        <v>1491</v>
      </c>
      <c r="H424" s="170">
        <v>10.65</v>
      </c>
      <c r="I424" s="346"/>
      <c r="L424" s="167"/>
      <c r="M424" s="171"/>
      <c r="N424" s="172"/>
      <c r="O424" s="172"/>
      <c r="P424" s="172"/>
      <c r="Q424" s="172"/>
      <c r="R424" s="172"/>
      <c r="S424" s="172"/>
      <c r="T424" s="173"/>
      <c r="AT424" s="168" t="s">
        <v>2624</v>
      </c>
      <c r="AU424" s="168" t="s">
        <v>2217</v>
      </c>
      <c r="AV424" s="13" t="s">
        <v>2217</v>
      </c>
      <c r="AW424" s="13" t="s">
        <v>26</v>
      </c>
      <c r="AX424" s="13" t="s">
        <v>2207</v>
      </c>
      <c r="AY424" s="168" t="s">
        <v>2612</v>
      </c>
    </row>
    <row r="425" spans="1:65" s="13" customFormat="1">
      <c r="B425" s="167"/>
      <c r="D425" s="161" t="s">
        <v>2624</v>
      </c>
      <c r="E425" s="168" t="s">
        <v>2156</v>
      </c>
      <c r="F425" s="169" t="s">
        <v>1492</v>
      </c>
      <c r="H425" s="170">
        <v>-1.1000000000000001</v>
      </c>
      <c r="I425" s="346"/>
      <c r="L425" s="167"/>
      <c r="M425" s="171"/>
      <c r="N425" s="172"/>
      <c r="O425" s="172"/>
      <c r="P425" s="172"/>
      <c r="Q425" s="172"/>
      <c r="R425" s="172"/>
      <c r="S425" s="172"/>
      <c r="T425" s="173"/>
      <c r="AT425" s="168" t="s">
        <v>2624</v>
      </c>
      <c r="AU425" s="168" t="s">
        <v>2217</v>
      </c>
      <c r="AV425" s="13" t="s">
        <v>2217</v>
      </c>
      <c r="AW425" s="13" t="s">
        <v>26</v>
      </c>
      <c r="AX425" s="13" t="s">
        <v>2207</v>
      </c>
      <c r="AY425" s="168" t="s">
        <v>2612</v>
      </c>
    </row>
    <row r="426" spans="1:65" s="15" customFormat="1">
      <c r="B426" s="181"/>
      <c r="D426" s="161" t="s">
        <v>2624</v>
      </c>
      <c r="E426" s="182" t="s">
        <v>2156</v>
      </c>
      <c r="F426" s="183" t="s">
        <v>2641</v>
      </c>
      <c r="H426" s="184">
        <v>20.2</v>
      </c>
      <c r="I426" s="348"/>
      <c r="L426" s="181"/>
      <c r="M426" s="185"/>
      <c r="N426" s="186"/>
      <c r="O426" s="186"/>
      <c r="P426" s="186"/>
      <c r="Q426" s="186"/>
      <c r="R426" s="186"/>
      <c r="S426" s="186"/>
      <c r="T426" s="187"/>
      <c r="AT426" s="182" t="s">
        <v>2624</v>
      </c>
      <c r="AU426" s="182" t="s">
        <v>2217</v>
      </c>
      <c r="AV426" s="15" t="s">
        <v>2389</v>
      </c>
      <c r="AW426" s="15" t="s">
        <v>26</v>
      </c>
      <c r="AX426" s="15" t="s">
        <v>2215</v>
      </c>
      <c r="AY426" s="182" t="s">
        <v>2612</v>
      </c>
    </row>
    <row r="427" spans="1:65" s="1" customFormat="1" ht="16.5" customHeight="1">
      <c r="A427" s="29"/>
      <c r="B427" s="146"/>
      <c r="C427" s="147" t="s">
        <v>3108</v>
      </c>
      <c r="D427" s="147" t="s">
        <v>2618</v>
      </c>
      <c r="E427" s="148" t="s">
        <v>1493</v>
      </c>
      <c r="F427" s="149" t="s">
        <v>1494</v>
      </c>
      <c r="G427" s="150" t="s">
        <v>2297</v>
      </c>
      <c r="H427" s="151">
        <v>55.256</v>
      </c>
      <c r="I427" s="344"/>
      <c r="J427" s="152">
        <f>ROUND(I427*H427,2)</f>
        <v>0</v>
      </c>
      <c r="K427" s="153"/>
      <c r="L427" s="30"/>
      <c r="M427" s="154" t="s">
        <v>2156</v>
      </c>
      <c r="N427" s="155" t="s">
        <v>2172</v>
      </c>
      <c r="O427" s="156">
        <v>0.05</v>
      </c>
      <c r="P427" s="156">
        <f>O427*H427</f>
        <v>2.7628000000000004</v>
      </c>
      <c r="Q427" s="156">
        <v>7.3499999999999998E-3</v>
      </c>
      <c r="R427" s="156">
        <f>Q427*H427</f>
        <v>0.40613159999999998</v>
      </c>
      <c r="S427" s="156">
        <v>0</v>
      </c>
      <c r="T427" s="157">
        <f>S427*H427</f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58" t="s">
        <v>2389</v>
      </c>
      <c r="AT427" s="158" t="s">
        <v>2618</v>
      </c>
      <c r="AU427" s="158" t="s">
        <v>2217</v>
      </c>
      <c r="AY427" s="17" t="s">
        <v>2612</v>
      </c>
      <c r="BE427" s="159">
        <f>IF(N427="základní",J427,0)</f>
        <v>0</v>
      </c>
      <c r="BF427" s="159">
        <f>IF(N427="snížená",J427,0)</f>
        <v>0</v>
      </c>
      <c r="BG427" s="159">
        <f>IF(N427="zákl. přenesená",J427,0)</f>
        <v>0</v>
      </c>
      <c r="BH427" s="159">
        <f>IF(N427="sníž. přenesená",J427,0)</f>
        <v>0</v>
      </c>
      <c r="BI427" s="159">
        <f>IF(N427="nulová",J427,0)</f>
        <v>0</v>
      </c>
      <c r="BJ427" s="17" t="s">
        <v>2215</v>
      </c>
      <c r="BK427" s="159">
        <f>ROUND(I427*H427,2)</f>
        <v>0</v>
      </c>
      <c r="BL427" s="17" t="s">
        <v>2389</v>
      </c>
      <c r="BM427" s="158" t="s">
        <v>1495</v>
      </c>
    </row>
    <row r="428" spans="1:65" s="13" customFormat="1">
      <c r="B428" s="167"/>
      <c r="D428" s="161" t="s">
        <v>2624</v>
      </c>
      <c r="E428" s="168" t="s">
        <v>2156</v>
      </c>
      <c r="F428" s="169" t="s">
        <v>1496</v>
      </c>
      <c r="H428" s="170">
        <v>53.55</v>
      </c>
      <c r="I428" s="346"/>
      <c r="L428" s="167"/>
      <c r="M428" s="171"/>
      <c r="N428" s="172"/>
      <c r="O428" s="172"/>
      <c r="P428" s="172"/>
      <c r="Q428" s="172"/>
      <c r="R428" s="172"/>
      <c r="S428" s="172"/>
      <c r="T428" s="173"/>
      <c r="AT428" s="168" t="s">
        <v>2624</v>
      </c>
      <c r="AU428" s="168" t="s">
        <v>2217</v>
      </c>
      <c r="AV428" s="13" t="s">
        <v>2217</v>
      </c>
      <c r="AW428" s="13" t="s">
        <v>26</v>
      </c>
      <c r="AX428" s="13" t="s">
        <v>2207</v>
      </c>
      <c r="AY428" s="168" t="s">
        <v>2612</v>
      </c>
    </row>
    <row r="429" spans="1:65" s="13" customFormat="1">
      <c r="B429" s="167"/>
      <c r="D429" s="161" t="s">
        <v>2624</v>
      </c>
      <c r="E429" s="168" t="s">
        <v>2156</v>
      </c>
      <c r="F429" s="169" t="s">
        <v>1497</v>
      </c>
      <c r="H429" s="170">
        <v>4.9400000000000004</v>
      </c>
      <c r="I429" s="346"/>
      <c r="L429" s="167"/>
      <c r="M429" s="171"/>
      <c r="N429" s="172"/>
      <c r="O429" s="172"/>
      <c r="P429" s="172"/>
      <c r="Q429" s="172"/>
      <c r="R429" s="172"/>
      <c r="S429" s="172"/>
      <c r="T429" s="173"/>
      <c r="AT429" s="168" t="s">
        <v>2624</v>
      </c>
      <c r="AU429" s="168" t="s">
        <v>2217</v>
      </c>
      <c r="AV429" s="13" t="s">
        <v>2217</v>
      </c>
      <c r="AW429" s="13" t="s">
        <v>26</v>
      </c>
      <c r="AX429" s="13" t="s">
        <v>2207</v>
      </c>
      <c r="AY429" s="168" t="s">
        <v>2612</v>
      </c>
    </row>
    <row r="430" spans="1:65" s="13" customFormat="1">
      <c r="B430" s="167"/>
      <c r="D430" s="161" t="s">
        <v>2624</v>
      </c>
      <c r="E430" s="168" t="s">
        <v>2156</v>
      </c>
      <c r="F430" s="169" t="s">
        <v>1498</v>
      </c>
      <c r="H430" s="170">
        <v>-4.62</v>
      </c>
      <c r="I430" s="346"/>
      <c r="L430" s="167"/>
      <c r="M430" s="171"/>
      <c r="N430" s="172"/>
      <c r="O430" s="172"/>
      <c r="P430" s="172"/>
      <c r="Q430" s="172"/>
      <c r="R430" s="172"/>
      <c r="S430" s="172"/>
      <c r="T430" s="173"/>
      <c r="AT430" s="168" t="s">
        <v>2624</v>
      </c>
      <c r="AU430" s="168" t="s">
        <v>2217</v>
      </c>
      <c r="AV430" s="13" t="s">
        <v>2217</v>
      </c>
      <c r="AW430" s="13" t="s">
        <v>26</v>
      </c>
      <c r="AX430" s="13" t="s">
        <v>2207</v>
      </c>
      <c r="AY430" s="168" t="s">
        <v>2612</v>
      </c>
    </row>
    <row r="431" spans="1:65" s="13" customFormat="1">
      <c r="B431" s="167"/>
      <c r="D431" s="161" t="s">
        <v>2624</v>
      </c>
      <c r="E431" s="168" t="s">
        <v>2156</v>
      </c>
      <c r="F431" s="169" t="s">
        <v>1499</v>
      </c>
      <c r="H431" s="170">
        <v>1.3859999999999999</v>
      </c>
      <c r="I431" s="346"/>
      <c r="L431" s="167"/>
      <c r="M431" s="171"/>
      <c r="N431" s="172"/>
      <c r="O431" s="172"/>
      <c r="P431" s="172"/>
      <c r="Q431" s="172"/>
      <c r="R431" s="172"/>
      <c r="S431" s="172"/>
      <c r="T431" s="173"/>
      <c r="AT431" s="168" t="s">
        <v>2624</v>
      </c>
      <c r="AU431" s="168" t="s">
        <v>2217</v>
      </c>
      <c r="AV431" s="13" t="s">
        <v>2217</v>
      </c>
      <c r="AW431" s="13" t="s">
        <v>26</v>
      </c>
      <c r="AX431" s="13" t="s">
        <v>2207</v>
      </c>
      <c r="AY431" s="168" t="s">
        <v>2612</v>
      </c>
    </row>
    <row r="432" spans="1:65" s="15" customFormat="1">
      <c r="B432" s="181"/>
      <c r="D432" s="161" t="s">
        <v>2624</v>
      </c>
      <c r="E432" s="182" t="s">
        <v>1166</v>
      </c>
      <c r="F432" s="183" t="s">
        <v>2641</v>
      </c>
      <c r="H432" s="184">
        <v>55.256</v>
      </c>
      <c r="I432" s="348"/>
      <c r="L432" s="181"/>
      <c r="M432" s="185"/>
      <c r="N432" s="186"/>
      <c r="O432" s="186"/>
      <c r="P432" s="186"/>
      <c r="Q432" s="186"/>
      <c r="R432" s="186"/>
      <c r="S432" s="186"/>
      <c r="T432" s="187"/>
      <c r="AT432" s="182" t="s">
        <v>2624</v>
      </c>
      <c r="AU432" s="182" t="s">
        <v>2217</v>
      </c>
      <c r="AV432" s="15" t="s">
        <v>2389</v>
      </c>
      <c r="AW432" s="15" t="s">
        <v>26</v>
      </c>
      <c r="AX432" s="15" t="s">
        <v>2215</v>
      </c>
      <c r="AY432" s="182" t="s">
        <v>2612</v>
      </c>
    </row>
    <row r="433" spans="1:65" s="1" customFormat="1" ht="16.5" customHeight="1">
      <c r="A433" s="29"/>
      <c r="B433" s="146"/>
      <c r="C433" s="147" t="s">
        <v>3112</v>
      </c>
      <c r="D433" s="147" t="s">
        <v>2618</v>
      </c>
      <c r="E433" s="148" t="s">
        <v>1500</v>
      </c>
      <c r="F433" s="149" t="s">
        <v>1501</v>
      </c>
      <c r="G433" s="150" t="s">
        <v>2297</v>
      </c>
      <c r="H433" s="151">
        <v>11.82</v>
      </c>
      <c r="I433" s="344"/>
      <c r="J433" s="152">
        <f>ROUND(I433*H433,2)</f>
        <v>0</v>
      </c>
      <c r="K433" s="153"/>
      <c r="L433" s="30"/>
      <c r="M433" s="154" t="s">
        <v>2156</v>
      </c>
      <c r="N433" s="155" t="s">
        <v>2172</v>
      </c>
      <c r="O433" s="156">
        <v>0.23</v>
      </c>
      <c r="P433" s="156">
        <f>O433*H433</f>
        <v>2.7186000000000003</v>
      </c>
      <c r="Q433" s="156">
        <v>1.575E-2</v>
      </c>
      <c r="R433" s="156">
        <f>Q433*H433</f>
        <v>0.186165</v>
      </c>
      <c r="S433" s="156">
        <v>0</v>
      </c>
      <c r="T433" s="157">
        <f>S433*H433</f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58" t="s">
        <v>2389</v>
      </c>
      <c r="AT433" s="158" t="s">
        <v>2618</v>
      </c>
      <c r="AU433" s="158" t="s">
        <v>2217</v>
      </c>
      <c r="AY433" s="17" t="s">
        <v>2612</v>
      </c>
      <c r="BE433" s="159">
        <f>IF(N433="základní",J433,0)</f>
        <v>0</v>
      </c>
      <c r="BF433" s="159">
        <f>IF(N433="snížená",J433,0)</f>
        <v>0</v>
      </c>
      <c r="BG433" s="159">
        <f>IF(N433="zákl. přenesená",J433,0)</f>
        <v>0</v>
      </c>
      <c r="BH433" s="159">
        <f>IF(N433="sníž. přenesená",J433,0)</f>
        <v>0</v>
      </c>
      <c r="BI433" s="159">
        <f>IF(N433="nulová",J433,0)</f>
        <v>0</v>
      </c>
      <c r="BJ433" s="17" t="s">
        <v>2215</v>
      </c>
      <c r="BK433" s="159">
        <f>ROUND(I433*H433,2)</f>
        <v>0</v>
      </c>
      <c r="BL433" s="17" t="s">
        <v>2389</v>
      </c>
      <c r="BM433" s="158" t="s">
        <v>1502</v>
      </c>
    </row>
    <row r="434" spans="1:65" s="12" customFormat="1">
      <c r="B434" s="160"/>
      <c r="D434" s="161" t="s">
        <v>2624</v>
      </c>
      <c r="E434" s="162" t="s">
        <v>2156</v>
      </c>
      <c r="F434" s="163" t="s">
        <v>1479</v>
      </c>
      <c r="H434" s="162" t="s">
        <v>2156</v>
      </c>
      <c r="I434" s="345"/>
      <c r="L434" s="160"/>
      <c r="M434" s="164"/>
      <c r="N434" s="165"/>
      <c r="O434" s="165"/>
      <c r="P434" s="165"/>
      <c r="Q434" s="165"/>
      <c r="R434" s="165"/>
      <c r="S434" s="165"/>
      <c r="T434" s="166"/>
      <c r="AT434" s="162" t="s">
        <v>2624</v>
      </c>
      <c r="AU434" s="162" t="s">
        <v>2217</v>
      </c>
      <c r="AV434" s="12" t="s">
        <v>2215</v>
      </c>
      <c r="AW434" s="12" t="s">
        <v>26</v>
      </c>
      <c r="AX434" s="12" t="s">
        <v>2207</v>
      </c>
      <c r="AY434" s="162" t="s">
        <v>2612</v>
      </c>
    </row>
    <row r="435" spans="1:65" s="13" customFormat="1">
      <c r="B435" s="167"/>
      <c r="D435" s="161" t="s">
        <v>2624</v>
      </c>
      <c r="E435" s="168" t="s">
        <v>2156</v>
      </c>
      <c r="F435" s="169" t="s">
        <v>1135</v>
      </c>
      <c r="H435" s="170">
        <v>11.82</v>
      </c>
      <c r="I435" s="346"/>
      <c r="L435" s="167"/>
      <c r="M435" s="171"/>
      <c r="N435" s="172"/>
      <c r="O435" s="172"/>
      <c r="P435" s="172"/>
      <c r="Q435" s="172"/>
      <c r="R435" s="172"/>
      <c r="S435" s="172"/>
      <c r="T435" s="173"/>
      <c r="AT435" s="168" t="s">
        <v>2624</v>
      </c>
      <c r="AU435" s="168" t="s">
        <v>2217</v>
      </c>
      <c r="AV435" s="13" t="s">
        <v>2217</v>
      </c>
      <c r="AW435" s="13" t="s">
        <v>26</v>
      </c>
      <c r="AX435" s="13" t="s">
        <v>2207</v>
      </c>
      <c r="AY435" s="168" t="s">
        <v>2612</v>
      </c>
    </row>
    <row r="436" spans="1:65" s="15" customFormat="1">
      <c r="B436" s="181"/>
      <c r="D436" s="161" t="s">
        <v>2624</v>
      </c>
      <c r="E436" s="182" t="s">
        <v>1169</v>
      </c>
      <c r="F436" s="183" t="s">
        <v>2641</v>
      </c>
      <c r="H436" s="184">
        <v>11.82</v>
      </c>
      <c r="I436" s="348"/>
      <c r="L436" s="181"/>
      <c r="M436" s="185"/>
      <c r="N436" s="186"/>
      <c r="O436" s="186"/>
      <c r="P436" s="186"/>
      <c r="Q436" s="186"/>
      <c r="R436" s="186"/>
      <c r="S436" s="186"/>
      <c r="T436" s="187"/>
      <c r="AT436" s="182" t="s">
        <v>2624</v>
      </c>
      <c r="AU436" s="182" t="s">
        <v>2217</v>
      </c>
      <c r="AV436" s="15" t="s">
        <v>2389</v>
      </c>
      <c r="AW436" s="15" t="s">
        <v>26</v>
      </c>
      <c r="AX436" s="15" t="s">
        <v>2215</v>
      </c>
      <c r="AY436" s="182" t="s">
        <v>2612</v>
      </c>
    </row>
    <row r="437" spans="1:65" s="1" customFormat="1" ht="16.5" customHeight="1">
      <c r="A437" s="29"/>
      <c r="B437" s="146"/>
      <c r="C437" s="147" t="s">
        <v>3119</v>
      </c>
      <c r="D437" s="147" t="s">
        <v>2618</v>
      </c>
      <c r="E437" s="148" t="s">
        <v>1503</v>
      </c>
      <c r="F437" s="149" t="s">
        <v>1504</v>
      </c>
      <c r="G437" s="150" t="s">
        <v>2297</v>
      </c>
      <c r="H437" s="151">
        <v>43.436</v>
      </c>
      <c r="I437" s="344"/>
      <c r="J437" s="152">
        <f>ROUND(I437*H437,2)</f>
        <v>0</v>
      </c>
      <c r="K437" s="153"/>
      <c r="L437" s="30"/>
      <c r="M437" s="154" t="s">
        <v>2156</v>
      </c>
      <c r="N437" s="155" t="s">
        <v>2172</v>
      </c>
      <c r="O437" s="156">
        <v>0.35</v>
      </c>
      <c r="P437" s="156">
        <f>O437*H437</f>
        <v>15.202599999999999</v>
      </c>
      <c r="Q437" s="156">
        <v>1.848E-2</v>
      </c>
      <c r="R437" s="156">
        <f>Q437*H437</f>
        <v>0.80269727999999996</v>
      </c>
      <c r="S437" s="156">
        <v>0</v>
      </c>
      <c r="T437" s="157">
        <f>S437*H437</f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58" t="s">
        <v>2389</v>
      </c>
      <c r="AT437" s="158" t="s">
        <v>2618</v>
      </c>
      <c r="AU437" s="158" t="s">
        <v>2217</v>
      </c>
      <c r="AY437" s="17" t="s">
        <v>2612</v>
      </c>
      <c r="BE437" s="159">
        <f>IF(N437="základní",J437,0)</f>
        <v>0</v>
      </c>
      <c r="BF437" s="159">
        <f>IF(N437="snížená",J437,0)</f>
        <v>0</v>
      </c>
      <c r="BG437" s="159">
        <f>IF(N437="zákl. přenesená",J437,0)</f>
        <v>0</v>
      </c>
      <c r="BH437" s="159">
        <f>IF(N437="sníž. přenesená",J437,0)</f>
        <v>0</v>
      </c>
      <c r="BI437" s="159">
        <f>IF(N437="nulová",J437,0)</f>
        <v>0</v>
      </c>
      <c r="BJ437" s="17" t="s">
        <v>2215</v>
      </c>
      <c r="BK437" s="159">
        <f>ROUND(I437*H437,2)</f>
        <v>0</v>
      </c>
      <c r="BL437" s="17" t="s">
        <v>2389</v>
      </c>
      <c r="BM437" s="158" t="s">
        <v>1505</v>
      </c>
    </row>
    <row r="438" spans="1:65" s="12" customFormat="1">
      <c r="B438" s="160"/>
      <c r="D438" s="161" t="s">
        <v>2624</v>
      </c>
      <c r="E438" s="162" t="s">
        <v>2156</v>
      </c>
      <c r="F438" s="163" t="s">
        <v>1483</v>
      </c>
      <c r="H438" s="162" t="s">
        <v>2156</v>
      </c>
      <c r="I438" s="345"/>
      <c r="L438" s="160"/>
      <c r="M438" s="164"/>
      <c r="N438" s="165"/>
      <c r="O438" s="165"/>
      <c r="P438" s="165"/>
      <c r="Q438" s="165"/>
      <c r="R438" s="165"/>
      <c r="S438" s="165"/>
      <c r="T438" s="166"/>
      <c r="AT438" s="162" t="s">
        <v>2624</v>
      </c>
      <c r="AU438" s="162" t="s">
        <v>2217</v>
      </c>
      <c r="AV438" s="12" t="s">
        <v>2215</v>
      </c>
      <c r="AW438" s="12" t="s">
        <v>26</v>
      </c>
      <c r="AX438" s="12" t="s">
        <v>2207</v>
      </c>
      <c r="AY438" s="162" t="s">
        <v>2612</v>
      </c>
    </row>
    <row r="439" spans="1:65" s="13" customFormat="1">
      <c r="B439" s="167"/>
      <c r="D439" s="161" t="s">
        <v>2624</v>
      </c>
      <c r="E439" s="168" t="s">
        <v>2156</v>
      </c>
      <c r="F439" s="169" t="s">
        <v>1166</v>
      </c>
      <c r="H439" s="170">
        <v>55.256</v>
      </c>
      <c r="I439" s="346"/>
      <c r="L439" s="167"/>
      <c r="M439" s="171"/>
      <c r="N439" s="172"/>
      <c r="O439" s="172"/>
      <c r="P439" s="172"/>
      <c r="Q439" s="172"/>
      <c r="R439" s="172"/>
      <c r="S439" s="172"/>
      <c r="T439" s="173"/>
      <c r="AT439" s="168" t="s">
        <v>2624</v>
      </c>
      <c r="AU439" s="168" t="s">
        <v>2217</v>
      </c>
      <c r="AV439" s="13" t="s">
        <v>2217</v>
      </c>
      <c r="AW439" s="13" t="s">
        <v>26</v>
      </c>
      <c r="AX439" s="13" t="s">
        <v>2207</v>
      </c>
      <c r="AY439" s="168" t="s">
        <v>2612</v>
      </c>
    </row>
    <row r="440" spans="1:65" s="12" customFormat="1">
      <c r="B440" s="160"/>
      <c r="D440" s="161" t="s">
        <v>2624</v>
      </c>
      <c r="E440" s="162" t="s">
        <v>2156</v>
      </c>
      <c r="F440" s="163" t="s">
        <v>1484</v>
      </c>
      <c r="H440" s="162" t="s">
        <v>2156</v>
      </c>
      <c r="I440" s="345"/>
      <c r="L440" s="160"/>
      <c r="M440" s="164"/>
      <c r="N440" s="165"/>
      <c r="O440" s="165"/>
      <c r="P440" s="165"/>
      <c r="Q440" s="165"/>
      <c r="R440" s="165"/>
      <c r="S440" s="165"/>
      <c r="T440" s="166"/>
      <c r="AT440" s="162" t="s">
        <v>2624</v>
      </c>
      <c r="AU440" s="162" t="s">
        <v>2217</v>
      </c>
      <c r="AV440" s="12" t="s">
        <v>2215</v>
      </c>
      <c r="AW440" s="12" t="s">
        <v>26</v>
      </c>
      <c r="AX440" s="12" t="s">
        <v>2207</v>
      </c>
      <c r="AY440" s="162" t="s">
        <v>2612</v>
      </c>
    </row>
    <row r="441" spans="1:65" s="13" customFormat="1">
      <c r="B441" s="167"/>
      <c r="D441" s="161" t="s">
        <v>2624</v>
      </c>
      <c r="E441" s="168" t="s">
        <v>2156</v>
      </c>
      <c r="F441" s="169" t="s">
        <v>1506</v>
      </c>
      <c r="H441" s="170">
        <v>-11.82</v>
      </c>
      <c r="I441" s="346"/>
      <c r="L441" s="167"/>
      <c r="M441" s="171"/>
      <c r="N441" s="172"/>
      <c r="O441" s="172"/>
      <c r="P441" s="172"/>
      <c r="Q441" s="172"/>
      <c r="R441" s="172"/>
      <c r="S441" s="172"/>
      <c r="T441" s="173"/>
      <c r="AT441" s="168" t="s">
        <v>2624</v>
      </c>
      <c r="AU441" s="168" t="s">
        <v>2217</v>
      </c>
      <c r="AV441" s="13" t="s">
        <v>2217</v>
      </c>
      <c r="AW441" s="13" t="s">
        <v>26</v>
      </c>
      <c r="AX441" s="13" t="s">
        <v>2207</v>
      </c>
      <c r="AY441" s="168" t="s">
        <v>2612</v>
      </c>
    </row>
    <row r="442" spans="1:65" s="15" customFormat="1">
      <c r="B442" s="181"/>
      <c r="D442" s="161" t="s">
        <v>2624</v>
      </c>
      <c r="E442" s="182" t="s">
        <v>1171</v>
      </c>
      <c r="F442" s="183" t="s">
        <v>2641</v>
      </c>
      <c r="H442" s="184">
        <v>43.436</v>
      </c>
      <c r="I442" s="348"/>
      <c r="L442" s="181"/>
      <c r="M442" s="185"/>
      <c r="N442" s="186"/>
      <c r="O442" s="186"/>
      <c r="P442" s="186"/>
      <c r="Q442" s="186"/>
      <c r="R442" s="186"/>
      <c r="S442" s="186"/>
      <c r="T442" s="187"/>
      <c r="AT442" s="182" t="s">
        <v>2624</v>
      </c>
      <c r="AU442" s="182" t="s">
        <v>2217</v>
      </c>
      <c r="AV442" s="15" t="s">
        <v>2389</v>
      </c>
      <c r="AW442" s="15" t="s">
        <v>26</v>
      </c>
      <c r="AX442" s="15" t="s">
        <v>2215</v>
      </c>
      <c r="AY442" s="182" t="s">
        <v>2612</v>
      </c>
    </row>
    <row r="443" spans="1:65" s="1" customFormat="1" ht="16.5" customHeight="1">
      <c r="A443" s="29"/>
      <c r="B443" s="146"/>
      <c r="C443" s="147" t="s">
        <v>3124</v>
      </c>
      <c r="D443" s="147" t="s">
        <v>2618</v>
      </c>
      <c r="E443" s="148" t="s">
        <v>1507</v>
      </c>
      <c r="F443" s="149" t="s">
        <v>1508</v>
      </c>
      <c r="G443" s="150" t="s">
        <v>2297</v>
      </c>
      <c r="H443" s="151">
        <v>43.436</v>
      </c>
      <c r="I443" s="344"/>
      <c r="J443" s="152">
        <f>ROUND(I443*H443,2)</f>
        <v>0</v>
      </c>
      <c r="K443" s="153"/>
      <c r="L443" s="30"/>
      <c r="M443" s="154" t="s">
        <v>2156</v>
      </c>
      <c r="N443" s="155" t="s">
        <v>2172</v>
      </c>
      <c r="O443" s="156">
        <v>0.245</v>
      </c>
      <c r="P443" s="156">
        <f>O443*H443</f>
        <v>10.641819999999999</v>
      </c>
      <c r="Q443" s="156">
        <v>3.3E-3</v>
      </c>
      <c r="R443" s="156">
        <f>Q443*H443</f>
        <v>0.14333879999999999</v>
      </c>
      <c r="S443" s="156">
        <v>0</v>
      </c>
      <c r="T443" s="157">
        <f>S443*H443</f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58" t="s">
        <v>2389</v>
      </c>
      <c r="AT443" s="158" t="s">
        <v>2618</v>
      </c>
      <c r="AU443" s="158" t="s">
        <v>2217</v>
      </c>
      <c r="AY443" s="17" t="s">
        <v>2612</v>
      </c>
      <c r="BE443" s="159">
        <f>IF(N443="základní",J443,0)</f>
        <v>0</v>
      </c>
      <c r="BF443" s="159">
        <f>IF(N443="snížená",J443,0)</f>
        <v>0</v>
      </c>
      <c r="BG443" s="159">
        <f>IF(N443="zákl. přenesená",J443,0)</f>
        <v>0</v>
      </c>
      <c r="BH443" s="159">
        <f>IF(N443="sníž. přenesená",J443,0)</f>
        <v>0</v>
      </c>
      <c r="BI443" s="159">
        <f>IF(N443="nulová",J443,0)</f>
        <v>0</v>
      </c>
      <c r="BJ443" s="17" t="s">
        <v>2215</v>
      </c>
      <c r="BK443" s="159">
        <f>ROUND(I443*H443,2)</f>
        <v>0</v>
      </c>
      <c r="BL443" s="17" t="s">
        <v>2389</v>
      </c>
      <c r="BM443" s="158" t="s">
        <v>1509</v>
      </c>
    </row>
    <row r="444" spans="1:65" s="13" customFormat="1">
      <c r="B444" s="167"/>
      <c r="D444" s="161" t="s">
        <v>2624</v>
      </c>
      <c r="E444" s="168" t="s">
        <v>2156</v>
      </c>
      <c r="F444" s="169" t="s">
        <v>1171</v>
      </c>
      <c r="H444" s="170">
        <v>43.436</v>
      </c>
      <c r="I444" s="346"/>
      <c r="L444" s="167"/>
      <c r="M444" s="171"/>
      <c r="N444" s="172"/>
      <c r="O444" s="172"/>
      <c r="P444" s="172"/>
      <c r="Q444" s="172"/>
      <c r="R444" s="172"/>
      <c r="S444" s="172"/>
      <c r="T444" s="173"/>
      <c r="AT444" s="168" t="s">
        <v>2624</v>
      </c>
      <c r="AU444" s="168" t="s">
        <v>2217</v>
      </c>
      <c r="AV444" s="13" t="s">
        <v>2217</v>
      </c>
      <c r="AW444" s="13" t="s">
        <v>26</v>
      </c>
      <c r="AX444" s="13" t="s">
        <v>2207</v>
      </c>
      <c r="AY444" s="168" t="s">
        <v>2612</v>
      </c>
    </row>
    <row r="445" spans="1:65" s="15" customFormat="1">
      <c r="B445" s="181"/>
      <c r="D445" s="161" t="s">
        <v>2624</v>
      </c>
      <c r="E445" s="182" t="s">
        <v>2156</v>
      </c>
      <c r="F445" s="183" t="s">
        <v>2641</v>
      </c>
      <c r="H445" s="184">
        <v>43.436</v>
      </c>
      <c r="I445" s="348"/>
      <c r="L445" s="181"/>
      <c r="M445" s="185"/>
      <c r="N445" s="186"/>
      <c r="O445" s="186"/>
      <c r="P445" s="186"/>
      <c r="Q445" s="186"/>
      <c r="R445" s="186"/>
      <c r="S445" s="186"/>
      <c r="T445" s="187"/>
      <c r="AT445" s="182" t="s">
        <v>2624</v>
      </c>
      <c r="AU445" s="182" t="s">
        <v>2217</v>
      </c>
      <c r="AV445" s="15" t="s">
        <v>2389</v>
      </c>
      <c r="AW445" s="15" t="s">
        <v>26</v>
      </c>
      <c r="AX445" s="15" t="s">
        <v>2215</v>
      </c>
      <c r="AY445" s="182" t="s">
        <v>2612</v>
      </c>
    </row>
    <row r="446" spans="1:65" s="1" customFormat="1" ht="16.5" customHeight="1">
      <c r="A446" s="29"/>
      <c r="B446" s="146"/>
      <c r="C446" s="147" t="s">
        <v>3128</v>
      </c>
      <c r="D446" s="147" t="s">
        <v>2618</v>
      </c>
      <c r="E446" s="148" t="s">
        <v>1510</v>
      </c>
      <c r="F446" s="149" t="s">
        <v>1511</v>
      </c>
      <c r="G446" s="150" t="s">
        <v>2345</v>
      </c>
      <c r="H446" s="151">
        <v>19.7</v>
      </c>
      <c r="I446" s="344"/>
      <c r="J446" s="152">
        <f>ROUND(I446*H446,2)</f>
        <v>0</v>
      </c>
      <c r="K446" s="153"/>
      <c r="L446" s="30"/>
      <c r="M446" s="154" t="s">
        <v>2156</v>
      </c>
      <c r="N446" s="155" t="s">
        <v>2172</v>
      </c>
      <c r="O446" s="156">
        <v>0.31</v>
      </c>
      <c r="P446" s="156">
        <f>O446*H446</f>
        <v>6.1069999999999993</v>
      </c>
      <c r="Q446" s="156">
        <v>0</v>
      </c>
      <c r="R446" s="156">
        <f>Q446*H446</f>
        <v>0</v>
      </c>
      <c r="S446" s="156">
        <v>0</v>
      </c>
      <c r="T446" s="157">
        <f>S446*H446</f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58" t="s">
        <v>2389</v>
      </c>
      <c r="AT446" s="158" t="s">
        <v>2618</v>
      </c>
      <c r="AU446" s="158" t="s">
        <v>2217</v>
      </c>
      <c r="AY446" s="17" t="s">
        <v>2612</v>
      </c>
      <c r="BE446" s="159">
        <f>IF(N446="základní",J446,0)</f>
        <v>0</v>
      </c>
      <c r="BF446" s="159">
        <f>IF(N446="snížená",J446,0)</f>
        <v>0</v>
      </c>
      <c r="BG446" s="159">
        <f>IF(N446="zákl. přenesená",J446,0)</f>
        <v>0</v>
      </c>
      <c r="BH446" s="159">
        <f>IF(N446="sníž. přenesená",J446,0)</f>
        <v>0</v>
      </c>
      <c r="BI446" s="159">
        <f>IF(N446="nulová",J446,0)</f>
        <v>0</v>
      </c>
      <c r="BJ446" s="17" t="s">
        <v>2215</v>
      </c>
      <c r="BK446" s="159">
        <f>ROUND(I446*H446,2)</f>
        <v>0</v>
      </c>
      <c r="BL446" s="17" t="s">
        <v>2389</v>
      </c>
      <c r="BM446" s="158" t="s">
        <v>1512</v>
      </c>
    </row>
    <row r="447" spans="1:65" s="13" customFormat="1">
      <c r="B447" s="167"/>
      <c r="D447" s="161" t="s">
        <v>2624</v>
      </c>
      <c r="E447" s="168" t="s">
        <v>2156</v>
      </c>
      <c r="F447" s="169" t="s">
        <v>1513</v>
      </c>
      <c r="H447" s="170">
        <v>21.3</v>
      </c>
      <c r="I447" s="346"/>
      <c r="L447" s="167"/>
      <c r="M447" s="171"/>
      <c r="N447" s="172"/>
      <c r="O447" s="172"/>
      <c r="P447" s="172"/>
      <c r="Q447" s="172"/>
      <c r="R447" s="172"/>
      <c r="S447" s="172"/>
      <c r="T447" s="173"/>
      <c r="AT447" s="168" t="s">
        <v>2624</v>
      </c>
      <c r="AU447" s="168" t="s">
        <v>2217</v>
      </c>
      <c r="AV447" s="13" t="s">
        <v>2217</v>
      </c>
      <c r="AW447" s="13" t="s">
        <v>26</v>
      </c>
      <c r="AX447" s="13" t="s">
        <v>2207</v>
      </c>
      <c r="AY447" s="168" t="s">
        <v>2612</v>
      </c>
    </row>
    <row r="448" spans="1:65" s="13" customFormat="1">
      <c r="B448" s="167"/>
      <c r="D448" s="161" t="s">
        <v>2624</v>
      </c>
      <c r="E448" s="168" t="s">
        <v>2156</v>
      </c>
      <c r="F448" s="169" t="s">
        <v>1514</v>
      </c>
      <c r="H448" s="170">
        <v>-2.2000000000000002</v>
      </c>
      <c r="I448" s="346"/>
      <c r="L448" s="167"/>
      <c r="M448" s="171"/>
      <c r="N448" s="172"/>
      <c r="O448" s="172"/>
      <c r="P448" s="172"/>
      <c r="Q448" s="172"/>
      <c r="R448" s="172"/>
      <c r="S448" s="172"/>
      <c r="T448" s="173"/>
      <c r="AT448" s="168" t="s">
        <v>2624</v>
      </c>
      <c r="AU448" s="168" t="s">
        <v>2217</v>
      </c>
      <c r="AV448" s="13" t="s">
        <v>2217</v>
      </c>
      <c r="AW448" s="13" t="s">
        <v>26</v>
      </c>
      <c r="AX448" s="13" t="s">
        <v>2207</v>
      </c>
      <c r="AY448" s="168" t="s">
        <v>2612</v>
      </c>
    </row>
    <row r="449" spans="1:65" s="13" customFormat="1">
      <c r="B449" s="167"/>
      <c r="D449" s="161" t="s">
        <v>2624</v>
      </c>
      <c r="E449" s="168" t="s">
        <v>2156</v>
      </c>
      <c r="F449" s="169" t="s">
        <v>1515</v>
      </c>
      <c r="H449" s="170">
        <v>0.6</v>
      </c>
      <c r="I449" s="346"/>
      <c r="L449" s="167"/>
      <c r="M449" s="171"/>
      <c r="N449" s="172"/>
      <c r="O449" s="172"/>
      <c r="P449" s="172"/>
      <c r="Q449" s="172"/>
      <c r="R449" s="172"/>
      <c r="S449" s="172"/>
      <c r="T449" s="173"/>
      <c r="AT449" s="168" t="s">
        <v>2624</v>
      </c>
      <c r="AU449" s="168" t="s">
        <v>2217</v>
      </c>
      <c r="AV449" s="13" t="s">
        <v>2217</v>
      </c>
      <c r="AW449" s="13" t="s">
        <v>26</v>
      </c>
      <c r="AX449" s="13" t="s">
        <v>2207</v>
      </c>
      <c r="AY449" s="168" t="s">
        <v>2612</v>
      </c>
    </row>
    <row r="450" spans="1:65" s="14" customFormat="1">
      <c r="B450" s="174"/>
      <c r="D450" s="161" t="s">
        <v>2624</v>
      </c>
      <c r="E450" s="175" t="s">
        <v>1201</v>
      </c>
      <c r="F450" s="176" t="s">
        <v>2638</v>
      </c>
      <c r="H450" s="177">
        <v>19.7</v>
      </c>
      <c r="I450" s="347"/>
      <c r="L450" s="174"/>
      <c r="M450" s="178"/>
      <c r="N450" s="179"/>
      <c r="O450" s="179"/>
      <c r="P450" s="179"/>
      <c r="Q450" s="179"/>
      <c r="R450" s="179"/>
      <c r="S450" s="179"/>
      <c r="T450" s="180"/>
      <c r="AT450" s="175" t="s">
        <v>2624</v>
      </c>
      <c r="AU450" s="175" t="s">
        <v>2217</v>
      </c>
      <c r="AV450" s="14" t="s">
        <v>2329</v>
      </c>
      <c r="AW450" s="14" t="s">
        <v>26</v>
      </c>
      <c r="AX450" s="14" t="s">
        <v>2207</v>
      </c>
      <c r="AY450" s="175" t="s">
        <v>2612</v>
      </c>
    </row>
    <row r="451" spans="1:65" s="15" customFormat="1">
      <c r="B451" s="181"/>
      <c r="D451" s="161" t="s">
        <v>2624</v>
      </c>
      <c r="E451" s="182" t="s">
        <v>2156</v>
      </c>
      <c r="F451" s="183" t="s">
        <v>2641</v>
      </c>
      <c r="H451" s="184">
        <v>19.7</v>
      </c>
      <c r="I451" s="348"/>
      <c r="L451" s="181"/>
      <c r="M451" s="185"/>
      <c r="N451" s="186"/>
      <c r="O451" s="186"/>
      <c r="P451" s="186"/>
      <c r="Q451" s="186"/>
      <c r="R451" s="186"/>
      <c r="S451" s="186"/>
      <c r="T451" s="187"/>
      <c r="AT451" s="182" t="s">
        <v>2624</v>
      </c>
      <c r="AU451" s="182" t="s">
        <v>2217</v>
      </c>
      <c r="AV451" s="15" t="s">
        <v>2389</v>
      </c>
      <c r="AW451" s="15" t="s">
        <v>26</v>
      </c>
      <c r="AX451" s="15" t="s">
        <v>2215</v>
      </c>
      <c r="AY451" s="182" t="s">
        <v>2612</v>
      </c>
    </row>
    <row r="452" spans="1:65" s="1" customFormat="1" ht="16.5" customHeight="1">
      <c r="A452" s="29"/>
      <c r="B452" s="146"/>
      <c r="C452" s="188" t="s">
        <v>3132</v>
      </c>
      <c r="D452" s="188" t="s">
        <v>2855</v>
      </c>
      <c r="E452" s="189" t="s">
        <v>1516</v>
      </c>
      <c r="F452" s="190" t="s">
        <v>1517</v>
      </c>
      <c r="G452" s="191" t="s">
        <v>2345</v>
      </c>
      <c r="H452" s="192">
        <v>21.67</v>
      </c>
      <c r="I452" s="349"/>
      <c r="J452" s="193">
        <f>ROUND(I452*H452,2)</f>
        <v>0</v>
      </c>
      <c r="K452" s="194"/>
      <c r="L452" s="195"/>
      <c r="M452" s="196" t="s">
        <v>2156</v>
      </c>
      <c r="N452" s="197" t="s">
        <v>2172</v>
      </c>
      <c r="O452" s="156">
        <v>0</v>
      </c>
      <c r="P452" s="156">
        <f>O452*H452</f>
        <v>0</v>
      </c>
      <c r="Q452" s="156">
        <v>1E-4</v>
      </c>
      <c r="R452" s="156">
        <f>Q452*H452</f>
        <v>2.1670000000000001E-3</v>
      </c>
      <c r="S452" s="156">
        <v>0</v>
      </c>
      <c r="T452" s="157">
        <f>S452*H452</f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58" t="s">
        <v>2342</v>
      </c>
      <c r="AT452" s="158" t="s">
        <v>2855</v>
      </c>
      <c r="AU452" s="158" t="s">
        <v>2217</v>
      </c>
      <c r="AY452" s="17" t="s">
        <v>2612</v>
      </c>
      <c r="BE452" s="159">
        <f>IF(N452="základní",J452,0)</f>
        <v>0</v>
      </c>
      <c r="BF452" s="159">
        <f>IF(N452="snížená",J452,0)</f>
        <v>0</v>
      </c>
      <c r="BG452" s="159">
        <f>IF(N452="zákl. přenesená",J452,0)</f>
        <v>0</v>
      </c>
      <c r="BH452" s="159">
        <f>IF(N452="sníž. přenesená",J452,0)</f>
        <v>0</v>
      </c>
      <c r="BI452" s="159">
        <f>IF(N452="nulová",J452,0)</f>
        <v>0</v>
      </c>
      <c r="BJ452" s="17" t="s">
        <v>2215</v>
      </c>
      <c r="BK452" s="159">
        <f>ROUND(I452*H452,2)</f>
        <v>0</v>
      </c>
      <c r="BL452" s="17" t="s">
        <v>2389</v>
      </c>
      <c r="BM452" s="158" t="s">
        <v>1518</v>
      </c>
    </row>
    <row r="453" spans="1:65" s="13" customFormat="1">
      <c r="B453" s="167"/>
      <c r="D453" s="161" t="s">
        <v>2624</v>
      </c>
      <c r="E453" s="168" t="s">
        <v>2156</v>
      </c>
      <c r="F453" s="169" t="s">
        <v>1519</v>
      </c>
      <c r="H453" s="170">
        <v>21.67</v>
      </c>
      <c r="I453" s="346"/>
      <c r="L453" s="167"/>
      <c r="M453" s="171"/>
      <c r="N453" s="172"/>
      <c r="O453" s="172"/>
      <c r="P453" s="172"/>
      <c r="Q453" s="172"/>
      <c r="R453" s="172"/>
      <c r="S453" s="172"/>
      <c r="T453" s="173"/>
      <c r="AT453" s="168" t="s">
        <v>2624</v>
      </c>
      <c r="AU453" s="168" t="s">
        <v>2217</v>
      </c>
      <c r="AV453" s="13" t="s">
        <v>2217</v>
      </c>
      <c r="AW453" s="13" t="s">
        <v>26</v>
      </c>
      <c r="AX453" s="13" t="s">
        <v>2207</v>
      </c>
      <c r="AY453" s="168" t="s">
        <v>2612</v>
      </c>
    </row>
    <row r="454" spans="1:65" s="15" customFormat="1">
      <c r="B454" s="181"/>
      <c r="D454" s="161" t="s">
        <v>2624</v>
      </c>
      <c r="E454" s="182" t="s">
        <v>2156</v>
      </c>
      <c r="F454" s="183" t="s">
        <v>2641</v>
      </c>
      <c r="H454" s="184">
        <v>21.67</v>
      </c>
      <c r="I454" s="348"/>
      <c r="L454" s="181"/>
      <c r="M454" s="185"/>
      <c r="N454" s="186"/>
      <c r="O454" s="186"/>
      <c r="P454" s="186"/>
      <c r="Q454" s="186"/>
      <c r="R454" s="186"/>
      <c r="S454" s="186"/>
      <c r="T454" s="187"/>
      <c r="AT454" s="182" t="s">
        <v>2624</v>
      </c>
      <c r="AU454" s="182" t="s">
        <v>2217</v>
      </c>
      <c r="AV454" s="15" t="s">
        <v>2389</v>
      </c>
      <c r="AW454" s="15" t="s">
        <v>26</v>
      </c>
      <c r="AX454" s="15" t="s">
        <v>2215</v>
      </c>
      <c r="AY454" s="182" t="s">
        <v>2612</v>
      </c>
    </row>
    <row r="455" spans="1:65" s="1" customFormat="1" ht="16.5" customHeight="1">
      <c r="A455" s="29"/>
      <c r="B455" s="146"/>
      <c r="C455" s="147" t="s">
        <v>3137</v>
      </c>
      <c r="D455" s="147" t="s">
        <v>2618</v>
      </c>
      <c r="E455" s="148" t="s">
        <v>1520</v>
      </c>
      <c r="F455" s="149" t="s">
        <v>1521</v>
      </c>
      <c r="G455" s="150" t="s">
        <v>2345</v>
      </c>
      <c r="H455" s="151">
        <v>35.200000000000003</v>
      </c>
      <c r="I455" s="344"/>
      <c r="J455" s="152">
        <f>ROUND(I455*H455,2)</f>
        <v>0</v>
      </c>
      <c r="K455" s="153"/>
      <c r="L455" s="30"/>
      <c r="M455" s="154" t="s">
        <v>2156</v>
      </c>
      <c r="N455" s="155" t="s">
        <v>2172</v>
      </c>
      <c r="O455" s="156">
        <v>0.11</v>
      </c>
      <c r="P455" s="156">
        <f>O455*H455</f>
        <v>3.8720000000000003</v>
      </c>
      <c r="Q455" s="156">
        <v>0</v>
      </c>
      <c r="R455" s="156">
        <f>Q455*H455</f>
        <v>0</v>
      </c>
      <c r="S455" s="156">
        <v>0</v>
      </c>
      <c r="T455" s="157">
        <f>S455*H455</f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58" t="s">
        <v>2389</v>
      </c>
      <c r="AT455" s="158" t="s">
        <v>2618</v>
      </c>
      <c r="AU455" s="158" t="s">
        <v>2217</v>
      </c>
      <c r="AY455" s="17" t="s">
        <v>2612</v>
      </c>
      <c r="BE455" s="159">
        <f>IF(N455="základní",J455,0)</f>
        <v>0</v>
      </c>
      <c r="BF455" s="159">
        <f>IF(N455="snížená",J455,0)</f>
        <v>0</v>
      </c>
      <c r="BG455" s="159">
        <f>IF(N455="zákl. přenesená",J455,0)</f>
        <v>0</v>
      </c>
      <c r="BH455" s="159">
        <f>IF(N455="sníž. přenesená",J455,0)</f>
        <v>0</v>
      </c>
      <c r="BI455" s="159">
        <f>IF(N455="nulová",J455,0)</f>
        <v>0</v>
      </c>
      <c r="BJ455" s="17" t="s">
        <v>2215</v>
      </c>
      <c r="BK455" s="159">
        <f>ROUND(I455*H455,2)</f>
        <v>0</v>
      </c>
      <c r="BL455" s="17" t="s">
        <v>2389</v>
      </c>
      <c r="BM455" s="158" t="s">
        <v>1522</v>
      </c>
    </row>
    <row r="456" spans="1:65" s="12" customFormat="1">
      <c r="B456" s="160"/>
      <c r="D456" s="161" t="s">
        <v>2624</v>
      </c>
      <c r="E456" s="162" t="s">
        <v>2156</v>
      </c>
      <c r="F456" s="163" t="s">
        <v>1523</v>
      </c>
      <c r="H456" s="162" t="s">
        <v>2156</v>
      </c>
      <c r="I456" s="345"/>
      <c r="L456" s="160"/>
      <c r="M456" s="164"/>
      <c r="N456" s="165"/>
      <c r="O456" s="165"/>
      <c r="P456" s="165"/>
      <c r="Q456" s="165"/>
      <c r="R456" s="165"/>
      <c r="S456" s="165"/>
      <c r="T456" s="166"/>
      <c r="AT456" s="162" t="s">
        <v>2624</v>
      </c>
      <c r="AU456" s="162" t="s">
        <v>2217</v>
      </c>
      <c r="AV456" s="12" t="s">
        <v>2215</v>
      </c>
      <c r="AW456" s="12" t="s">
        <v>26</v>
      </c>
      <c r="AX456" s="12" t="s">
        <v>2207</v>
      </c>
      <c r="AY456" s="162" t="s">
        <v>2612</v>
      </c>
    </row>
    <row r="457" spans="1:65" s="13" customFormat="1">
      <c r="B457" s="167"/>
      <c r="D457" s="161" t="s">
        <v>2624</v>
      </c>
      <c r="E457" s="168" t="s">
        <v>2156</v>
      </c>
      <c r="F457" s="169" t="s">
        <v>1524</v>
      </c>
      <c r="H457" s="170">
        <v>10.6</v>
      </c>
      <c r="I457" s="346"/>
      <c r="L457" s="167"/>
      <c r="M457" s="171"/>
      <c r="N457" s="172"/>
      <c r="O457" s="172"/>
      <c r="P457" s="172"/>
      <c r="Q457" s="172"/>
      <c r="R457" s="172"/>
      <c r="S457" s="172"/>
      <c r="T457" s="173"/>
      <c r="AT457" s="168" t="s">
        <v>2624</v>
      </c>
      <c r="AU457" s="168" t="s">
        <v>2217</v>
      </c>
      <c r="AV457" s="13" t="s">
        <v>2217</v>
      </c>
      <c r="AW457" s="13" t="s">
        <v>26</v>
      </c>
      <c r="AX457" s="13" t="s">
        <v>2207</v>
      </c>
      <c r="AY457" s="168" t="s">
        <v>2612</v>
      </c>
    </row>
    <row r="458" spans="1:65" s="14" customFormat="1">
      <c r="B458" s="174"/>
      <c r="D458" s="161" t="s">
        <v>2624</v>
      </c>
      <c r="E458" s="175" t="s">
        <v>1195</v>
      </c>
      <c r="F458" s="176" t="s">
        <v>2638</v>
      </c>
      <c r="H458" s="177">
        <v>10.6</v>
      </c>
      <c r="I458" s="347"/>
      <c r="L458" s="174"/>
      <c r="M458" s="178"/>
      <c r="N458" s="179"/>
      <c r="O458" s="179"/>
      <c r="P458" s="179"/>
      <c r="Q458" s="179"/>
      <c r="R458" s="179"/>
      <c r="S458" s="179"/>
      <c r="T458" s="180"/>
      <c r="AT458" s="175" t="s">
        <v>2624</v>
      </c>
      <c r="AU458" s="175" t="s">
        <v>2217</v>
      </c>
      <c r="AV458" s="14" t="s">
        <v>2329</v>
      </c>
      <c r="AW458" s="14" t="s">
        <v>26</v>
      </c>
      <c r="AX458" s="14" t="s">
        <v>2207</v>
      </c>
      <c r="AY458" s="175" t="s">
        <v>2612</v>
      </c>
    </row>
    <row r="459" spans="1:65" s="12" customFormat="1">
      <c r="B459" s="160"/>
      <c r="D459" s="161" t="s">
        <v>2624</v>
      </c>
      <c r="E459" s="162" t="s">
        <v>2156</v>
      </c>
      <c r="F459" s="163" t="s">
        <v>1525</v>
      </c>
      <c r="H459" s="162" t="s">
        <v>2156</v>
      </c>
      <c r="I459" s="345"/>
      <c r="L459" s="160"/>
      <c r="M459" s="164"/>
      <c r="N459" s="165"/>
      <c r="O459" s="165"/>
      <c r="P459" s="165"/>
      <c r="Q459" s="165"/>
      <c r="R459" s="165"/>
      <c r="S459" s="165"/>
      <c r="T459" s="166"/>
      <c r="AT459" s="162" t="s">
        <v>2624</v>
      </c>
      <c r="AU459" s="162" t="s">
        <v>2217</v>
      </c>
      <c r="AV459" s="12" t="s">
        <v>2215</v>
      </c>
      <c r="AW459" s="12" t="s">
        <v>26</v>
      </c>
      <c r="AX459" s="12" t="s">
        <v>2207</v>
      </c>
      <c r="AY459" s="162" t="s">
        <v>2612</v>
      </c>
    </row>
    <row r="460" spans="1:65" s="13" customFormat="1">
      <c r="B460" s="167"/>
      <c r="D460" s="161" t="s">
        <v>2624</v>
      </c>
      <c r="E460" s="168" t="s">
        <v>2156</v>
      </c>
      <c r="F460" s="169" t="s">
        <v>1524</v>
      </c>
      <c r="H460" s="170">
        <v>10.6</v>
      </c>
      <c r="I460" s="346"/>
      <c r="L460" s="167"/>
      <c r="M460" s="171"/>
      <c r="N460" s="172"/>
      <c r="O460" s="172"/>
      <c r="P460" s="172"/>
      <c r="Q460" s="172"/>
      <c r="R460" s="172"/>
      <c r="S460" s="172"/>
      <c r="T460" s="173"/>
      <c r="AT460" s="168" t="s">
        <v>2624</v>
      </c>
      <c r="AU460" s="168" t="s">
        <v>2217</v>
      </c>
      <c r="AV460" s="13" t="s">
        <v>2217</v>
      </c>
      <c r="AW460" s="13" t="s">
        <v>26</v>
      </c>
      <c r="AX460" s="13" t="s">
        <v>2207</v>
      </c>
      <c r="AY460" s="168" t="s">
        <v>2612</v>
      </c>
    </row>
    <row r="461" spans="1:65" s="13" customFormat="1">
      <c r="B461" s="167"/>
      <c r="D461" s="161" t="s">
        <v>2624</v>
      </c>
      <c r="E461" s="168" t="s">
        <v>2156</v>
      </c>
      <c r="F461" s="169" t="s">
        <v>1526</v>
      </c>
      <c r="H461" s="170">
        <v>14</v>
      </c>
      <c r="I461" s="346"/>
      <c r="L461" s="167"/>
      <c r="M461" s="171"/>
      <c r="N461" s="172"/>
      <c r="O461" s="172"/>
      <c r="P461" s="172"/>
      <c r="Q461" s="172"/>
      <c r="R461" s="172"/>
      <c r="S461" s="172"/>
      <c r="T461" s="173"/>
      <c r="AT461" s="168" t="s">
        <v>2624</v>
      </c>
      <c r="AU461" s="168" t="s">
        <v>2217</v>
      </c>
      <c r="AV461" s="13" t="s">
        <v>2217</v>
      </c>
      <c r="AW461" s="13" t="s">
        <v>26</v>
      </c>
      <c r="AX461" s="13" t="s">
        <v>2207</v>
      </c>
      <c r="AY461" s="168" t="s">
        <v>2612</v>
      </c>
    </row>
    <row r="462" spans="1:65" s="14" customFormat="1">
      <c r="B462" s="174"/>
      <c r="D462" s="161" t="s">
        <v>2624</v>
      </c>
      <c r="E462" s="175" t="s">
        <v>1198</v>
      </c>
      <c r="F462" s="176" t="s">
        <v>2638</v>
      </c>
      <c r="H462" s="177">
        <v>24.6</v>
      </c>
      <c r="I462" s="347"/>
      <c r="L462" s="174"/>
      <c r="M462" s="178"/>
      <c r="N462" s="179"/>
      <c r="O462" s="179"/>
      <c r="P462" s="179"/>
      <c r="Q462" s="179"/>
      <c r="R462" s="179"/>
      <c r="S462" s="179"/>
      <c r="T462" s="180"/>
      <c r="AT462" s="175" t="s">
        <v>2624</v>
      </c>
      <c r="AU462" s="175" t="s">
        <v>2217</v>
      </c>
      <c r="AV462" s="14" t="s">
        <v>2329</v>
      </c>
      <c r="AW462" s="14" t="s">
        <v>26</v>
      </c>
      <c r="AX462" s="14" t="s">
        <v>2207</v>
      </c>
      <c r="AY462" s="175" t="s">
        <v>2612</v>
      </c>
    </row>
    <row r="463" spans="1:65" s="15" customFormat="1">
      <c r="B463" s="181"/>
      <c r="D463" s="161" t="s">
        <v>2624</v>
      </c>
      <c r="E463" s="182" t="s">
        <v>2156</v>
      </c>
      <c r="F463" s="183" t="s">
        <v>2641</v>
      </c>
      <c r="H463" s="184">
        <v>35.200000000000003</v>
      </c>
      <c r="I463" s="348"/>
      <c r="L463" s="181"/>
      <c r="M463" s="185"/>
      <c r="N463" s="186"/>
      <c r="O463" s="186"/>
      <c r="P463" s="186"/>
      <c r="Q463" s="186"/>
      <c r="R463" s="186"/>
      <c r="S463" s="186"/>
      <c r="T463" s="187"/>
      <c r="AT463" s="182" t="s">
        <v>2624</v>
      </c>
      <c r="AU463" s="182" t="s">
        <v>2217</v>
      </c>
      <c r="AV463" s="15" t="s">
        <v>2389</v>
      </c>
      <c r="AW463" s="15" t="s">
        <v>26</v>
      </c>
      <c r="AX463" s="15" t="s">
        <v>2215</v>
      </c>
      <c r="AY463" s="182" t="s">
        <v>2612</v>
      </c>
    </row>
    <row r="464" spans="1:65" s="1" customFormat="1" ht="16.5" customHeight="1">
      <c r="A464" s="29"/>
      <c r="B464" s="146"/>
      <c r="C464" s="188" t="s">
        <v>3143</v>
      </c>
      <c r="D464" s="188" t="s">
        <v>2855</v>
      </c>
      <c r="E464" s="189" t="s">
        <v>1527</v>
      </c>
      <c r="F464" s="190" t="s">
        <v>1528</v>
      </c>
      <c r="G464" s="191" t="s">
        <v>2345</v>
      </c>
      <c r="H464" s="192">
        <v>11.66</v>
      </c>
      <c r="I464" s="349"/>
      <c r="J464" s="193">
        <f>ROUND(I464*H464,2)</f>
        <v>0</v>
      </c>
      <c r="K464" s="194"/>
      <c r="L464" s="195"/>
      <c r="M464" s="196" t="s">
        <v>2156</v>
      </c>
      <c r="N464" s="197" t="s">
        <v>2172</v>
      </c>
      <c r="O464" s="156">
        <v>0</v>
      </c>
      <c r="P464" s="156">
        <f>O464*H464</f>
        <v>0</v>
      </c>
      <c r="Q464" s="156">
        <v>1E-4</v>
      </c>
      <c r="R464" s="156">
        <f>Q464*H464</f>
        <v>1.1660000000000002E-3</v>
      </c>
      <c r="S464" s="156">
        <v>0</v>
      </c>
      <c r="T464" s="157">
        <f>S464*H464</f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58" t="s">
        <v>2342</v>
      </c>
      <c r="AT464" s="158" t="s">
        <v>2855</v>
      </c>
      <c r="AU464" s="158" t="s">
        <v>2217</v>
      </c>
      <c r="AY464" s="17" t="s">
        <v>2612</v>
      </c>
      <c r="BE464" s="159">
        <f>IF(N464="základní",J464,0)</f>
        <v>0</v>
      </c>
      <c r="BF464" s="159">
        <f>IF(N464="snížená",J464,0)</f>
        <v>0</v>
      </c>
      <c r="BG464" s="159">
        <f>IF(N464="zákl. přenesená",J464,0)</f>
        <v>0</v>
      </c>
      <c r="BH464" s="159">
        <f>IF(N464="sníž. přenesená",J464,0)</f>
        <v>0</v>
      </c>
      <c r="BI464" s="159">
        <f>IF(N464="nulová",J464,0)</f>
        <v>0</v>
      </c>
      <c r="BJ464" s="17" t="s">
        <v>2215</v>
      </c>
      <c r="BK464" s="159">
        <f>ROUND(I464*H464,2)</f>
        <v>0</v>
      </c>
      <c r="BL464" s="17" t="s">
        <v>2389</v>
      </c>
      <c r="BM464" s="158" t="s">
        <v>1529</v>
      </c>
    </row>
    <row r="465" spans="1:65" s="13" customFormat="1">
      <c r="B465" s="167"/>
      <c r="D465" s="161" t="s">
        <v>2624</v>
      </c>
      <c r="E465" s="168" t="s">
        <v>2156</v>
      </c>
      <c r="F465" s="169" t="s">
        <v>1530</v>
      </c>
      <c r="H465" s="170">
        <v>11.66</v>
      </c>
      <c r="I465" s="346"/>
      <c r="L465" s="167"/>
      <c r="M465" s="171"/>
      <c r="N465" s="172"/>
      <c r="O465" s="172"/>
      <c r="P465" s="172"/>
      <c r="Q465" s="172"/>
      <c r="R465" s="172"/>
      <c r="S465" s="172"/>
      <c r="T465" s="173"/>
      <c r="AT465" s="168" t="s">
        <v>2624</v>
      </c>
      <c r="AU465" s="168" t="s">
        <v>2217</v>
      </c>
      <c r="AV465" s="13" t="s">
        <v>2217</v>
      </c>
      <c r="AW465" s="13" t="s">
        <v>26</v>
      </c>
      <c r="AX465" s="13" t="s">
        <v>2207</v>
      </c>
      <c r="AY465" s="168" t="s">
        <v>2612</v>
      </c>
    </row>
    <row r="466" spans="1:65" s="15" customFormat="1">
      <c r="B466" s="181"/>
      <c r="D466" s="161" t="s">
        <v>2624</v>
      </c>
      <c r="E466" s="182" t="s">
        <v>2156</v>
      </c>
      <c r="F466" s="183" t="s">
        <v>2641</v>
      </c>
      <c r="H466" s="184">
        <v>11.66</v>
      </c>
      <c r="I466" s="348"/>
      <c r="L466" s="181"/>
      <c r="M466" s="185"/>
      <c r="N466" s="186"/>
      <c r="O466" s="186"/>
      <c r="P466" s="186"/>
      <c r="Q466" s="186"/>
      <c r="R466" s="186"/>
      <c r="S466" s="186"/>
      <c r="T466" s="187"/>
      <c r="AT466" s="182" t="s">
        <v>2624</v>
      </c>
      <c r="AU466" s="182" t="s">
        <v>2217</v>
      </c>
      <c r="AV466" s="15" t="s">
        <v>2389</v>
      </c>
      <c r="AW466" s="15" t="s">
        <v>26</v>
      </c>
      <c r="AX466" s="15" t="s">
        <v>2215</v>
      </c>
      <c r="AY466" s="182" t="s">
        <v>2612</v>
      </c>
    </row>
    <row r="467" spans="1:65" s="1" customFormat="1" ht="16.5" customHeight="1">
      <c r="A467" s="29"/>
      <c r="B467" s="146"/>
      <c r="C467" s="188" t="s">
        <v>3149</v>
      </c>
      <c r="D467" s="188" t="s">
        <v>2855</v>
      </c>
      <c r="E467" s="189" t="s">
        <v>1531</v>
      </c>
      <c r="F467" s="190" t="s">
        <v>1532</v>
      </c>
      <c r="G467" s="191" t="s">
        <v>2345</v>
      </c>
      <c r="H467" s="192">
        <v>27.06</v>
      </c>
      <c r="I467" s="349"/>
      <c r="J467" s="193">
        <f>ROUND(I467*H467,2)</f>
        <v>0</v>
      </c>
      <c r="K467" s="194"/>
      <c r="L467" s="195"/>
      <c r="M467" s="196" t="s">
        <v>2156</v>
      </c>
      <c r="N467" s="197" t="s">
        <v>2172</v>
      </c>
      <c r="O467" s="156">
        <v>0</v>
      </c>
      <c r="P467" s="156">
        <f>O467*H467</f>
        <v>0</v>
      </c>
      <c r="Q467" s="156">
        <v>1E-4</v>
      </c>
      <c r="R467" s="156">
        <f>Q467*H467</f>
        <v>2.7060000000000001E-3</v>
      </c>
      <c r="S467" s="156">
        <v>0</v>
      </c>
      <c r="T467" s="157">
        <f>S467*H467</f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58" t="s">
        <v>2342</v>
      </c>
      <c r="AT467" s="158" t="s">
        <v>2855</v>
      </c>
      <c r="AU467" s="158" t="s">
        <v>2217</v>
      </c>
      <c r="AY467" s="17" t="s">
        <v>2612</v>
      </c>
      <c r="BE467" s="159">
        <f>IF(N467="základní",J467,0)</f>
        <v>0</v>
      </c>
      <c r="BF467" s="159">
        <f>IF(N467="snížená",J467,0)</f>
        <v>0</v>
      </c>
      <c r="BG467" s="159">
        <f>IF(N467="zákl. přenesená",J467,0)</f>
        <v>0</v>
      </c>
      <c r="BH467" s="159">
        <f>IF(N467="sníž. přenesená",J467,0)</f>
        <v>0</v>
      </c>
      <c r="BI467" s="159">
        <f>IF(N467="nulová",J467,0)</f>
        <v>0</v>
      </c>
      <c r="BJ467" s="17" t="s">
        <v>2215</v>
      </c>
      <c r="BK467" s="159">
        <f>ROUND(I467*H467,2)</f>
        <v>0</v>
      </c>
      <c r="BL467" s="17" t="s">
        <v>2389</v>
      </c>
      <c r="BM467" s="158" t="s">
        <v>1533</v>
      </c>
    </row>
    <row r="468" spans="1:65" s="13" customFormat="1">
      <c r="B468" s="167"/>
      <c r="D468" s="161" t="s">
        <v>2624</v>
      </c>
      <c r="E468" s="168" t="s">
        <v>2156</v>
      </c>
      <c r="F468" s="169" t="s">
        <v>1534</v>
      </c>
      <c r="H468" s="170">
        <v>27.06</v>
      </c>
      <c r="I468" s="346"/>
      <c r="L468" s="167"/>
      <c r="M468" s="171"/>
      <c r="N468" s="172"/>
      <c r="O468" s="172"/>
      <c r="P468" s="172"/>
      <c r="Q468" s="172"/>
      <c r="R468" s="172"/>
      <c r="S468" s="172"/>
      <c r="T468" s="173"/>
      <c r="AT468" s="168" t="s">
        <v>2624</v>
      </c>
      <c r="AU468" s="168" t="s">
        <v>2217</v>
      </c>
      <c r="AV468" s="13" t="s">
        <v>2217</v>
      </c>
      <c r="AW468" s="13" t="s">
        <v>26</v>
      </c>
      <c r="AX468" s="13" t="s">
        <v>2207</v>
      </c>
      <c r="AY468" s="168" t="s">
        <v>2612</v>
      </c>
    </row>
    <row r="469" spans="1:65" s="15" customFormat="1">
      <c r="B469" s="181"/>
      <c r="D469" s="161" t="s">
        <v>2624</v>
      </c>
      <c r="E469" s="182" t="s">
        <v>2156</v>
      </c>
      <c r="F469" s="183" t="s">
        <v>2641</v>
      </c>
      <c r="H469" s="184">
        <v>27.06</v>
      </c>
      <c r="I469" s="348"/>
      <c r="L469" s="181"/>
      <c r="M469" s="185"/>
      <c r="N469" s="186"/>
      <c r="O469" s="186"/>
      <c r="P469" s="186"/>
      <c r="Q469" s="186"/>
      <c r="R469" s="186"/>
      <c r="S469" s="186"/>
      <c r="T469" s="187"/>
      <c r="AT469" s="182" t="s">
        <v>2624</v>
      </c>
      <c r="AU469" s="182" t="s">
        <v>2217</v>
      </c>
      <c r="AV469" s="15" t="s">
        <v>2389</v>
      </c>
      <c r="AW469" s="15" t="s">
        <v>26</v>
      </c>
      <c r="AX469" s="15" t="s">
        <v>2215</v>
      </c>
      <c r="AY469" s="182" t="s">
        <v>2612</v>
      </c>
    </row>
    <row r="470" spans="1:65" s="1" customFormat="1" ht="16.5" customHeight="1">
      <c r="A470" s="29"/>
      <c r="B470" s="146"/>
      <c r="C470" s="147" t="s">
        <v>3155</v>
      </c>
      <c r="D470" s="147" t="s">
        <v>2618</v>
      </c>
      <c r="E470" s="148" t="s">
        <v>1535</v>
      </c>
      <c r="F470" s="149" t="s">
        <v>1536</v>
      </c>
      <c r="G470" s="150" t="s">
        <v>2345</v>
      </c>
      <c r="H470" s="151">
        <v>21.2</v>
      </c>
      <c r="I470" s="344"/>
      <c r="J470" s="152">
        <f>ROUND(I470*H470,2)</f>
        <v>0</v>
      </c>
      <c r="K470" s="153"/>
      <c r="L470" s="30"/>
      <c r="M470" s="154" t="s">
        <v>2156</v>
      </c>
      <c r="N470" s="155" t="s">
        <v>2172</v>
      </c>
      <c r="O470" s="156">
        <v>9.6000000000000002E-2</v>
      </c>
      <c r="P470" s="156">
        <f>O470*H470</f>
        <v>2.0352000000000001</v>
      </c>
      <c r="Q470" s="156">
        <v>0</v>
      </c>
      <c r="R470" s="156">
        <f>Q470*H470</f>
        <v>0</v>
      </c>
      <c r="S470" s="156">
        <v>0</v>
      </c>
      <c r="T470" s="157">
        <f>S470*H470</f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58" t="s">
        <v>2389</v>
      </c>
      <c r="AT470" s="158" t="s">
        <v>2618</v>
      </c>
      <c r="AU470" s="158" t="s">
        <v>2217</v>
      </c>
      <c r="AY470" s="17" t="s">
        <v>2612</v>
      </c>
      <c r="BE470" s="159">
        <f>IF(N470="základní",J470,0)</f>
        <v>0</v>
      </c>
      <c r="BF470" s="159">
        <f>IF(N470="snížená",J470,0)</f>
        <v>0</v>
      </c>
      <c r="BG470" s="159">
        <f>IF(N470="zákl. přenesená",J470,0)</f>
        <v>0</v>
      </c>
      <c r="BH470" s="159">
        <f>IF(N470="sníž. přenesená",J470,0)</f>
        <v>0</v>
      </c>
      <c r="BI470" s="159">
        <f>IF(N470="nulová",J470,0)</f>
        <v>0</v>
      </c>
      <c r="BJ470" s="17" t="s">
        <v>2215</v>
      </c>
      <c r="BK470" s="159">
        <f>ROUND(I470*H470,2)</f>
        <v>0</v>
      </c>
      <c r="BL470" s="17" t="s">
        <v>2389</v>
      </c>
      <c r="BM470" s="158" t="s">
        <v>1537</v>
      </c>
    </row>
    <row r="471" spans="1:65" s="12" customFormat="1">
      <c r="B471" s="160"/>
      <c r="D471" s="161" t="s">
        <v>2624</v>
      </c>
      <c r="E471" s="162" t="s">
        <v>2156</v>
      </c>
      <c r="F471" s="163" t="s">
        <v>1523</v>
      </c>
      <c r="H471" s="162" t="s">
        <v>2156</v>
      </c>
      <c r="I471" s="345"/>
      <c r="L471" s="160"/>
      <c r="M471" s="164"/>
      <c r="N471" s="165"/>
      <c r="O471" s="165"/>
      <c r="P471" s="165"/>
      <c r="Q471" s="165"/>
      <c r="R471" s="165"/>
      <c r="S471" s="165"/>
      <c r="T471" s="166"/>
      <c r="AT471" s="162" t="s">
        <v>2624</v>
      </c>
      <c r="AU471" s="162" t="s">
        <v>2217</v>
      </c>
      <c r="AV471" s="12" t="s">
        <v>2215</v>
      </c>
      <c r="AW471" s="12" t="s">
        <v>26</v>
      </c>
      <c r="AX471" s="12" t="s">
        <v>2207</v>
      </c>
      <c r="AY471" s="162" t="s">
        <v>2612</v>
      </c>
    </row>
    <row r="472" spans="1:65" s="13" customFormat="1">
      <c r="B472" s="167"/>
      <c r="D472" s="161" t="s">
        <v>2624</v>
      </c>
      <c r="E472" s="168" t="s">
        <v>2156</v>
      </c>
      <c r="F472" s="169" t="s">
        <v>1524</v>
      </c>
      <c r="H472" s="170">
        <v>10.6</v>
      </c>
      <c r="I472" s="346"/>
      <c r="L472" s="167"/>
      <c r="M472" s="171"/>
      <c r="N472" s="172"/>
      <c r="O472" s="172"/>
      <c r="P472" s="172"/>
      <c r="Q472" s="172"/>
      <c r="R472" s="172"/>
      <c r="S472" s="172"/>
      <c r="T472" s="173"/>
      <c r="AT472" s="168" t="s">
        <v>2624</v>
      </c>
      <c r="AU472" s="168" t="s">
        <v>2217</v>
      </c>
      <c r="AV472" s="13" t="s">
        <v>2217</v>
      </c>
      <c r="AW472" s="13" t="s">
        <v>26</v>
      </c>
      <c r="AX472" s="13" t="s">
        <v>2207</v>
      </c>
      <c r="AY472" s="168" t="s">
        <v>2612</v>
      </c>
    </row>
    <row r="473" spans="1:65" s="12" customFormat="1">
      <c r="B473" s="160"/>
      <c r="D473" s="161" t="s">
        <v>2624</v>
      </c>
      <c r="E473" s="162" t="s">
        <v>2156</v>
      </c>
      <c r="F473" s="163" t="s">
        <v>1525</v>
      </c>
      <c r="H473" s="162" t="s">
        <v>2156</v>
      </c>
      <c r="I473" s="345"/>
      <c r="L473" s="160"/>
      <c r="M473" s="164"/>
      <c r="N473" s="165"/>
      <c r="O473" s="165"/>
      <c r="P473" s="165"/>
      <c r="Q473" s="165"/>
      <c r="R473" s="165"/>
      <c r="S473" s="165"/>
      <c r="T473" s="166"/>
      <c r="AT473" s="162" t="s">
        <v>2624</v>
      </c>
      <c r="AU473" s="162" t="s">
        <v>2217</v>
      </c>
      <c r="AV473" s="12" t="s">
        <v>2215</v>
      </c>
      <c r="AW473" s="12" t="s">
        <v>26</v>
      </c>
      <c r="AX473" s="12" t="s">
        <v>2207</v>
      </c>
      <c r="AY473" s="162" t="s">
        <v>2612</v>
      </c>
    </row>
    <row r="474" spans="1:65" s="13" customFormat="1">
      <c r="B474" s="167"/>
      <c r="D474" s="161" t="s">
        <v>2624</v>
      </c>
      <c r="E474" s="168" t="s">
        <v>2156</v>
      </c>
      <c r="F474" s="169" t="s">
        <v>1524</v>
      </c>
      <c r="H474" s="170">
        <v>10.6</v>
      </c>
      <c r="I474" s="346"/>
      <c r="L474" s="167"/>
      <c r="M474" s="171"/>
      <c r="N474" s="172"/>
      <c r="O474" s="172"/>
      <c r="P474" s="172"/>
      <c r="Q474" s="172"/>
      <c r="R474" s="172"/>
      <c r="S474" s="172"/>
      <c r="T474" s="173"/>
      <c r="AT474" s="168" t="s">
        <v>2624</v>
      </c>
      <c r="AU474" s="168" t="s">
        <v>2217</v>
      </c>
      <c r="AV474" s="13" t="s">
        <v>2217</v>
      </c>
      <c r="AW474" s="13" t="s">
        <v>26</v>
      </c>
      <c r="AX474" s="13" t="s">
        <v>2207</v>
      </c>
      <c r="AY474" s="168" t="s">
        <v>2612</v>
      </c>
    </row>
    <row r="475" spans="1:65" s="14" customFormat="1">
      <c r="B475" s="174"/>
      <c r="D475" s="161" t="s">
        <v>2624</v>
      </c>
      <c r="E475" s="175" t="s">
        <v>1204</v>
      </c>
      <c r="F475" s="176" t="s">
        <v>2638</v>
      </c>
      <c r="H475" s="177">
        <v>21.2</v>
      </c>
      <c r="I475" s="347"/>
      <c r="L475" s="174"/>
      <c r="M475" s="178"/>
      <c r="N475" s="179"/>
      <c r="O475" s="179"/>
      <c r="P475" s="179"/>
      <c r="Q475" s="179"/>
      <c r="R475" s="179"/>
      <c r="S475" s="179"/>
      <c r="T475" s="180"/>
      <c r="AT475" s="175" t="s">
        <v>2624</v>
      </c>
      <c r="AU475" s="175" t="s">
        <v>2217</v>
      </c>
      <c r="AV475" s="14" t="s">
        <v>2329</v>
      </c>
      <c r="AW475" s="14" t="s">
        <v>26</v>
      </c>
      <c r="AX475" s="14" t="s">
        <v>2207</v>
      </c>
      <c r="AY475" s="175" t="s">
        <v>2612</v>
      </c>
    </row>
    <row r="476" spans="1:65" s="15" customFormat="1">
      <c r="B476" s="181"/>
      <c r="D476" s="161" t="s">
        <v>2624</v>
      </c>
      <c r="E476" s="182" t="s">
        <v>2156</v>
      </c>
      <c r="F476" s="183" t="s">
        <v>2641</v>
      </c>
      <c r="H476" s="184">
        <v>21.2</v>
      </c>
      <c r="I476" s="348"/>
      <c r="L476" s="181"/>
      <c r="M476" s="185"/>
      <c r="N476" s="186"/>
      <c r="O476" s="186"/>
      <c r="P476" s="186"/>
      <c r="Q476" s="186"/>
      <c r="R476" s="186"/>
      <c r="S476" s="186"/>
      <c r="T476" s="187"/>
      <c r="AT476" s="182" t="s">
        <v>2624</v>
      </c>
      <c r="AU476" s="182" t="s">
        <v>2217</v>
      </c>
      <c r="AV476" s="15" t="s">
        <v>2389</v>
      </c>
      <c r="AW476" s="15" t="s">
        <v>26</v>
      </c>
      <c r="AX476" s="15" t="s">
        <v>2215</v>
      </c>
      <c r="AY476" s="182" t="s">
        <v>2612</v>
      </c>
    </row>
    <row r="477" spans="1:65" s="1" customFormat="1" ht="16.5" customHeight="1">
      <c r="A477" s="29"/>
      <c r="B477" s="146"/>
      <c r="C477" s="188" t="s">
        <v>3161</v>
      </c>
      <c r="D477" s="188" t="s">
        <v>2855</v>
      </c>
      <c r="E477" s="189" t="s">
        <v>1538</v>
      </c>
      <c r="F477" s="190" t="s">
        <v>1539</v>
      </c>
      <c r="G477" s="191" t="s">
        <v>2345</v>
      </c>
      <c r="H477" s="192">
        <v>23.32</v>
      </c>
      <c r="I477" s="349"/>
      <c r="J477" s="193">
        <f>ROUND(I477*H477,2)</f>
        <v>0</v>
      </c>
      <c r="K477" s="194"/>
      <c r="L477" s="195"/>
      <c r="M477" s="196" t="s">
        <v>2156</v>
      </c>
      <c r="N477" s="197" t="s">
        <v>2172</v>
      </c>
      <c r="O477" s="156">
        <v>0</v>
      </c>
      <c r="P477" s="156">
        <f>O477*H477</f>
        <v>0</v>
      </c>
      <c r="Q477" s="156">
        <v>4.0000000000000003E-5</v>
      </c>
      <c r="R477" s="156">
        <f>Q477*H477</f>
        <v>9.3280000000000012E-4</v>
      </c>
      <c r="S477" s="156">
        <v>0</v>
      </c>
      <c r="T477" s="157">
        <f>S477*H477</f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58" t="s">
        <v>2342</v>
      </c>
      <c r="AT477" s="158" t="s">
        <v>2855</v>
      </c>
      <c r="AU477" s="158" t="s">
        <v>2217</v>
      </c>
      <c r="AY477" s="17" t="s">
        <v>2612</v>
      </c>
      <c r="BE477" s="159">
        <f>IF(N477="základní",J477,0)</f>
        <v>0</v>
      </c>
      <c r="BF477" s="159">
        <f>IF(N477="snížená",J477,0)</f>
        <v>0</v>
      </c>
      <c r="BG477" s="159">
        <f>IF(N477="zákl. přenesená",J477,0)</f>
        <v>0</v>
      </c>
      <c r="BH477" s="159">
        <f>IF(N477="sníž. přenesená",J477,0)</f>
        <v>0</v>
      </c>
      <c r="BI477" s="159">
        <f>IF(N477="nulová",J477,0)</f>
        <v>0</v>
      </c>
      <c r="BJ477" s="17" t="s">
        <v>2215</v>
      </c>
      <c r="BK477" s="159">
        <f>ROUND(I477*H477,2)</f>
        <v>0</v>
      </c>
      <c r="BL477" s="17" t="s">
        <v>2389</v>
      </c>
      <c r="BM477" s="158" t="s">
        <v>1540</v>
      </c>
    </row>
    <row r="478" spans="1:65" s="13" customFormat="1">
      <c r="B478" s="167"/>
      <c r="D478" s="161" t="s">
        <v>2624</v>
      </c>
      <c r="E478" s="168" t="s">
        <v>2156</v>
      </c>
      <c r="F478" s="169" t="s">
        <v>1541</v>
      </c>
      <c r="H478" s="170">
        <v>23.32</v>
      </c>
      <c r="I478" s="346"/>
      <c r="L478" s="167"/>
      <c r="M478" s="171"/>
      <c r="N478" s="172"/>
      <c r="O478" s="172"/>
      <c r="P478" s="172"/>
      <c r="Q478" s="172"/>
      <c r="R478" s="172"/>
      <c r="S478" s="172"/>
      <c r="T478" s="173"/>
      <c r="AT478" s="168" t="s">
        <v>2624</v>
      </c>
      <c r="AU478" s="168" t="s">
        <v>2217</v>
      </c>
      <c r="AV478" s="13" t="s">
        <v>2217</v>
      </c>
      <c r="AW478" s="13" t="s">
        <v>26</v>
      </c>
      <c r="AX478" s="13" t="s">
        <v>2207</v>
      </c>
      <c r="AY478" s="168" t="s">
        <v>2612</v>
      </c>
    </row>
    <row r="479" spans="1:65" s="15" customFormat="1">
      <c r="B479" s="181"/>
      <c r="D479" s="161" t="s">
        <v>2624</v>
      </c>
      <c r="E479" s="182" t="s">
        <v>2156</v>
      </c>
      <c r="F479" s="183" t="s">
        <v>2641</v>
      </c>
      <c r="H479" s="184">
        <v>23.32</v>
      </c>
      <c r="I479" s="348"/>
      <c r="L479" s="181"/>
      <c r="M479" s="185"/>
      <c r="N479" s="186"/>
      <c r="O479" s="186"/>
      <c r="P479" s="186"/>
      <c r="Q479" s="186"/>
      <c r="R479" s="186"/>
      <c r="S479" s="186"/>
      <c r="T479" s="187"/>
      <c r="AT479" s="182" t="s">
        <v>2624</v>
      </c>
      <c r="AU479" s="182" t="s">
        <v>2217</v>
      </c>
      <c r="AV479" s="15" t="s">
        <v>2389</v>
      </c>
      <c r="AW479" s="15" t="s">
        <v>26</v>
      </c>
      <c r="AX479" s="15" t="s">
        <v>2215</v>
      </c>
      <c r="AY479" s="182" t="s">
        <v>2612</v>
      </c>
    </row>
    <row r="480" spans="1:65" s="1" customFormat="1" ht="16.5" customHeight="1">
      <c r="A480" s="29"/>
      <c r="B480" s="146"/>
      <c r="C480" s="147" t="s">
        <v>3165</v>
      </c>
      <c r="D480" s="147" t="s">
        <v>2618</v>
      </c>
      <c r="E480" s="148" t="s">
        <v>1542</v>
      </c>
      <c r="F480" s="149" t="s">
        <v>1543</v>
      </c>
      <c r="G480" s="150" t="s">
        <v>2345</v>
      </c>
      <c r="H480" s="151">
        <v>123.626</v>
      </c>
      <c r="I480" s="344"/>
      <c r="J480" s="152">
        <f>ROUND(I480*H480,2)</f>
        <v>0</v>
      </c>
      <c r="K480" s="153"/>
      <c r="L480" s="30"/>
      <c r="M480" s="154" t="s">
        <v>2156</v>
      </c>
      <c r="N480" s="155" t="s">
        <v>2172</v>
      </c>
      <c r="O480" s="156">
        <v>0.04</v>
      </c>
      <c r="P480" s="156">
        <f>O480*H480</f>
        <v>4.9450400000000005</v>
      </c>
      <c r="Q480" s="156">
        <v>0</v>
      </c>
      <c r="R480" s="156">
        <f>Q480*H480</f>
        <v>0</v>
      </c>
      <c r="S480" s="156">
        <v>0</v>
      </c>
      <c r="T480" s="157">
        <f>S480*H480</f>
        <v>0</v>
      </c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R480" s="158" t="s">
        <v>2389</v>
      </c>
      <c r="AT480" s="158" t="s">
        <v>2618</v>
      </c>
      <c r="AU480" s="158" t="s">
        <v>2217</v>
      </c>
      <c r="AY480" s="17" t="s">
        <v>2612</v>
      </c>
      <c r="BE480" s="159">
        <f>IF(N480="základní",J480,0)</f>
        <v>0</v>
      </c>
      <c r="BF480" s="159">
        <f>IF(N480="snížená",J480,0)</f>
        <v>0</v>
      </c>
      <c r="BG480" s="159">
        <f>IF(N480="zákl. přenesená",J480,0)</f>
        <v>0</v>
      </c>
      <c r="BH480" s="159">
        <f>IF(N480="sníž. přenesená",J480,0)</f>
        <v>0</v>
      </c>
      <c r="BI480" s="159">
        <f>IF(N480="nulová",J480,0)</f>
        <v>0</v>
      </c>
      <c r="BJ480" s="17" t="s">
        <v>2215</v>
      </c>
      <c r="BK480" s="159">
        <f>ROUND(I480*H480,2)</f>
        <v>0</v>
      </c>
      <c r="BL480" s="17" t="s">
        <v>2389</v>
      </c>
      <c r="BM480" s="158" t="s">
        <v>1544</v>
      </c>
    </row>
    <row r="481" spans="1:65" s="12" customFormat="1">
      <c r="B481" s="160"/>
      <c r="D481" s="161" t="s">
        <v>2624</v>
      </c>
      <c r="E481" s="162" t="s">
        <v>2156</v>
      </c>
      <c r="F481" s="163" t="s">
        <v>1523</v>
      </c>
      <c r="H481" s="162" t="s">
        <v>2156</v>
      </c>
      <c r="I481" s="345"/>
      <c r="L481" s="160"/>
      <c r="M481" s="164"/>
      <c r="N481" s="165"/>
      <c r="O481" s="165"/>
      <c r="P481" s="165"/>
      <c r="Q481" s="165"/>
      <c r="R481" s="165"/>
      <c r="S481" s="165"/>
      <c r="T481" s="166"/>
      <c r="AT481" s="162" t="s">
        <v>2624</v>
      </c>
      <c r="AU481" s="162" t="s">
        <v>2217</v>
      </c>
      <c r="AV481" s="12" t="s">
        <v>2215</v>
      </c>
      <c r="AW481" s="12" t="s">
        <v>26</v>
      </c>
      <c r="AX481" s="12" t="s">
        <v>2207</v>
      </c>
      <c r="AY481" s="162" t="s">
        <v>2612</v>
      </c>
    </row>
    <row r="482" spans="1:65" s="13" customFormat="1">
      <c r="B482" s="167"/>
      <c r="D482" s="161" t="s">
        <v>2624</v>
      </c>
      <c r="E482" s="168" t="s">
        <v>2156</v>
      </c>
      <c r="F482" s="169" t="s">
        <v>1545</v>
      </c>
      <c r="H482" s="170">
        <v>68.37</v>
      </c>
      <c r="I482" s="346"/>
      <c r="L482" s="167"/>
      <c r="M482" s="171"/>
      <c r="N482" s="172"/>
      <c r="O482" s="172"/>
      <c r="P482" s="172"/>
      <c r="Q482" s="172"/>
      <c r="R482" s="172"/>
      <c r="S482" s="172"/>
      <c r="T482" s="173"/>
      <c r="AT482" s="168" t="s">
        <v>2624</v>
      </c>
      <c r="AU482" s="168" t="s">
        <v>2217</v>
      </c>
      <c r="AV482" s="13" t="s">
        <v>2217</v>
      </c>
      <c r="AW482" s="13" t="s">
        <v>26</v>
      </c>
      <c r="AX482" s="13" t="s">
        <v>2207</v>
      </c>
      <c r="AY482" s="168" t="s">
        <v>2612</v>
      </c>
    </row>
    <row r="483" spans="1:65" s="14" customFormat="1">
      <c r="B483" s="174"/>
      <c r="D483" s="161" t="s">
        <v>2624</v>
      </c>
      <c r="E483" s="175" t="s">
        <v>1191</v>
      </c>
      <c r="F483" s="176" t="s">
        <v>2638</v>
      </c>
      <c r="H483" s="177">
        <v>68.37</v>
      </c>
      <c r="I483" s="347"/>
      <c r="L483" s="174"/>
      <c r="M483" s="178"/>
      <c r="N483" s="179"/>
      <c r="O483" s="179"/>
      <c r="P483" s="179"/>
      <c r="Q483" s="179"/>
      <c r="R483" s="179"/>
      <c r="S483" s="179"/>
      <c r="T483" s="180"/>
      <c r="AT483" s="175" t="s">
        <v>2624</v>
      </c>
      <c r="AU483" s="175" t="s">
        <v>2217</v>
      </c>
      <c r="AV483" s="14" t="s">
        <v>2329</v>
      </c>
      <c r="AW483" s="14" t="s">
        <v>26</v>
      </c>
      <c r="AX483" s="14" t="s">
        <v>2207</v>
      </c>
      <c r="AY483" s="175" t="s">
        <v>2612</v>
      </c>
    </row>
    <row r="484" spans="1:65" s="12" customFormat="1">
      <c r="B484" s="160"/>
      <c r="D484" s="161" t="s">
        <v>2624</v>
      </c>
      <c r="E484" s="162" t="s">
        <v>2156</v>
      </c>
      <c r="F484" s="163" t="s">
        <v>1525</v>
      </c>
      <c r="H484" s="162" t="s">
        <v>2156</v>
      </c>
      <c r="I484" s="345"/>
      <c r="L484" s="160"/>
      <c r="M484" s="164"/>
      <c r="N484" s="165"/>
      <c r="O484" s="165"/>
      <c r="P484" s="165"/>
      <c r="Q484" s="165"/>
      <c r="R484" s="165"/>
      <c r="S484" s="165"/>
      <c r="T484" s="166"/>
      <c r="AT484" s="162" t="s">
        <v>2624</v>
      </c>
      <c r="AU484" s="162" t="s">
        <v>2217</v>
      </c>
      <c r="AV484" s="12" t="s">
        <v>2215</v>
      </c>
      <c r="AW484" s="12" t="s">
        <v>26</v>
      </c>
      <c r="AX484" s="12" t="s">
        <v>2207</v>
      </c>
      <c r="AY484" s="162" t="s">
        <v>2612</v>
      </c>
    </row>
    <row r="485" spans="1:65" s="13" customFormat="1">
      <c r="B485" s="167"/>
      <c r="D485" s="161" t="s">
        <v>2624</v>
      </c>
      <c r="E485" s="168" t="s">
        <v>2156</v>
      </c>
      <c r="F485" s="169" t="s">
        <v>1546</v>
      </c>
      <c r="H485" s="170">
        <v>55.256</v>
      </c>
      <c r="I485" s="346"/>
      <c r="L485" s="167"/>
      <c r="M485" s="171"/>
      <c r="N485" s="172"/>
      <c r="O485" s="172"/>
      <c r="P485" s="172"/>
      <c r="Q485" s="172"/>
      <c r="R485" s="172"/>
      <c r="S485" s="172"/>
      <c r="T485" s="173"/>
      <c r="AT485" s="168" t="s">
        <v>2624</v>
      </c>
      <c r="AU485" s="168" t="s">
        <v>2217</v>
      </c>
      <c r="AV485" s="13" t="s">
        <v>2217</v>
      </c>
      <c r="AW485" s="13" t="s">
        <v>26</v>
      </c>
      <c r="AX485" s="13" t="s">
        <v>2207</v>
      </c>
      <c r="AY485" s="168" t="s">
        <v>2612</v>
      </c>
    </row>
    <row r="486" spans="1:65" s="14" customFormat="1">
      <c r="B486" s="174"/>
      <c r="D486" s="161" t="s">
        <v>2624</v>
      </c>
      <c r="E486" s="175" t="s">
        <v>1193</v>
      </c>
      <c r="F486" s="176" t="s">
        <v>2638</v>
      </c>
      <c r="H486" s="177">
        <v>55.256</v>
      </c>
      <c r="I486" s="347"/>
      <c r="L486" s="174"/>
      <c r="M486" s="178"/>
      <c r="N486" s="179"/>
      <c r="O486" s="179"/>
      <c r="P486" s="179"/>
      <c r="Q486" s="179"/>
      <c r="R486" s="179"/>
      <c r="S486" s="179"/>
      <c r="T486" s="180"/>
      <c r="AT486" s="175" t="s">
        <v>2624</v>
      </c>
      <c r="AU486" s="175" t="s">
        <v>2217</v>
      </c>
      <c r="AV486" s="14" t="s">
        <v>2329</v>
      </c>
      <c r="AW486" s="14" t="s">
        <v>26</v>
      </c>
      <c r="AX486" s="14" t="s">
        <v>2207</v>
      </c>
      <c r="AY486" s="175" t="s">
        <v>2612</v>
      </c>
    </row>
    <row r="487" spans="1:65" s="15" customFormat="1">
      <c r="B487" s="181"/>
      <c r="D487" s="161" t="s">
        <v>2624</v>
      </c>
      <c r="E487" s="182" t="s">
        <v>2156</v>
      </c>
      <c r="F487" s="183" t="s">
        <v>2641</v>
      </c>
      <c r="H487" s="184">
        <v>123.626</v>
      </c>
      <c r="I487" s="348"/>
      <c r="L487" s="181"/>
      <c r="M487" s="185"/>
      <c r="N487" s="186"/>
      <c r="O487" s="186"/>
      <c r="P487" s="186"/>
      <c r="Q487" s="186"/>
      <c r="R487" s="186"/>
      <c r="S487" s="186"/>
      <c r="T487" s="187"/>
      <c r="AT487" s="182" t="s">
        <v>2624</v>
      </c>
      <c r="AU487" s="182" t="s">
        <v>2217</v>
      </c>
      <c r="AV487" s="15" t="s">
        <v>2389</v>
      </c>
      <c r="AW487" s="15" t="s">
        <v>26</v>
      </c>
      <c r="AX487" s="15" t="s">
        <v>2215</v>
      </c>
      <c r="AY487" s="182" t="s">
        <v>2612</v>
      </c>
    </row>
    <row r="488" spans="1:65" s="1" customFormat="1" ht="16.5" customHeight="1">
      <c r="A488" s="29"/>
      <c r="B488" s="146"/>
      <c r="C488" s="188" t="s">
        <v>3186</v>
      </c>
      <c r="D488" s="188" t="s">
        <v>2855</v>
      </c>
      <c r="E488" s="189" t="s">
        <v>1547</v>
      </c>
      <c r="F488" s="190" t="s">
        <v>1548</v>
      </c>
      <c r="G488" s="191" t="s">
        <v>2345</v>
      </c>
      <c r="H488" s="192">
        <v>75.206999999999994</v>
      </c>
      <c r="I488" s="349"/>
      <c r="J488" s="193">
        <f>ROUND(I488*H488,2)</f>
        <v>0</v>
      </c>
      <c r="K488" s="194"/>
      <c r="L488" s="195"/>
      <c r="M488" s="196" t="s">
        <v>2156</v>
      </c>
      <c r="N488" s="197" t="s">
        <v>2172</v>
      </c>
      <c r="O488" s="156">
        <v>0</v>
      </c>
      <c r="P488" s="156">
        <f>O488*H488</f>
        <v>0</v>
      </c>
      <c r="Q488" s="156">
        <v>5.0000000000000002E-5</v>
      </c>
      <c r="R488" s="156">
        <f>Q488*H488</f>
        <v>3.76035E-3</v>
      </c>
      <c r="S488" s="156">
        <v>0</v>
      </c>
      <c r="T488" s="157">
        <f>S488*H488</f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58" t="s">
        <v>2342</v>
      </c>
      <c r="AT488" s="158" t="s">
        <v>2855</v>
      </c>
      <c r="AU488" s="158" t="s">
        <v>2217</v>
      </c>
      <c r="AY488" s="17" t="s">
        <v>2612</v>
      </c>
      <c r="BE488" s="159">
        <f>IF(N488="základní",J488,0)</f>
        <v>0</v>
      </c>
      <c r="BF488" s="159">
        <f>IF(N488="snížená",J488,0)</f>
        <v>0</v>
      </c>
      <c r="BG488" s="159">
        <f>IF(N488="zákl. přenesená",J488,0)</f>
        <v>0</v>
      </c>
      <c r="BH488" s="159">
        <f>IF(N488="sníž. přenesená",J488,0)</f>
        <v>0</v>
      </c>
      <c r="BI488" s="159">
        <f>IF(N488="nulová",J488,0)</f>
        <v>0</v>
      </c>
      <c r="BJ488" s="17" t="s">
        <v>2215</v>
      </c>
      <c r="BK488" s="159">
        <f>ROUND(I488*H488,2)</f>
        <v>0</v>
      </c>
      <c r="BL488" s="17" t="s">
        <v>2389</v>
      </c>
      <c r="BM488" s="158" t="s">
        <v>1549</v>
      </c>
    </row>
    <row r="489" spans="1:65" s="13" customFormat="1">
      <c r="B489" s="167"/>
      <c r="D489" s="161" t="s">
        <v>2624</v>
      </c>
      <c r="E489" s="168" t="s">
        <v>2156</v>
      </c>
      <c r="F489" s="169" t="s">
        <v>1550</v>
      </c>
      <c r="H489" s="170">
        <v>75.206999999999994</v>
      </c>
      <c r="I489" s="346"/>
      <c r="L489" s="167"/>
      <c r="M489" s="171"/>
      <c r="N489" s="172"/>
      <c r="O489" s="172"/>
      <c r="P489" s="172"/>
      <c r="Q489" s="172"/>
      <c r="R489" s="172"/>
      <c r="S489" s="172"/>
      <c r="T489" s="173"/>
      <c r="AT489" s="168" t="s">
        <v>2624</v>
      </c>
      <c r="AU489" s="168" t="s">
        <v>2217</v>
      </c>
      <c r="AV489" s="13" t="s">
        <v>2217</v>
      </c>
      <c r="AW489" s="13" t="s">
        <v>26</v>
      </c>
      <c r="AX489" s="13" t="s">
        <v>2207</v>
      </c>
      <c r="AY489" s="168" t="s">
        <v>2612</v>
      </c>
    </row>
    <row r="490" spans="1:65" s="15" customFormat="1">
      <c r="B490" s="181"/>
      <c r="D490" s="161" t="s">
        <v>2624</v>
      </c>
      <c r="E490" s="182" t="s">
        <v>2156</v>
      </c>
      <c r="F490" s="183" t="s">
        <v>2641</v>
      </c>
      <c r="H490" s="184">
        <v>75.206999999999994</v>
      </c>
      <c r="I490" s="348"/>
      <c r="L490" s="181"/>
      <c r="M490" s="185"/>
      <c r="N490" s="186"/>
      <c r="O490" s="186"/>
      <c r="P490" s="186"/>
      <c r="Q490" s="186"/>
      <c r="R490" s="186"/>
      <c r="S490" s="186"/>
      <c r="T490" s="187"/>
      <c r="AT490" s="182" t="s">
        <v>2624</v>
      </c>
      <c r="AU490" s="182" t="s">
        <v>2217</v>
      </c>
      <c r="AV490" s="15" t="s">
        <v>2389</v>
      </c>
      <c r="AW490" s="15" t="s">
        <v>26</v>
      </c>
      <c r="AX490" s="15" t="s">
        <v>2215</v>
      </c>
      <c r="AY490" s="182" t="s">
        <v>2612</v>
      </c>
    </row>
    <row r="491" spans="1:65" s="1" customFormat="1" ht="16.5" customHeight="1">
      <c r="A491" s="29"/>
      <c r="B491" s="146"/>
      <c r="C491" s="188" t="s">
        <v>3190</v>
      </c>
      <c r="D491" s="188" t="s">
        <v>2855</v>
      </c>
      <c r="E491" s="189" t="s">
        <v>1551</v>
      </c>
      <c r="F491" s="190" t="s">
        <v>1552</v>
      </c>
      <c r="G491" s="191" t="s">
        <v>2345</v>
      </c>
      <c r="H491" s="192">
        <v>60.781999999999996</v>
      </c>
      <c r="I491" s="349"/>
      <c r="J491" s="193">
        <f>ROUND(I491*H491,2)</f>
        <v>0</v>
      </c>
      <c r="K491" s="194"/>
      <c r="L491" s="195"/>
      <c r="M491" s="196" t="s">
        <v>2156</v>
      </c>
      <c r="N491" s="197" t="s">
        <v>2172</v>
      </c>
      <c r="O491" s="156">
        <v>0</v>
      </c>
      <c r="P491" s="156">
        <f>O491*H491</f>
        <v>0</v>
      </c>
      <c r="Q491" s="156">
        <v>1E-4</v>
      </c>
      <c r="R491" s="156">
        <f>Q491*H491</f>
        <v>6.0781999999999997E-3</v>
      </c>
      <c r="S491" s="156">
        <v>0</v>
      </c>
      <c r="T491" s="157">
        <f>S491*H491</f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58" t="s">
        <v>2342</v>
      </c>
      <c r="AT491" s="158" t="s">
        <v>2855</v>
      </c>
      <c r="AU491" s="158" t="s">
        <v>2217</v>
      </c>
      <c r="AY491" s="17" t="s">
        <v>2612</v>
      </c>
      <c r="BE491" s="159">
        <f>IF(N491="základní",J491,0)</f>
        <v>0</v>
      </c>
      <c r="BF491" s="159">
        <f>IF(N491="snížená",J491,0)</f>
        <v>0</v>
      </c>
      <c r="BG491" s="159">
        <f>IF(N491="zákl. přenesená",J491,0)</f>
        <v>0</v>
      </c>
      <c r="BH491" s="159">
        <f>IF(N491="sníž. přenesená",J491,0)</f>
        <v>0</v>
      </c>
      <c r="BI491" s="159">
        <f>IF(N491="nulová",J491,0)</f>
        <v>0</v>
      </c>
      <c r="BJ491" s="17" t="s">
        <v>2215</v>
      </c>
      <c r="BK491" s="159">
        <f>ROUND(I491*H491,2)</f>
        <v>0</v>
      </c>
      <c r="BL491" s="17" t="s">
        <v>2389</v>
      </c>
      <c r="BM491" s="158" t="s">
        <v>1553</v>
      </c>
    </row>
    <row r="492" spans="1:65" s="13" customFormat="1">
      <c r="B492" s="167"/>
      <c r="D492" s="161" t="s">
        <v>2624</v>
      </c>
      <c r="E492" s="168" t="s">
        <v>2156</v>
      </c>
      <c r="F492" s="169" t="s">
        <v>1554</v>
      </c>
      <c r="H492" s="170">
        <v>60.781999999999996</v>
      </c>
      <c r="I492" s="346"/>
      <c r="L492" s="167"/>
      <c r="M492" s="171"/>
      <c r="N492" s="172"/>
      <c r="O492" s="172"/>
      <c r="P492" s="172"/>
      <c r="Q492" s="172"/>
      <c r="R492" s="172"/>
      <c r="S492" s="172"/>
      <c r="T492" s="173"/>
      <c r="AT492" s="168" t="s">
        <v>2624</v>
      </c>
      <c r="AU492" s="168" t="s">
        <v>2217</v>
      </c>
      <c r="AV492" s="13" t="s">
        <v>2217</v>
      </c>
      <c r="AW492" s="13" t="s">
        <v>26</v>
      </c>
      <c r="AX492" s="13" t="s">
        <v>2207</v>
      </c>
      <c r="AY492" s="168" t="s">
        <v>2612</v>
      </c>
    </row>
    <row r="493" spans="1:65" s="15" customFormat="1">
      <c r="B493" s="181"/>
      <c r="D493" s="161" t="s">
        <v>2624</v>
      </c>
      <c r="E493" s="182" t="s">
        <v>2156</v>
      </c>
      <c r="F493" s="183" t="s">
        <v>2641</v>
      </c>
      <c r="H493" s="184">
        <v>60.781999999999996</v>
      </c>
      <c r="I493" s="348"/>
      <c r="L493" s="181"/>
      <c r="M493" s="185"/>
      <c r="N493" s="186"/>
      <c r="O493" s="186"/>
      <c r="P493" s="186"/>
      <c r="Q493" s="186"/>
      <c r="R493" s="186"/>
      <c r="S493" s="186"/>
      <c r="T493" s="187"/>
      <c r="AT493" s="182" t="s">
        <v>2624</v>
      </c>
      <c r="AU493" s="182" t="s">
        <v>2217</v>
      </c>
      <c r="AV493" s="15" t="s">
        <v>2389</v>
      </c>
      <c r="AW493" s="15" t="s">
        <v>26</v>
      </c>
      <c r="AX493" s="15" t="s">
        <v>2215</v>
      </c>
      <c r="AY493" s="182" t="s">
        <v>2612</v>
      </c>
    </row>
    <row r="494" spans="1:65" s="1" customFormat="1" ht="16.5" customHeight="1">
      <c r="A494" s="29"/>
      <c r="B494" s="146"/>
      <c r="C494" s="147" t="s">
        <v>3194</v>
      </c>
      <c r="D494" s="147" t="s">
        <v>2618</v>
      </c>
      <c r="E494" s="148" t="s">
        <v>1555</v>
      </c>
      <c r="F494" s="149" t="s">
        <v>1556</v>
      </c>
      <c r="G494" s="150" t="s">
        <v>2297</v>
      </c>
      <c r="H494" s="151">
        <v>18.48</v>
      </c>
      <c r="I494" s="344"/>
      <c r="J494" s="152">
        <f>ROUND(I494*H494,2)</f>
        <v>0</v>
      </c>
      <c r="K494" s="153"/>
      <c r="L494" s="30"/>
      <c r="M494" s="154" t="s">
        <v>2156</v>
      </c>
      <c r="N494" s="155" t="s">
        <v>2172</v>
      </c>
      <c r="O494" s="156">
        <v>0.06</v>
      </c>
      <c r="P494" s="156">
        <f>O494*H494</f>
        <v>1.1088</v>
      </c>
      <c r="Q494" s="156">
        <v>0</v>
      </c>
      <c r="R494" s="156">
        <f>Q494*H494</f>
        <v>0</v>
      </c>
      <c r="S494" s="156">
        <v>0</v>
      </c>
      <c r="T494" s="157">
        <f>S494*H494</f>
        <v>0</v>
      </c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R494" s="158" t="s">
        <v>2389</v>
      </c>
      <c r="AT494" s="158" t="s">
        <v>2618</v>
      </c>
      <c r="AU494" s="158" t="s">
        <v>2217</v>
      </c>
      <c r="AY494" s="17" t="s">
        <v>2612</v>
      </c>
      <c r="BE494" s="159">
        <f>IF(N494="základní",J494,0)</f>
        <v>0</v>
      </c>
      <c r="BF494" s="159">
        <f>IF(N494="snížená",J494,0)</f>
        <v>0</v>
      </c>
      <c r="BG494" s="159">
        <f>IF(N494="zákl. přenesená",J494,0)</f>
        <v>0</v>
      </c>
      <c r="BH494" s="159">
        <f>IF(N494="sníž. přenesená",J494,0)</f>
        <v>0</v>
      </c>
      <c r="BI494" s="159">
        <f>IF(N494="nulová",J494,0)</f>
        <v>0</v>
      </c>
      <c r="BJ494" s="17" t="s">
        <v>2215</v>
      </c>
      <c r="BK494" s="159">
        <f>ROUND(I494*H494,2)</f>
        <v>0</v>
      </c>
      <c r="BL494" s="17" t="s">
        <v>2389</v>
      </c>
      <c r="BM494" s="158" t="s">
        <v>1557</v>
      </c>
    </row>
    <row r="495" spans="1:65" s="12" customFormat="1">
      <c r="B495" s="160"/>
      <c r="D495" s="161" t="s">
        <v>2624</v>
      </c>
      <c r="E495" s="162" t="s">
        <v>2156</v>
      </c>
      <c r="F495" s="163" t="s">
        <v>1558</v>
      </c>
      <c r="H495" s="162" t="s">
        <v>2156</v>
      </c>
      <c r="I495" s="345"/>
      <c r="L495" s="160"/>
      <c r="M495" s="164"/>
      <c r="N495" s="165"/>
      <c r="O495" s="165"/>
      <c r="P495" s="165"/>
      <c r="Q495" s="165"/>
      <c r="R495" s="165"/>
      <c r="S495" s="165"/>
      <c r="T495" s="166"/>
      <c r="AT495" s="162" t="s">
        <v>2624</v>
      </c>
      <c r="AU495" s="162" t="s">
        <v>2217</v>
      </c>
      <c r="AV495" s="12" t="s">
        <v>2215</v>
      </c>
      <c r="AW495" s="12" t="s">
        <v>26</v>
      </c>
      <c r="AX495" s="12" t="s">
        <v>2207</v>
      </c>
      <c r="AY495" s="162" t="s">
        <v>2612</v>
      </c>
    </row>
    <row r="496" spans="1:65" s="13" customFormat="1">
      <c r="B496" s="167"/>
      <c r="D496" s="161" t="s">
        <v>2624</v>
      </c>
      <c r="E496" s="168" t="s">
        <v>2156</v>
      </c>
      <c r="F496" s="169" t="s">
        <v>1559</v>
      </c>
      <c r="H496" s="170">
        <v>9.24</v>
      </c>
      <c r="I496" s="346"/>
      <c r="L496" s="167"/>
      <c r="M496" s="171"/>
      <c r="N496" s="172"/>
      <c r="O496" s="172"/>
      <c r="P496" s="172"/>
      <c r="Q496" s="172"/>
      <c r="R496" s="172"/>
      <c r="S496" s="172"/>
      <c r="T496" s="173"/>
      <c r="AT496" s="168" t="s">
        <v>2624</v>
      </c>
      <c r="AU496" s="168" t="s">
        <v>2217</v>
      </c>
      <c r="AV496" s="13" t="s">
        <v>2217</v>
      </c>
      <c r="AW496" s="13" t="s">
        <v>26</v>
      </c>
      <c r="AX496" s="13" t="s">
        <v>2207</v>
      </c>
      <c r="AY496" s="168" t="s">
        <v>2612</v>
      </c>
    </row>
    <row r="497" spans="1:65" s="12" customFormat="1">
      <c r="B497" s="160"/>
      <c r="D497" s="161" t="s">
        <v>2624</v>
      </c>
      <c r="E497" s="162" t="s">
        <v>2156</v>
      </c>
      <c r="F497" s="163" t="s">
        <v>1560</v>
      </c>
      <c r="H497" s="162" t="s">
        <v>2156</v>
      </c>
      <c r="I497" s="345"/>
      <c r="L497" s="160"/>
      <c r="M497" s="164"/>
      <c r="N497" s="165"/>
      <c r="O497" s="165"/>
      <c r="P497" s="165"/>
      <c r="Q497" s="165"/>
      <c r="R497" s="165"/>
      <c r="S497" s="165"/>
      <c r="T497" s="166"/>
      <c r="AT497" s="162" t="s">
        <v>2624</v>
      </c>
      <c r="AU497" s="162" t="s">
        <v>2217</v>
      </c>
      <c r="AV497" s="12" t="s">
        <v>2215</v>
      </c>
      <c r="AW497" s="12" t="s">
        <v>26</v>
      </c>
      <c r="AX497" s="12" t="s">
        <v>2207</v>
      </c>
      <c r="AY497" s="162" t="s">
        <v>2612</v>
      </c>
    </row>
    <row r="498" spans="1:65" s="13" customFormat="1">
      <c r="B498" s="167"/>
      <c r="D498" s="161" t="s">
        <v>2624</v>
      </c>
      <c r="E498" s="168" t="s">
        <v>2156</v>
      </c>
      <c r="F498" s="169" t="s">
        <v>1561</v>
      </c>
      <c r="H498" s="170">
        <v>9.24</v>
      </c>
      <c r="I498" s="346"/>
      <c r="L498" s="167"/>
      <c r="M498" s="171"/>
      <c r="N498" s="172"/>
      <c r="O498" s="172"/>
      <c r="P498" s="172"/>
      <c r="Q498" s="172"/>
      <c r="R498" s="172"/>
      <c r="S498" s="172"/>
      <c r="T498" s="173"/>
      <c r="AT498" s="168" t="s">
        <v>2624</v>
      </c>
      <c r="AU498" s="168" t="s">
        <v>2217</v>
      </c>
      <c r="AV498" s="13" t="s">
        <v>2217</v>
      </c>
      <c r="AW498" s="13" t="s">
        <v>26</v>
      </c>
      <c r="AX498" s="13" t="s">
        <v>2207</v>
      </c>
      <c r="AY498" s="168" t="s">
        <v>2612</v>
      </c>
    </row>
    <row r="499" spans="1:65" s="15" customFormat="1">
      <c r="B499" s="181"/>
      <c r="D499" s="161" t="s">
        <v>2624</v>
      </c>
      <c r="E499" s="182" t="s">
        <v>2156</v>
      </c>
      <c r="F499" s="183" t="s">
        <v>2641</v>
      </c>
      <c r="H499" s="184">
        <v>18.48</v>
      </c>
      <c r="I499" s="348"/>
      <c r="L499" s="181"/>
      <c r="M499" s="185"/>
      <c r="N499" s="186"/>
      <c r="O499" s="186"/>
      <c r="P499" s="186"/>
      <c r="Q499" s="186"/>
      <c r="R499" s="186"/>
      <c r="S499" s="186"/>
      <c r="T499" s="187"/>
      <c r="AT499" s="182" t="s">
        <v>2624</v>
      </c>
      <c r="AU499" s="182" t="s">
        <v>2217</v>
      </c>
      <c r="AV499" s="15" t="s">
        <v>2389</v>
      </c>
      <c r="AW499" s="15" t="s">
        <v>26</v>
      </c>
      <c r="AX499" s="15" t="s">
        <v>2215</v>
      </c>
      <c r="AY499" s="182" t="s">
        <v>2612</v>
      </c>
    </row>
    <row r="500" spans="1:65" s="1" customFormat="1" ht="21.75" customHeight="1">
      <c r="A500" s="29"/>
      <c r="B500" s="146"/>
      <c r="C500" s="147" t="s">
        <v>3198</v>
      </c>
      <c r="D500" s="147" t="s">
        <v>2618</v>
      </c>
      <c r="E500" s="148" t="s">
        <v>1562</v>
      </c>
      <c r="F500" s="149" t="s">
        <v>1563</v>
      </c>
      <c r="G500" s="150" t="s">
        <v>2248</v>
      </c>
      <c r="H500" s="151">
        <v>1.18</v>
      </c>
      <c r="I500" s="344"/>
      <c r="J500" s="152">
        <f>ROUND(I500*H500,2)</f>
        <v>0</v>
      </c>
      <c r="K500" s="153"/>
      <c r="L500" s="30"/>
      <c r="M500" s="154" t="s">
        <v>2156</v>
      </c>
      <c r="N500" s="155" t="s">
        <v>2172</v>
      </c>
      <c r="O500" s="156">
        <v>3.2130000000000001</v>
      </c>
      <c r="P500" s="156">
        <f>O500*H500</f>
        <v>3.7913399999999999</v>
      </c>
      <c r="Q500" s="156">
        <v>2.45329</v>
      </c>
      <c r="R500" s="156">
        <f>Q500*H500</f>
        <v>2.8948821999999996</v>
      </c>
      <c r="S500" s="156">
        <v>0</v>
      </c>
      <c r="T500" s="157">
        <f>S500*H500</f>
        <v>0</v>
      </c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R500" s="158" t="s">
        <v>2389</v>
      </c>
      <c r="AT500" s="158" t="s">
        <v>2618</v>
      </c>
      <c r="AU500" s="158" t="s">
        <v>2217</v>
      </c>
      <c r="AY500" s="17" t="s">
        <v>2612</v>
      </c>
      <c r="BE500" s="159">
        <f>IF(N500="základní",J500,0)</f>
        <v>0</v>
      </c>
      <c r="BF500" s="159">
        <f>IF(N500="snížená",J500,0)</f>
        <v>0</v>
      </c>
      <c r="BG500" s="159">
        <f>IF(N500="zákl. přenesená",J500,0)</f>
        <v>0</v>
      </c>
      <c r="BH500" s="159">
        <f>IF(N500="sníž. přenesená",J500,0)</f>
        <v>0</v>
      </c>
      <c r="BI500" s="159">
        <f>IF(N500="nulová",J500,0)</f>
        <v>0</v>
      </c>
      <c r="BJ500" s="17" t="s">
        <v>2215</v>
      </c>
      <c r="BK500" s="159">
        <f>ROUND(I500*H500,2)</f>
        <v>0</v>
      </c>
      <c r="BL500" s="17" t="s">
        <v>2389</v>
      </c>
      <c r="BM500" s="158" t="s">
        <v>1564</v>
      </c>
    </row>
    <row r="501" spans="1:65" s="13" customFormat="1">
      <c r="B501" s="167"/>
      <c r="D501" s="161" t="s">
        <v>2624</v>
      </c>
      <c r="E501" s="168" t="s">
        <v>2156</v>
      </c>
      <c r="F501" s="169" t="s">
        <v>1565</v>
      </c>
      <c r="H501" s="170">
        <v>1.18</v>
      </c>
      <c r="I501" s="346"/>
      <c r="L501" s="167"/>
      <c r="M501" s="171"/>
      <c r="N501" s="172"/>
      <c r="O501" s="172"/>
      <c r="P501" s="172"/>
      <c r="Q501" s="172"/>
      <c r="R501" s="172"/>
      <c r="S501" s="172"/>
      <c r="T501" s="173"/>
      <c r="AT501" s="168" t="s">
        <v>2624</v>
      </c>
      <c r="AU501" s="168" t="s">
        <v>2217</v>
      </c>
      <c r="AV501" s="13" t="s">
        <v>2217</v>
      </c>
      <c r="AW501" s="13" t="s">
        <v>26</v>
      </c>
      <c r="AX501" s="13" t="s">
        <v>2207</v>
      </c>
      <c r="AY501" s="168" t="s">
        <v>2612</v>
      </c>
    </row>
    <row r="502" spans="1:65" s="15" customFormat="1">
      <c r="B502" s="181"/>
      <c r="D502" s="161" t="s">
        <v>2624</v>
      </c>
      <c r="E502" s="182" t="s">
        <v>1149</v>
      </c>
      <c r="F502" s="183" t="s">
        <v>2641</v>
      </c>
      <c r="H502" s="184">
        <v>1.18</v>
      </c>
      <c r="I502" s="348"/>
      <c r="L502" s="181"/>
      <c r="M502" s="185"/>
      <c r="N502" s="186"/>
      <c r="O502" s="186"/>
      <c r="P502" s="186"/>
      <c r="Q502" s="186"/>
      <c r="R502" s="186"/>
      <c r="S502" s="186"/>
      <c r="T502" s="187"/>
      <c r="AT502" s="182" t="s">
        <v>2624</v>
      </c>
      <c r="AU502" s="182" t="s">
        <v>2217</v>
      </c>
      <c r="AV502" s="15" t="s">
        <v>2389</v>
      </c>
      <c r="AW502" s="15" t="s">
        <v>26</v>
      </c>
      <c r="AX502" s="15" t="s">
        <v>2215</v>
      </c>
      <c r="AY502" s="182" t="s">
        <v>2612</v>
      </c>
    </row>
    <row r="503" spans="1:65" s="1" customFormat="1" ht="16.5" customHeight="1">
      <c r="A503" s="29"/>
      <c r="B503" s="146"/>
      <c r="C503" s="147" t="s">
        <v>3202</v>
      </c>
      <c r="D503" s="147" t="s">
        <v>2618</v>
      </c>
      <c r="E503" s="148" t="s">
        <v>1566</v>
      </c>
      <c r="F503" s="149" t="s">
        <v>1567</v>
      </c>
      <c r="G503" s="150" t="s">
        <v>2248</v>
      </c>
      <c r="H503" s="151">
        <v>1.18</v>
      </c>
      <c r="I503" s="344"/>
      <c r="J503" s="152">
        <f>ROUND(I503*H503,2)</f>
        <v>0</v>
      </c>
      <c r="K503" s="153"/>
      <c r="L503" s="30"/>
      <c r="M503" s="154" t="s">
        <v>2156</v>
      </c>
      <c r="N503" s="155" t="s">
        <v>2172</v>
      </c>
      <c r="O503" s="156">
        <v>2.7</v>
      </c>
      <c r="P503" s="156">
        <f>O503*H503</f>
        <v>3.1859999999999999</v>
      </c>
      <c r="Q503" s="156">
        <v>0.04</v>
      </c>
      <c r="R503" s="156">
        <f>Q503*H503</f>
        <v>4.7199999999999999E-2</v>
      </c>
      <c r="S503" s="156">
        <v>0</v>
      </c>
      <c r="T503" s="157">
        <f>S503*H503</f>
        <v>0</v>
      </c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R503" s="158" t="s">
        <v>2389</v>
      </c>
      <c r="AT503" s="158" t="s">
        <v>2618</v>
      </c>
      <c r="AU503" s="158" t="s">
        <v>2217</v>
      </c>
      <c r="AY503" s="17" t="s">
        <v>2612</v>
      </c>
      <c r="BE503" s="159">
        <f>IF(N503="základní",J503,0)</f>
        <v>0</v>
      </c>
      <c r="BF503" s="159">
        <f>IF(N503="snížená",J503,0)</f>
        <v>0</v>
      </c>
      <c r="BG503" s="159">
        <f>IF(N503="zákl. přenesená",J503,0)</f>
        <v>0</v>
      </c>
      <c r="BH503" s="159">
        <f>IF(N503="sníž. přenesená",J503,0)</f>
        <v>0</v>
      </c>
      <c r="BI503" s="159">
        <f>IF(N503="nulová",J503,0)</f>
        <v>0</v>
      </c>
      <c r="BJ503" s="17" t="s">
        <v>2215</v>
      </c>
      <c r="BK503" s="159">
        <f>ROUND(I503*H503,2)</f>
        <v>0</v>
      </c>
      <c r="BL503" s="17" t="s">
        <v>2389</v>
      </c>
      <c r="BM503" s="158" t="s">
        <v>1568</v>
      </c>
    </row>
    <row r="504" spans="1:65" s="13" customFormat="1">
      <c r="B504" s="167"/>
      <c r="D504" s="161" t="s">
        <v>2624</v>
      </c>
      <c r="E504" s="168" t="s">
        <v>2156</v>
      </c>
      <c r="F504" s="169" t="s">
        <v>1149</v>
      </c>
      <c r="H504" s="170">
        <v>1.18</v>
      </c>
      <c r="I504" s="346"/>
      <c r="L504" s="167"/>
      <c r="M504" s="171"/>
      <c r="N504" s="172"/>
      <c r="O504" s="172"/>
      <c r="P504" s="172"/>
      <c r="Q504" s="172"/>
      <c r="R504" s="172"/>
      <c r="S504" s="172"/>
      <c r="T504" s="173"/>
      <c r="AT504" s="168" t="s">
        <v>2624</v>
      </c>
      <c r="AU504" s="168" t="s">
        <v>2217</v>
      </c>
      <c r="AV504" s="13" t="s">
        <v>2217</v>
      </c>
      <c r="AW504" s="13" t="s">
        <v>26</v>
      </c>
      <c r="AX504" s="13" t="s">
        <v>2207</v>
      </c>
      <c r="AY504" s="168" t="s">
        <v>2612</v>
      </c>
    </row>
    <row r="505" spans="1:65" s="15" customFormat="1">
      <c r="B505" s="181"/>
      <c r="D505" s="161" t="s">
        <v>2624</v>
      </c>
      <c r="E505" s="182" t="s">
        <v>2156</v>
      </c>
      <c r="F505" s="183" t="s">
        <v>2641</v>
      </c>
      <c r="H505" s="184">
        <v>1.18</v>
      </c>
      <c r="I505" s="348"/>
      <c r="L505" s="181"/>
      <c r="M505" s="185"/>
      <c r="N505" s="186"/>
      <c r="O505" s="186"/>
      <c r="P505" s="186"/>
      <c r="Q505" s="186"/>
      <c r="R505" s="186"/>
      <c r="S505" s="186"/>
      <c r="T505" s="187"/>
      <c r="AT505" s="182" t="s">
        <v>2624</v>
      </c>
      <c r="AU505" s="182" t="s">
        <v>2217</v>
      </c>
      <c r="AV505" s="15" t="s">
        <v>2389</v>
      </c>
      <c r="AW505" s="15" t="s">
        <v>26</v>
      </c>
      <c r="AX505" s="15" t="s">
        <v>2215</v>
      </c>
      <c r="AY505" s="182" t="s">
        <v>2612</v>
      </c>
    </row>
    <row r="506" spans="1:65" s="1" customFormat="1" ht="16.5" customHeight="1">
      <c r="A506" s="29"/>
      <c r="B506" s="146"/>
      <c r="C506" s="147" t="s">
        <v>3209</v>
      </c>
      <c r="D506" s="147" t="s">
        <v>2618</v>
      </c>
      <c r="E506" s="148" t="s">
        <v>1569</v>
      </c>
      <c r="F506" s="149" t="s">
        <v>1570</v>
      </c>
      <c r="G506" s="150" t="s">
        <v>2297</v>
      </c>
      <c r="H506" s="151">
        <v>16.82</v>
      </c>
      <c r="I506" s="344"/>
      <c r="J506" s="152">
        <f>ROUND(I506*H506,2)</f>
        <v>0</v>
      </c>
      <c r="K506" s="153"/>
      <c r="L506" s="30"/>
      <c r="M506" s="154" t="s">
        <v>2156</v>
      </c>
      <c r="N506" s="155" t="s">
        <v>2172</v>
      </c>
      <c r="O506" s="156">
        <v>0.51700000000000002</v>
      </c>
      <c r="P506" s="156">
        <f>O506*H506</f>
        <v>8.6959400000000002</v>
      </c>
      <c r="Q506" s="156">
        <v>0.105</v>
      </c>
      <c r="R506" s="156">
        <f>Q506*H506</f>
        <v>1.7661</v>
      </c>
      <c r="S506" s="156">
        <v>0</v>
      </c>
      <c r="T506" s="157">
        <f>S506*H506</f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58" t="s">
        <v>2389</v>
      </c>
      <c r="AT506" s="158" t="s">
        <v>2618</v>
      </c>
      <c r="AU506" s="158" t="s">
        <v>2217</v>
      </c>
      <c r="AY506" s="17" t="s">
        <v>2612</v>
      </c>
      <c r="BE506" s="159">
        <f>IF(N506="základní",J506,0)</f>
        <v>0</v>
      </c>
      <c r="BF506" s="159">
        <f>IF(N506="snížená",J506,0)</f>
        <v>0</v>
      </c>
      <c r="BG506" s="159">
        <f>IF(N506="zákl. přenesená",J506,0)</f>
        <v>0</v>
      </c>
      <c r="BH506" s="159">
        <f>IF(N506="sníž. přenesená",J506,0)</f>
        <v>0</v>
      </c>
      <c r="BI506" s="159">
        <f>IF(N506="nulová",J506,0)</f>
        <v>0</v>
      </c>
      <c r="BJ506" s="17" t="s">
        <v>2215</v>
      </c>
      <c r="BK506" s="159">
        <f>ROUND(I506*H506,2)</f>
        <v>0</v>
      </c>
      <c r="BL506" s="17" t="s">
        <v>2389</v>
      </c>
      <c r="BM506" s="158" t="s">
        <v>1571</v>
      </c>
    </row>
    <row r="507" spans="1:65" s="13" customFormat="1">
      <c r="B507" s="167"/>
      <c r="D507" s="161" t="s">
        <v>2624</v>
      </c>
      <c r="E507" s="168" t="s">
        <v>2156</v>
      </c>
      <c r="F507" s="169" t="s">
        <v>1572</v>
      </c>
      <c r="H507" s="170">
        <v>17.7</v>
      </c>
      <c r="I507" s="346"/>
      <c r="L507" s="167"/>
      <c r="M507" s="171"/>
      <c r="N507" s="172"/>
      <c r="O507" s="172"/>
      <c r="P507" s="172"/>
      <c r="Q507" s="172"/>
      <c r="R507" s="172"/>
      <c r="S507" s="172"/>
      <c r="T507" s="173"/>
      <c r="AT507" s="168" t="s">
        <v>2624</v>
      </c>
      <c r="AU507" s="168" t="s">
        <v>2217</v>
      </c>
      <c r="AV507" s="13" t="s">
        <v>2217</v>
      </c>
      <c r="AW507" s="13" t="s">
        <v>26</v>
      </c>
      <c r="AX507" s="13" t="s">
        <v>2207</v>
      </c>
      <c r="AY507" s="168" t="s">
        <v>2612</v>
      </c>
    </row>
    <row r="508" spans="1:65" s="13" customFormat="1">
      <c r="B508" s="167"/>
      <c r="D508" s="161" t="s">
        <v>2624</v>
      </c>
      <c r="E508" s="168" t="s">
        <v>2156</v>
      </c>
      <c r="F508" s="169" t="s">
        <v>1573</v>
      </c>
      <c r="H508" s="170">
        <v>-1.21</v>
      </c>
      <c r="I508" s="346"/>
      <c r="L508" s="167"/>
      <c r="M508" s="171"/>
      <c r="N508" s="172"/>
      <c r="O508" s="172"/>
      <c r="P508" s="172"/>
      <c r="Q508" s="172"/>
      <c r="R508" s="172"/>
      <c r="S508" s="172"/>
      <c r="T508" s="173"/>
      <c r="AT508" s="168" t="s">
        <v>2624</v>
      </c>
      <c r="AU508" s="168" t="s">
        <v>2217</v>
      </c>
      <c r="AV508" s="13" t="s">
        <v>2217</v>
      </c>
      <c r="AW508" s="13" t="s">
        <v>26</v>
      </c>
      <c r="AX508" s="13" t="s">
        <v>2207</v>
      </c>
      <c r="AY508" s="168" t="s">
        <v>2612</v>
      </c>
    </row>
    <row r="509" spans="1:65" s="13" customFormat="1">
      <c r="B509" s="167"/>
      <c r="D509" s="161" t="s">
        <v>2624</v>
      </c>
      <c r="E509" s="168" t="s">
        <v>2156</v>
      </c>
      <c r="F509" s="169" t="s">
        <v>1574</v>
      </c>
      <c r="H509" s="170">
        <v>0.33</v>
      </c>
      <c r="I509" s="346"/>
      <c r="L509" s="167"/>
      <c r="M509" s="171"/>
      <c r="N509" s="172"/>
      <c r="O509" s="172"/>
      <c r="P509" s="172"/>
      <c r="Q509" s="172"/>
      <c r="R509" s="172"/>
      <c r="S509" s="172"/>
      <c r="T509" s="173"/>
      <c r="AT509" s="168" t="s">
        <v>2624</v>
      </c>
      <c r="AU509" s="168" t="s">
        <v>2217</v>
      </c>
      <c r="AV509" s="13" t="s">
        <v>2217</v>
      </c>
      <c r="AW509" s="13" t="s">
        <v>26</v>
      </c>
      <c r="AX509" s="13" t="s">
        <v>2207</v>
      </c>
      <c r="AY509" s="168" t="s">
        <v>2612</v>
      </c>
    </row>
    <row r="510" spans="1:65" s="15" customFormat="1">
      <c r="B510" s="181"/>
      <c r="D510" s="161" t="s">
        <v>2624</v>
      </c>
      <c r="E510" s="182" t="s">
        <v>1127</v>
      </c>
      <c r="F510" s="183" t="s">
        <v>2641</v>
      </c>
      <c r="H510" s="184">
        <v>16.82</v>
      </c>
      <c r="I510" s="348"/>
      <c r="L510" s="181"/>
      <c r="M510" s="185"/>
      <c r="N510" s="186"/>
      <c r="O510" s="186"/>
      <c r="P510" s="186"/>
      <c r="Q510" s="186"/>
      <c r="R510" s="186"/>
      <c r="S510" s="186"/>
      <c r="T510" s="187"/>
      <c r="AT510" s="182" t="s">
        <v>2624</v>
      </c>
      <c r="AU510" s="182" t="s">
        <v>2217</v>
      </c>
      <c r="AV510" s="15" t="s">
        <v>2389</v>
      </c>
      <c r="AW510" s="15" t="s">
        <v>26</v>
      </c>
      <c r="AX510" s="15" t="s">
        <v>2215</v>
      </c>
      <c r="AY510" s="182" t="s">
        <v>2612</v>
      </c>
    </row>
    <row r="511" spans="1:65" s="1" customFormat="1" ht="16.5" customHeight="1">
      <c r="A511" s="29"/>
      <c r="B511" s="146"/>
      <c r="C511" s="147" t="s">
        <v>3213</v>
      </c>
      <c r="D511" s="147" t="s">
        <v>2618</v>
      </c>
      <c r="E511" s="148" t="s">
        <v>1575</v>
      </c>
      <c r="F511" s="149" t="s">
        <v>1576</v>
      </c>
      <c r="G511" s="150" t="s">
        <v>2297</v>
      </c>
      <c r="H511" s="151">
        <v>15.45</v>
      </c>
      <c r="I511" s="344"/>
      <c r="J511" s="152">
        <f>ROUND(I511*H511,2)</f>
        <v>0</v>
      </c>
      <c r="K511" s="153"/>
      <c r="L511" s="30"/>
      <c r="M511" s="154" t="s">
        <v>2156</v>
      </c>
      <c r="N511" s="155" t="s">
        <v>2172</v>
      </c>
      <c r="O511" s="156">
        <v>0.3</v>
      </c>
      <c r="P511" s="156">
        <f>O511*H511</f>
        <v>4.6349999999999998</v>
      </c>
      <c r="Q511" s="156">
        <v>0.3674</v>
      </c>
      <c r="R511" s="156">
        <f>Q511*H511</f>
        <v>5.6763300000000001</v>
      </c>
      <c r="S511" s="156">
        <v>0</v>
      </c>
      <c r="T511" s="157">
        <f>S511*H511</f>
        <v>0</v>
      </c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R511" s="158" t="s">
        <v>2389</v>
      </c>
      <c r="AT511" s="158" t="s">
        <v>2618</v>
      </c>
      <c r="AU511" s="158" t="s">
        <v>2217</v>
      </c>
      <c r="AY511" s="17" t="s">
        <v>2612</v>
      </c>
      <c r="BE511" s="159">
        <f>IF(N511="základní",J511,0)</f>
        <v>0</v>
      </c>
      <c r="BF511" s="159">
        <f>IF(N511="snížená",J511,0)</f>
        <v>0</v>
      </c>
      <c r="BG511" s="159">
        <f>IF(N511="zákl. přenesená",J511,0)</f>
        <v>0</v>
      </c>
      <c r="BH511" s="159">
        <f>IF(N511="sníž. přenesená",J511,0)</f>
        <v>0</v>
      </c>
      <c r="BI511" s="159">
        <f>IF(N511="nulová",J511,0)</f>
        <v>0</v>
      </c>
      <c r="BJ511" s="17" t="s">
        <v>2215</v>
      </c>
      <c r="BK511" s="159">
        <f>ROUND(I511*H511,2)</f>
        <v>0</v>
      </c>
      <c r="BL511" s="17" t="s">
        <v>2389</v>
      </c>
      <c r="BM511" s="158" t="s">
        <v>1577</v>
      </c>
    </row>
    <row r="512" spans="1:65" s="13" customFormat="1">
      <c r="B512" s="167"/>
      <c r="D512" s="161" t="s">
        <v>2624</v>
      </c>
      <c r="E512" s="168" t="s">
        <v>2156</v>
      </c>
      <c r="F512" s="169" t="s">
        <v>1578</v>
      </c>
      <c r="H512" s="170">
        <v>3.9249999999999998</v>
      </c>
      <c r="I512" s="346"/>
      <c r="L512" s="167"/>
      <c r="M512" s="171"/>
      <c r="N512" s="172"/>
      <c r="O512" s="172"/>
      <c r="P512" s="172"/>
      <c r="Q512" s="172"/>
      <c r="R512" s="172"/>
      <c r="S512" s="172"/>
      <c r="T512" s="173"/>
      <c r="AT512" s="168" t="s">
        <v>2624</v>
      </c>
      <c r="AU512" s="168" t="s">
        <v>2217</v>
      </c>
      <c r="AV512" s="13" t="s">
        <v>2217</v>
      </c>
      <c r="AW512" s="13" t="s">
        <v>26</v>
      </c>
      <c r="AX512" s="13" t="s">
        <v>2207</v>
      </c>
      <c r="AY512" s="168" t="s">
        <v>2612</v>
      </c>
    </row>
    <row r="513" spans="1:65" s="13" customFormat="1">
      <c r="B513" s="167"/>
      <c r="D513" s="161" t="s">
        <v>2624</v>
      </c>
      <c r="E513" s="168" t="s">
        <v>2156</v>
      </c>
      <c r="F513" s="169" t="s">
        <v>1579</v>
      </c>
      <c r="H513" s="170">
        <v>3.8</v>
      </c>
      <c r="I513" s="346"/>
      <c r="L513" s="167"/>
      <c r="M513" s="171"/>
      <c r="N513" s="172"/>
      <c r="O513" s="172"/>
      <c r="P513" s="172"/>
      <c r="Q513" s="172"/>
      <c r="R513" s="172"/>
      <c r="S513" s="172"/>
      <c r="T513" s="173"/>
      <c r="AT513" s="168" t="s">
        <v>2624</v>
      </c>
      <c r="AU513" s="168" t="s">
        <v>2217</v>
      </c>
      <c r="AV513" s="13" t="s">
        <v>2217</v>
      </c>
      <c r="AW513" s="13" t="s">
        <v>26</v>
      </c>
      <c r="AX513" s="13" t="s">
        <v>2207</v>
      </c>
      <c r="AY513" s="168" t="s">
        <v>2612</v>
      </c>
    </row>
    <row r="514" spans="1:65" s="15" customFormat="1">
      <c r="B514" s="181"/>
      <c r="D514" s="161" t="s">
        <v>2624</v>
      </c>
      <c r="E514" s="182" t="s">
        <v>1155</v>
      </c>
      <c r="F514" s="183" t="s">
        <v>2641</v>
      </c>
      <c r="H514" s="184">
        <v>7.7249999999999996</v>
      </c>
      <c r="I514" s="348"/>
      <c r="L514" s="181"/>
      <c r="M514" s="185"/>
      <c r="N514" s="186"/>
      <c r="O514" s="186"/>
      <c r="P514" s="186"/>
      <c r="Q514" s="186"/>
      <c r="R514" s="186"/>
      <c r="S514" s="186"/>
      <c r="T514" s="187"/>
      <c r="AT514" s="182" t="s">
        <v>2624</v>
      </c>
      <c r="AU514" s="182" t="s">
        <v>2217</v>
      </c>
      <c r="AV514" s="15" t="s">
        <v>2389</v>
      </c>
      <c r="AW514" s="15" t="s">
        <v>26</v>
      </c>
      <c r="AX514" s="15" t="s">
        <v>2207</v>
      </c>
      <c r="AY514" s="182" t="s">
        <v>2612</v>
      </c>
    </row>
    <row r="515" spans="1:65" s="12" customFormat="1">
      <c r="B515" s="160"/>
      <c r="D515" s="161" t="s">
        <v>2624</v>
      </c>
      <c r="E515" s="162" t="s">
        <v>2156</v>
      </c>
      <c r="F515" s="163" t="s">
        <v>1580</v>
      </c>
      <c r="H515" s="162" t="s">
        <v>2156</v>
      </c>
      <c r="I515" s="345"/>
      <c r="L515" s="160"/>
      <c r="M515" s="164"/>
      <c r="N515" s="165"/>
      <c r="O515" s="165"/>
      <c r="P515" s="165"/>
      <c r="Q515" s="165"/>
      <c r="R515" s="165"/>
      <c r="S515" s="165"/>
      <c r="T515" s="166"/>
      <c r="AT515" s="162" t="s">
        <v>2624</v>
      </c>
      <c r="AU515" s="162" t="s">
        <v>2217</v>
      </c>
      <c r="AV515" s="12" t="s">
        <v>2215</v>
      </c>
      <c r="AW515" s="12" t="s">
        <v>26</v>
      </c>
      <c r="AX515" s="12" t="s">
        <v>2207</v>
      </c>
      <c r="AY515" s="162" t="s">
        <v>2612</v>
      </c>
    </row>
    <row r="516" spans="1:65" s="13" customFormat="1">
      <c r="B516" s="167"/>
      <c r="D516" s="161" t="s">
        <v>2624</v>
      </c>
      <c r="E516" s="168" t="s">
        <v>2156</v>
      </c>
      <c r="F516" s="169" t="s">
        <v>1581</v>
      </c>
      <c r="H516" s="170">
        <v>15.45</v>
      </c>
      <c r="I516" s="346"/>
      <c r="L516" s="167"/>
      <c r="M516" s="171"/>
      <c r="N516" s="172"/>
      <c r="O516" s="172"/>
      <c r="P516" s="172"/>
      <c r="Q516" s="172"/>
      <c r="R516" s="172"/>
      <c r="S516" s="172"/>
      <c r="T516" s="173"/>
      <c r="AT516" s="168" t="s">
        <v>2624</v>
      </c>
      <c r="AU516" s="168" t="s">
        <v>2217</v>
      </c>
      <c r="AV516" s="13" t="s">
        <v>2217</v>
      </c>
      <c r="AW516" s="13" t="s">
        <v>26</v>
      </c>
      <c r="AX516" s="13" t="s">
        <v>2207</v>
      </c>
      <c r="AY516" s="168" t="s">
        <v>2612</v>
      </c>
    </row>
    <row r="517" spans="1:65" s="14" customFormat="1">
      <c r="B517" s="174"/>
      <c r="D517" s="161" t="s">
        <v>2624</v>
      </c>
      <c r="E517" s="175" t="s">
        <v>2156</v>
      </c>
      <c r="F517" s="176" t="s">
        <v>2638</v>
      </c>
      <c r="H517" s="177">
        <v>15.45</v>
      </c>
      <c r="I517" s="347"/>
      <c r="L517" s="174"/>
      <c r="M517" s="178"/>
      <c r="N517" s="179"/>
      <c r="O517" s="179"/>
      <c r="P517" s="179"/>
      <c r="Q517" s="179"/>
      <c r="R517" s="179"/>
      <c r="S517" s="179"/>
      <c r="T517" s="180"/>
      <c r="AT517" s="175" t="s">
        <v>2624</v>
      </c>
      <c r="AU517" s="175" t="s">
        <v>2217</v>
      </c>
      <c r="AV517" s="14" t="s">
        <v>2329</v>
      </c>
      <c r="AW517" s="14" t="s">
        <v>26</v>
      </c>
      <c r="AX517" s="14" t="s">
        <v>2215</v>
      </c>
      <c r="AY517" s="175" t="s">
        <v>2612</v>
      </c>
    </row>
    <row r="518" spans="1:65" s="11" customFormat="1" ht="22.9" customHeight="1">
      <c r="B518" s="134"/>
      <c r="D518" s="135" t="s">
        <v>2206</v>
      </c>
      <c r="E518" s="144" t="s">
        <v>2335</v>
      </c>
      <c r="F518" s="144" t="s">
        <v>3423</v>
      </c>
      <c r="I518" s="350"/>
      <c r="J518" s="145">
        <f>BK518</f>
        <v>0</v>
      </c>
      <c r="L518" s="134"/>
      <c r="M518" s="138"/>
      <c r="N518" s="139"/>
      <c r="O518" s="139"/>
      <c r="P518" s="140">
        <f>SUM(P519:P636)</f>
        <v>80.75312599999998</v>
      </c>
      <c r="Q518" s="139"/>
      <c r="R518" s="140">
        <f>SUM(R519:R636)</f>
        <v>2.6687079999999996</v>
      </c>
      <c r="S518" s="139"/>
      <c r="T518" s="141">
        <f>SUM(T519:T636)</f>
        <v>0.1497</v>
      </c>
      <c r="AR518" s="135" t="s">
        <v>2215</v>
      </c>
      <c r="AT518" s="142" t="s">
        <v>2206</v>
      </c>
      <c r="AU518" s="142" t="s">
        <v>2215</v>
      </c>
      <c r="AY518" s="135" t="s">
        <v>2612</v>
      </c>
      <c r="BK518" s="143">
        <f>SUM(BK519:BK636)</f>
        <v>0</v>
      </c>
    </row>
    <row r="519" spans="1:65" s="1" customFormat="1" ht="16.5" customHeight="1">
      <c r="A519" s="29"/>
      <c r="B519" s="146"/>
      <c r="C519" s="147" t="s">
        <v>3219</v>
      </c>
      <c r="D519" s="147" t="s">
        <v>2618</v>
      </c>
      <c r="E519" s="148" t="s">
        <v>1582</v>
      </c>
      <c r="F519" s="149" t="s">
        <v>1583</v>
      </c>
      <c r="G519" s="150" t="s">
        <v>2345</v>
      </c>
      <c r="H519" s="151">
        <v>11.85</v>
      </c>
      <c r="I519" s="344"/>
      <c r="J519" s="152">
        <f>ROUND(I519*H519,2)</f>
        <v>0</v>
      </c>
      <c r="K519" s="153"/>
      <c r="L519" s="30"/>
      <c r="M519" s="154" t="s">
        <v>2156</v>
      </c>
      <c r="N519" s="155" t="s">
        <v>2172</v>
      </c>
      <c r="O519" s="156">
        <v>0.23899999999999999</v>
      </c>
      <c r="P519" s="156">
        <f>O519*H519</f>
        <v>2.8321499999999999</v>
      </c>
      <c r="Q519" s="156">
        <v>0.1295</v>
      </c>
      <c r="R519" s="156">
        <f>Q519*H519</f>
        <v>1.534575</v>
      </c>
      <c r="S519" s="156">
        <v>0</v>
      </c>
      <c r="T519" s="157">
        <f>S519*H519</f>
        <v>0</v>
      </c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R519" s="158" t="s">
        <v>2389</v>
      </c>
      <c r="AT519" s="158" t="s">
        <v>2618</v>
      </c>
      <c r="AU519" s="158" t="s">
        <v>2217</v>
      </c>
      <c r="AY519" s="17" t="s">
        <v>2612</v>
      </c>
      <c r="BE519" s="159">
        <f>IF(N519="základní",J519,0)</f>
        <v>0</v>
      </c>
      <c r="BF519" s="159">
        <f>IF(N519="snížená",J519,0)</f>
        <v>0</v>
      </c>
      <c r="BG519" s="159">
        <f>IF(N519="zákl. přenesená",J519,0)</f>
        <v>0</v>
      </c>
      <c r="BH519" s="159">
        <f>IF(N519="sníž. přenesená",J519,0)</f>
        <v>0</v>
      </c>
      <c r="BI519" s="159">
        <f>IF(N519="nulová",J519,0)</f>
        <v>0</v>
      </c>
      <c r="BJ519" s="17" t="s">
        <v>2215</v>
      </c>
      <c r="BK519" s="159">
        <f>ROUND(I519*H519,2)</f>
        <v>0</v>
      </c>
      <c r="BL519" s="17" t="s">
        <v>2389</v>
      </c>
      <c r="BM519" s="158" t="s">
        <v>1584</v>
      </c>
    </row>
    <row r="520" spans="1:65" s="13" customFormat="1">
      <c r="B520" s="167"/>
      <c r="D520" s="161" t="s">
        <v>2624</v>
      </c>
      <c r="E520" s="168" t="s">
        <v>2156</v>
      </c>
      <c r="F520" s="169" t="s">
        <v>1585</v>
      </c>
      <c r="H520" s="170">
        <v>7.85</v>
      </c>
      <c r="I520" s="346"/>
      <c r="L520" s="167"/>
      <c r="M520" s="171"/>
      <c r="N520" s="172"/>
      <c r="O520" s="172"/>
      <c r="P520" s="172"/>
      <c r="Q520" s="172"/>
      <c r="R520" s="172"/>
      <c r="S520" s="172"/>
      <c r="T520" s="173"/>
      <c r="AT520" s="168" t="s">
        <v>2624</v>
      </c>
      <c r="AU520" s="168" t="s">
        <v>2217</v>
      </c>
      <c r="AV520" s="13" t="s">
        <v>2217</v>
      </c>
      <c r="AW520" s="13" t="s">
        <v>26</v>
      </c>
      <c r="AX520" s="13" t="s">
        <v>2207</v>
      </c>
      <c r="AY520" s="168" t="s">
        <v>2612</v>
      </c>
    </row>
    <row r="521" spans="1:65" s="13" customFormat="1">
      <c r="B521" s="167"/>
      <c r="D521" s="161" t="s">
        <v>2624</v>
      </c>
      <c r="E521" s="168" t="s">
        <v>2156</v>
      </c>
      <c r="F521" s="169" t="s">
        <v>1586</v>
      </c>
      <c r="H521" s="170">
        <v>7</v>
      </c>
      <c r="I521" s="346"/>
      <c r="L521" s="167"/>
      <c r="M521" s="171"/>
      <c r="N521" s="172"/>
      <c r="O521" s="172"/>
      <c r="P521" s="172"/>
      <c r="Q521" s="172"/>
      <c r="R521" s="172"/>
      <c r="S521" s="172"/>
      <c r="T521" s="173"/>
      <c r="AT521" s="168" t="s">
        <v>2624</v>
      </c>
      <c r="AU521" s="168" t="s">
        <v>2217</v>
      </c>
      <c r="AV521" s="13" t="s">
        <v>2217</v>
      </c>
      <c r="AW521" s="13" t="s">
        <v>26</v>
      </c>
      <c r="AX521" s="13" t="s">
        <v>2207</v>
      </c>
      <c r="AY521" s="168" t="s">
        <v>2612</v>
      </c>
    </row>
    <row r="522" spans="1:65" s="13" customFormat="1">
      <c r="B522" s="167"/>
      <c r="D522" s="161" t="s">
        <v>2624</v>
      </c>
      <c r="E522" s="168" t="s">
        <v>2156</v>
      </c>
      <c r="F522" s="169" t="s">
        <v>1587</v>
      </c>
      <c r="H522" s="170">
        <v>1</v>
      </c>
      <c r="I522" s="346"/>
      <c r="L522" s="167"/>
      <c r="M522" s="171"/>
      <c r="N522" s="172"/>
      <c r="O522" s="172"/>
      <c r="P522" s="172"/>
      <c r="Q522" s="172"/>
      <c r="R522" s="172"/>
      <c r="S522" s="172"/>
      <c r="T522" s="173"/>
      <c r="AT522" s="168" t="s">
        <v>2624</v>
      </c>
      <c r="AU522" s="168" t="s">
        <v>2217</v>
      </c>
      <c r="AV522" s="13" t="s">
        <v>2217</v>
      </c>
      <c r="AW522" s="13" t="s">
        <v>26</v>
      </c>
      <c r="AX522" s="13" t="s">
        <v>2207</v>
      </c>
      <c r="AY522" s="168" t="s">
        <v>2612</v>
      </c>
    </row>
    <row r="523" spans="1:65" s="12" customFormat="1">
      <c r="B523" s="160"/>
      <c r="D523" s="161" t="s">
        <v>2624</v>
      </c>
      <c r="E523" s="162" t="s">
        <v>2156</v>
      </c>
      <c r="F523" s="163" t="s">
        <v>1588</v>
      </c>
      <c r="H523" s="162" t="s">
        <v>2156</v>
      </c>
      <c r="I523" s="345"/>
      <c r="L523" s="160"/>
      <c r="M523" s="164"/>
      <c r="N523" s="165"/>
      <c r="O523" s="165"/>
      <c r="P523" s="165"/>
      <c r="Q523" s="165"/>
      <c r="R523" s="165"/>
      <c r="S523" s="165"/>
      <c r="T523" s="166"/>
      <c r="AT523" s="162" t="s">
        <v>2624</v>
      </c>
      <c r="AU523" s="162" t="s">
        <v>2217</v>
      </c>
      <c r="AV523" s="12" t="s">
        <v>2215</v>
      </c>
      <c r="AW523" s="12" t="s">
        <v>26</v>
      </c>
      <c r="AX523" s="12" t="s">
        <v>2207</v>
      </c>
      <c r="AY523" s="162" t="s">
        <v>2612</v>
      </c>
    </row>
    <row r="524" spans="1:65" s="13" customFormat="1">
      <c r="B524" s="167"/>
      <c r="D524" s="161" t="s">
        <v>2624</v>
      </c>
      <c r="E524" s="168" t="s">
        <v>2156</v>
      </c>
      <c r="F524" s="169" t="s">
        <v>1589</v>
      </c>
      <c r="H524" s="170">
        <v>-3.5</v>
      </c>
      <c r="I524" s="346"/>
      <c r="L524" s="167"/>
      <c r="M524" s="171"/>
      <c r="N524" s="172"/>
      <c r="O524" s="172"/>
      <c r="P524" s="172"/>
      <c r="Q524" s="172"/>
      <c r="R524" s="172"/>
      <c r="S524" s="172"/>
      <c r="T524" s="173"/>
      <c r="AT524" s="168" t="s">
        <v>2624</v>
      </c>
      <c r="AU524" s="168" t="s">
        <v>2217</v>
      </c>
      <c r="AV524" s="13" t="s">
        <v>2217</v>
      </c>
      <c r="AW524" s="13" t="s">
        <v>26</v>
      </c>
      <c r="AX524" s="13" t="s">
        <v>2207</v>
      </c>
      <c r="AY524" s="168" t="s">
        <v>2612</v>
      </c>
    </row>
    <row r="525" spans="1:65" s="12" customFormat="1">
      <c r="B525" s="160"/>
      <c r="D525" s="161" t="s">
        <v>2624</v>
      </c>
      <c r="E525" s="162" t="s">
        <v>2156</v>
      </c>
      <c r="F525" s="163" t="s">
        <v>1590</v>
      </c>
      <c r="H525" s="162" t="s">
        <v>2156</v>
      </c>
      <c r="I525" s="345"/>
      <c r="L525" s="160"/>
      <c r="M525" s="164"/>
      <c r="N525" s="165"/>
      <c r="O525" s="165"/>
      <c r="P525" s="165"/>
      <c r="Q525" s="165"/>
      <c r="R525" s="165"/>
      <c r="S525" s="165"/>
      <c r="T525" s="166"/>
      <c r="AT525" s="162" t="s">
        <v>2624</v>
      </c>
      <c r="AU525" s="162" t="s">
        <v>2217</v>
      </c>
      <c r="AV525" s="12" t="s">
        <v>2215</v>
      </c>
      <c r="AW525" s="12" t="s">
        <v>26</v>
      </c>
      <c r="AX525" s="12" t="s">
        <v>2207</v>
      </c>
      <c r="AY525" s="162" t="s">
        <v>2612</v>
      </c>
    </row>
    <row r="526" spans="1:65" s="13" customFormat="1">
      <c r="B526" s="167"/>
      <c r="D526" s="161" t="s">
        <v>2624</v>
      </c>
      <c r="E526" s="168" t="s">
        <v>2156</v>
      </c>
      <c r="F526" s="169" t="s">
        <v>1591</v>
      </c>
      <c r="H526" s="170">
        <v>-0.5</v>
      </c>
      <c r="I526" s="346"/>
      <c r="L526" s="167"/>
      <c r="M526" s="171"/>
      <c r="N526" s="172"/>
      <c r="O526" s="172"/>
      <c r="P526" s="172"/>
      <c r="Q526" s="172"/>
      <c r="R526" s="172"/>
      <c r="S526" s="172"/>
      <c r="T526" s="173"/>
      <c r="AT526" s="168" t="s">
        <v>2624</v>
      </c>
      <c r="AU526" s="168" t="s">
        <v>2217</v>
      </c>
      <c r="AV526" s="13" t="s">
        <v>2217</v>
      </c>
      <c r="AW526" s="13" t="s">
        <v>26</v>
      </c>
      <c r="AX526" s="13" t="s">
        <v>2207</v>
      </c>
      <c r="AY526" s="168" t="s">
        <v>2612</v>
      </c>
    </row>
    <row r="527" spans="1:65" s="15" customFormat="1">
      <c r="B527" s="181"/>
      <c r="D527" s="161" t="s">
        <v>2624</v>
      </c>
      <c r="E527" s="182" t="s">
        <v>1152</v>
      </c>
      <c r="F527" s="183" t="s">
        <v>2641</v>
      </c>
      <c r="H527" s="184">
        <v>11.85</v>
      </c>
      <c r="I527" s="348"/>
      <c r="L527" s="181"/>
      <c r="M527" s="185"/>
      <c r="N527" s="186"/>
      <c r="O527" s="186"/>
      <c r="P527" s="186"/>
      <c r="Q527" s="186"/>
      <c r="R527" s="186"/>
      <c r="S527" s="186"/>
      <c r="T527" s="187"/>
      <c r="AT527" s="182" t="s">
        <v>2624</v>
      </c>
      <c r="AU527" s="182" t="s">
        <v>2217</v>
      </c>
      <c r="AV527" s="15" t="s">
        <v>2389</v>
      </c>
      <c r="AW527" s="15" t="s">
        <v>26</v>
      </c>
      <c r="AX527" s="15" t="s">
        <v>2215</v>
      </c>
      <c r="AY527" s="182" t="s">
        <v>2612</v>
      </c>
    </row>
    <row r="528" spans="1:65" s="1" customFormat="1" ht="16.5" customHeight="1">
      <c r="A528" s="29"/>
      <c r="B528" s="146"/>
      <c r="C528" s="188" t="s">
        <v>3225</v>
      </c>
      <c r="D528" s="188" t="s">
        <v>2855</v>
      </c>
      <c r="E528" s="189" t="s">
        <v>1592</v>
      </c>
      <c r="F528" s="190" t="s">
        <v>1593</v>
      </c>
      <c r="G528" s="191" t="s">
        <v>2345</v>
      </c>
      <c r="H528" s="192">
        <v>13.035</v>
      </c>
      <c r="I528" s="349"/>
      <c r="J528" s="193">
        <f>ROUND(I528*H528,2)</f>
        <v>0</v>
      </c>
      <c r="K528" s="194"/>
      <c r="L528" s="195"/>
      <c r="M528" s="196" t="s">
        <v>2156</v>
      </c>
      <c r="N528" s="197" t="s">
        <v>2172</v>
      </c>
      <c r="O528" s="156">
        <v>0</v>
      </c>
      <c r="P528" s="156">
        <f>O528*H528</f>
        <v>0</v>
      </c>
      <c r="Q528" s="156">
        <v>2.8000000000000001E-2</v>
      </c>
      <c r="R528" s="156">
        <f>Q528*H528</f>
        <v>0.36498000000000003</v>
      </c>
      <c r="S528" s="156">
        <v>0</v>
      </c>
      <c r="T528" s="157">
        <f>S528*H528</f>
        <v>0</v>
      </c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R528" s="158" t="s">
        <v>2342</v>
      </c>
      <c r="AT528" s="158" t="s">
        <v>2855</v>
      </c>
      <c r="AU528" s="158" t="s">
        <v>2217</v>
      </c>
      <c r="AY528" s="17" t="s">
        <v>2612</v>
      </c>
      <c r="BE528" s="159">
        <f>IF(N528="základní",J528,0)</f>
        <v>0</v>
      </c>
      <c r="BF528" s="159">
        <f>IF(N528="snížená",J528,0)</f>
        <v>0</v>
      </c>
      <c r="BG528" s="159">
        <f>IF(N528="zákl. přenesená",J528,0)</f>
        <v>0</v>
      </c>
      <c r="BH528" s="159">
        <f>IF(N528="sníž. přenesená",J528,0)</f>
        <v>0</v>
      </c>
      <c r="BI528" s="159">
        <f>IF(N528="nulová",J528,0)</f>
        <v>0</v>
      </c>
      <c r="BJ528" s="17" t="s">
        <v>2215</v>
      </c>
      <c r="BK528" s="159">
        <f>ROUND(I528*H528,2)</f>
        <v>0</v>
      </c>
      <c r="BL528" s="17" t="s">
        <v>2389</v>
      </c>
      <c r="BM528" s="158" t="s">
        <v>1594</v>
      </c>
    </row>
    <row r="529" spans="1:65" s="13" customFormat="1">
      <c r="B529" s="167"/>
      <c r="D529" s="161" t="s">
        <v>2624</v>
      </c>
      <c r="E529" s="168" t="s">
        <v>2156</v>
      </c>
      <c r="F529" s="169" t="s">
        <v>1595</v>
      </c>
      <c r="H529" s="170">
        <v>13.035</v>
      </c>
      <c r="I529" s="346"/>
      <c r="L529" s="167"/>
      <c r="M529" s="171"/>
      <c r="N529" s="172"/>
      <c r="O529" s="172"/>
      <c r="P529" s="172"/>
      <c r="Q529" s="172"/>
      <c r="R529" s="172"/>
      <c r="S529" s="172"/>
      <c r="T529" s="173"/>
      <c r="AT529" s="168" t="s">
        <v>2624</v>
      </c>
      <c r="AU529" s="168" t="s">
        <v>2217</v>
      </c>
      <c r="AV529" s="13" t="s">
        <v>2217</v>
      </c>
      <c r="AW529" s="13" t="s">
        <v>26</v>
      </c>
      <c r="AX529" s="13" t="s">
        <v>2207</v>
      </c>
      <c r="AY529" s="168" t="s">
        <v>2612</v>
      </c>
    </row>
    <row r="530" spans="1:65" s="15" customFormat="1">
      <c r="B530" s="181"/>
      <c r="D530" s="161" t="s">
        <v>2624</v>
      </c>
      <c r="E530" s="182" t="s">
        <v>2156</v>
      </c>
      <c r="F530" s="183" t="s">
        <v>2641</v>
      </c>
      <c r="H530" s="184">
        <v>13.035</v>
      </c>
      <c r="I530" s="348"/>
      <c r="L530" s="181"/>
      <c r="M530" s="185"/>
      <c r="N530" s="186"/>
      <c r="O530" s="186"/>
      <c r="P530" s="186"/>
      <c r="Q530" s="186"/>
      <c r="R530" s="186"/>
      <c r="S530" s="186"/>
      <c r="T530" s="187"/>
      <c r="AT530" s="182" t="s">
        <v>2624</v>
      </c>
      <c r="AU530" s="182" t="s">
        <v>2217</v>
      </c>
      <c r="AV530" s="15" t="s">
        <v>2389</v>
      </c>
      <c r="AW530" s="15" t="s">
        <v>26</v>
      </c>
      <c r="AX530" s="15" t="s">
        <v>2215</v>
      </c>
      <c r="AY530" s="182" t="s">
        <v>2612</v>
      </c>
    </row>
    <row r="531" spans="1:65" s="1" customFormat="1" ht="16.5" customHeight="1">
      <c r="A531" s="29"/>
      <c r="B531" s="146"/>
      <c r="C531" s="147" t="s">
        <v>3229</v>
      </c>
      <c r="D531" s="147" t="s">
        <v>2618</v>
      </c>
      <c r="E531" s="148" t="s">
        <v>1596</v>
      </c>
      <c r="F531" s="149" t="s">
        <v>1597</v>
      </c>
      <c r="G531" s="150" t="s">
        <v>2248</v>
      </c>
      <c r="H531" s="151">
        <v>0.17799999999999999</v>
      </c>
      <c r="I531" s="344"/>
      <c r="J531" s="152">
        <f>ROUND(I531*H531,2)</f>
        <v>0</v>
      </c>
      <c r="K531" s="153"/>
      <c r="L531" s="30"/>
      <c r="M531" s="154" t="s">
        <v>2156</v>
      </c>
      <c r="N531" s="155" t="s">
        <v>2172</v>
      </c>
      <c r="O531" s="156">
        <v>1.4419999999999999</v>
      </c>
      <c r="P531" s="156">
        <f>O531*H531</f>
        <v>0.25667599999999996</v>
      </c>
      <c r="Q531" s="156">
        <v>2.2563399999999998</v>
      </c>
      <c r="R531" s="156">
        <f>Q531*H531</f>
        <v>0.40162851999999993</v>
      </c>
      <c r="S531" s="156">
        <v>0</v>
      </c>
      <c r="T531" s="157">
        <f>S531*H531</f>
        <v>0</v>
      </c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R531" s="158" t="s">
        <v>2389</v>
      </c>
      <c r="AT531" s="158" t="s">
        <v>2618</v>
      </c>
      <c r="AU531" s="158" t="s">
        <v>2217</v>
      </c>
      <c r="AY531" s="17" t="s">
        <v>2612</v>
      </c>
      <c r="BE531" s="159">
        <f>IF(N531="základní",J531,0)</f>
        <v>0</v>
      </c>
      <c r="BF531" s="159">
        <f>IF(N531="snížená",J531,0)</f>
        <v>0</v>
      </c>
      <c r="BG531" s="159">
        <f>IF(N531="zákl. přenesená",J531,0)</f>
        <v>0</v>
      </c>
      <c r="BH531" s="159">
        <f>IF(N531="sníž. přenesená",J531,0)</f>
        <v>0</v>
      </c>
      <c r="BI531" s="159">
        <f>IF(N531="nulová",J531,0)</f>
        <v>0</v>
      </c>
      <c r="BJ531" s="17" t="s">
        <v>2215</v>
      </c>
      <c r="BK531" s="159">
        <f>ROUND(I531*H531,2)</f>
        <v>0</v>
      </c>
      <c r="BL531" s="17" t="s">
        <v>2389</v>
      </c>
      <c r="BM531" s="158" t="s">
        <v>1598</v>
      </c>
    </row>
    <row r="532" spans="1:65" s="12" customFormat="1">
      <c r="B532" s="160"/>
      <c r="D532" s="161" t="s">
        <v>2624</v>
      </c>
      <c r="E532" s="162" t="s">
        <v>2156</v>
      </c>
      <c r="F532" s="163" t="s">
        <v>1599</v>
      </c>
      <c r="H532" s="162" t="s">
        <v>2156</v>
      </c>
      <c r="I532" s="345"/>
      <c r="L532" s="160"/>
      <c r="M532" s="164"/>
      <c r="N532" s="165"/>
      <c r="O532" s="165"/>
      <c r="P532" s="165"/>
      <c r="Q532" s="165"/>
      <c r="R532" s="165"/>
      <c r="S532" s="165"/>
      <c r="T532" s="166"/>
      <c r="AT532" s="162" t="s">
        <v>2624</v>
      </c>
      <c r="AU532" s="162" t="s">
        <v>2217</v>
      </c>
      <c r="AV532" s="12" t="s">
        <v>2215</v>
      </c>
      <c r="AW532" s="12" t="s">
        <v>26</v>
      </c>
      <c r="AX532" s="12" t="s">
        <v>2207</v>
      </c>
      <c r="AY532" s="162" t="s">
        <v>2612</v>
      </c>
    </row>
    <row r="533" spans="1:65" s="13" customFormat="1">
      <c r="B533" s="167"/>
      <c r="D533" s="161" t="s">
        <v>2624</v>
      </c>
      <c r="E533" s="168" t="s">
        <v>2156</v>
      </c>
      <c r="F533" s="169" t="s">
        <v>1600</v>
      </c>
      <c r="H533" s="170">
        <v>0.17799999999999999</v>
      </c>
      <c r="I533" s="346"/>
      <c r="L533" s="167"/>
      <c r="M533" s="171"/>
      <c r="N533" s="172"/>
      <c r="O533" s="172"/>
      <c r="P533" s="172"/>
      <c r="Q533" s="172"/>
      <c r="R533" s="172"/>
      <c r="S533" s="172"/>
      <c r="T533" s="173"/>
      <c r="AT533" s="168" t="s">
        <v>2624</v>
      </c>
      <c r="AU533" s="168" t="s">
        <v>2217</v>
      </c>
      <c r="AV533" s="13" t="s">
        <v>2217</v>
      </c>
      <c r="AW533" s="13" t="s">
        <v>26</v>
      </c>
      <c r="AX533" s="13" t="s">
        <v>2207</v>
      </c>
      <c r="AY533" s="168" t="s">
        <v>2612</v>
      </c>
    </row>
    <row r="534" spans="1:65" s="15" customFormat="1">
      <c r="B534" s="181"/>
      <c r="D534" s="161" t="s">
        <v>2624</v>
      </c>
      <c r="E534" s="182" t="s">
        <v>2156</v>
      </c>
      <c r="F534" s="183" t="s">
        <v>2641</v>
      </c>
      <c r="H534" s="184">
        <v>0.17799999999999999</v>
      </c>
      <c r="I534" s="348"/>
      <c r="L534" s="181"/>
      <c r="M534" s="185"/>
      <c r="N534" s="186"/>
      <c r="O534" s="186"/>
      <c r="P534" s="186"/>
      <c r="Q534" s="186"/>
      <c r="R534" s="186"/>
      <c r="S534" s="186"/>
      <c r="T534" s="187"/>
      <c r="AT534" s="182" t="s">
        <v>2624</v>
      </c>
      <c r="AU534" s="182" t="s">
        <v>2217</v>
      </c>
      <c r="AV534" s="15" t="s">
        <v>2389</v>
      </c>
      <c r="AW534" s="15" t="s">
        <v>26</v>
      </c>
      <c r="AX534" s="15" t="s">
        <v>2215</v>
      </c>
      <c r="AY534" s="182" t="s">
        <v>2612</v>
      </c>
    </row>
    <row r="535" spans="1:65" s="1" customFormat="1" ht="16.5" customHeight="1">
      <c r="A535" s="29"/>
      <c r="B535" s="146"/>
      <c r="C535" s="147" t="s">
        <v>3233</v>
      </c>
      <c r="D535" s="147" t="s">
        <v>2618</v>
      </c>
      <c r="E535" s="148" t="s">
        <v>1601</v>
      </c>
      <c r="F535" s="149" t="s">
        <v>1602</v>
      </c>
      <c r="G535" s="150" t="s">
        <v>2248</v>
      </c>
      <c r="H535" s="151">
        <v>35.119999999999997</v>
      </c>
      <c r="I535" s="344"/>
      <c r="J535" s="152">
        <f>ROUND(I535*H535,2)</f>
        <v>0</v>
      </c>
      <c r="K535" s="153"/>
      <c r="L535" s="30"/>
      <c r="M535" s="154" t="s">
        <v>2156</v>
      </c>
      <c r="N535" s="155" t="s">
        <v>2172</v>
      </c>
      <c r="O535" s="156">
        <v>0.114</v>
      </c>
      <c r="P535" s="156">
        <f>O535*H535</f>
        <v>4.0036800000000001</v>
      </c>
      <c r="Q535" s="156">
        <v>0</v>
      </c>
      <c r="R535" s="156">
        <f>Q535*H535</f>
        <v>0</v>
      </c>
      <c r="S535" s="156">
        <v>0</v>
      </c>
      <c r="T535" s="157">
        <f>S535*H535</f>
        <v>0</v>
      </c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R535" s="158" t="s">
        <v>2389</v>
      </c>
      <c r="AT535" s="158" t="s">
        <v>2618</v>
      </c>
      <c r="AU535" s="158" t="s">
        <v>2217</v>
      </c>
      <c r="AY535" s="17" t="s">
        <v>2612</v>
      </c>
      <c r="BE535" s="159">
        <f>IF(N535="základní",J535,0)</f>
        <v>0</v>
      </c>
      <c r="BF535" s="159">
        <f>IF(N535="snížená",J535,0)</f>
        <v>0</v>
      </c>
      <c r="BG535" s="159">
        <f>IF(N535="zákl. přenesená",J535,0)</f>
        <v>0</v>
      </c>
      <c r="BH535" s="159">
        <f>IF(N535="sníž. přenesená",J535,0)</f>
        <v>0</v>
      </c>
      <c r="BI535" s="159">
        <f>IF(N535="nulová",J535,0)</f>
        <v>0</v>
      </c>
      <c r="BJ535" s="17" t="s">
        <v>2215</v>
      </c>
      <c r="BK535" s="159">
        <f>ROUND(I535*H535,2)</f>
        <v>0</v>
      </c>
      <c r="BL535" s="17" t="s">
        <v>2389</v>
      </c>
      <c r="BM535" s="158" t="s">
        <v>1603</v>
      </c>
    </row>
    <row r="536" spans="1:65" s="13" customFormat="1">
      <c r="B536" s="167"/>
      <c r="D536" s="161" t="s">
        <v>2624</v>
      </c>
      <c r="E536" s="168" t="s">
        <v>2156</v>
      </c>
      <c r="F536" s="169" t="s">
        <v>1604</v>
      </c>
      <c r="H536" s="170">
        <v>35.119999999999997</v>
      </c>
      <c r="I536" s="346"/>
      <c r="L536" s="167"/>
      <c r="M536" s="171"/>
      <c r="N536" s="172"/>
      <c r="O536" s="172"/>
      <c r="P536" s="172"/>
      <c r="Q536" s="172"/>
      <c r="R536" s="172"/>
      <c r="S536" s="172"/>
      <c r="T536" s="173"/>
      <c r="AT536" s="168" t="s">
        <v>2624</v>
      </c>
      <c r="AU536" s="168" t="s">
        <v>2217</v>
      </c>
      <c r="AV536" s="13" t="s">
        <v>2217</v>
      </c>
      <c r="AW536" s="13" t="s">
        <v>26</v>
      </c>
      <c r="AX536" s="13" t="s">
        <v>2207</v>
      </c>
      <c r="AY536" s="168" t="s">
        <v>2612</v>
      </c>
    </row>
    <row r="537" spans="1:65" s="15" customFormat="1">
      <c r="B537" s="181"/>
      <c r="D537" s="161" t="s">
        <v>2624</v>
      </c>
      <c r="E537" s="182" t="s">
        <v>1224</v>
      </c>
      <c r="F537" s="183" t="s">
        <v>2641</v>
      </c>
      <c r="H537" s="184">
        <v>35.119999999999997</v>
      </c>
      <c r="I537" s="348"/>
      <c r="L537" s="181"/>
      <c r="M537" s="185"/>
      <c r="N537" s="186"/>
      <c r="O537" s="186"/>
      <c r="P537" s="186"/>
      <c r="Q537" s="186"/>
      <c r="R537" s="186"/>
      <c r="S537" s="186"/>
      <c r="T537" s="187"/>
      <c r="AT537" s="182" t="s">
        <v>2624</v>
      </c>
      <c r="AU537" s="182" t="s">
        <v>2217</v>
      </c>
      <c r="AV537" s="15" t="s">
        <v>2389</v>
      </c>
      <c r="AW537" s="15" t="s">
        <v>26</v>
      </c>
      <c r="AX537" s="15" t="s">
        <v>2215</v>
      </c>
      <c r="AY537" s="182" t="s">
        <v>2612</v>
      </c>
    </row>
    <row r="538" spans="1:65" s="1" customFormat="1" ht="16.5" customHeight="1">
      <c r="A538" s="29"/>
      <c r="B538" s="146"/>
      <c r="C538" s="147" t="s">
        <v>3243</v>
      </c>
      <c r="D538" s="147" t="s">
        <v>2618</v>
      </c>
      <c r="E538" s="148" t="s">
        <v>1605</v>
      </c>
      <c r="F538" s="149" t="s">
        <v>1606</v>
      </c>
      <c r="G538" s="150" t="s">
        <v>2248</v>
      </c>
      <c r="H538" s="151">
        <v>35.119999999999997</v>
      </c>
      <c r="I538" s="344"/>
      <c r="J538" s="152">
        <f>ROUND(I538*H538,2)</f>
        <v>0</v>
      </c>
      <c r="K538" s="153"/>
      <c r="L538" s="30"/>
      <c r="M538" s="154" t="s">
        <v>2156</v>
      </c>
      <c r="N538" s="155" t="s">
        <v>2172</v>
      </c>
      <c r="O538" s="156">
        <v>3.5000000000000003E-2</v>
      </c>
      <c r="P538" s="156">
        <f>O538*H538</f>
        <v>1.2292000000000001</v>
      </c>
      <c r="Q538" s="156">
        <v>0</v>
      </c>
      <c r="R538" s="156">
        <f>Q538*H538</f>
        <v>0</v>
      </c>
      <c r="S538" s="156">
        <v>0</v>
      </c>
      <c r="T538" s="157">
        <f>S538*H538</f>
        <v>0</v>
      </c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R538" s="158" t="s">
        <v>2389</v>
      </c>
      <c r="AT538" s="158" t="s">
        <v>2618</v>
      </c>
      <c r="AU538" s="158" t="s">
        <v>2217</v>
      </c>
      <c r="AY538" s="17" t="s">
        <v>2612</v>
      </c>
      <c r="BE538" s="159">
        <f>IF(N538="základní",J538,0)</f>
        <v>0</v>
      </c>
      <c r="BF538" s="159">
        <f>IF(N538="snížená",J538,0)</f>
        <v>0</v>
      </c>
      <c r="BG538" s="159">
        <f>IF(N538="zákl. přenesená",J538,0)</f>
        <v>0</v>
      </c>
      <c r="BH538" s="159">
        <f>IF(N538="sníž. přenesená",J538,0)</f>
        <v>0</v>
      </c>
      <c r="BI538" s="159">
        <f>IF(N538="nulová",J538,0)</f>
        <v>0</v>
      </c>
      <c r="BJ538" s="17" t="s">
        <v>2215</v>
      </c>
      <c r="BK538" s="159">
        <f>ROUND(I538*H538,2)</f>
        <v>0</v>
      </c>
      <c r="BL538" s="17" t="s">
        <v>2389</v>
      </c>
      <c r="BM538" s="158" t="s">
        <v>1607</v>
      </c>
    </row>
    <row r="539" spans="1:65" s="13" customFormat="1">
      <c r="B539" s="167"/>
      <c r="D539" s="161" t="s">
        <v>2624</v>
      </c>
      <c r="E539" s="168" t="s">
        <v>2156</v>
      </c>
      <c r="F539" s="169" t="s">
        <v>1224</v>
      </c>
      <c r="H539" s="170">
        <v>35.119999999999997</v>
      </c>
      <c r="I539" s="346"/>
      <c r="L539" s="167"/>
      <c r="M539" s="171"/>
      <c r="N539" s="172"/>
      <c r="O539" s="172"/>
      <c r="P539" s="172"/>
      <c r="Q539" s="172"/>
      <c r="R539" s="172"/>
      <c r="S539" s="172"/>
      <c r="T539" s="173"/>
      <c r="AT539" s="168" t="s">
        <v>2624</v>
      </c>
      <c r="AU539" s="168" t="s">
        <v>2217</v>
      </c>
      <c r="AV539" s="13" t="s">
        <v>2217</v>
      </c>
      <c r="AW539" s="13" t="s">
        <v>26</v>
      </c>
      <c r="AX539" s="13" t="s">
        <v>2207</v>
      </c>
      <c r="AY539" s="168" t="s">
        <v>2612</v>
      </c>
    </row>
    <row r="540" spans="1:65" s="15" customFormat="1">
      <c r="B540" s="181"/>
      <c r="D540" s="161" t="s">
        <v>2624</v>
      </c>
      <c r="E540" s="182" t="s">
        <v>2156</v>
      </c>
      <c r="F540" s="183" t="s">
        <v>2641</v>
      </c>
      <c r="H540" s="184">
        <v>35.119999999999997</v>
      </c>
      <c r="I540" s="348"/>
      <c r="L540" s="181"/>
      <c r="M540" s="185"/>
      <c r="N540" s="186"/>
      <c r="O540" s="186"/>
      <c r="P540" s="186"/>
      <c r="Q540" s="186"/>
      <c r="R540" s="186"/>
      <c r="S540" s="186"/>
      <c r="T540" s="187"/>
      <c r="AT540" s="182" t="s">
        <v>2624</v>
      </c>
      <c r="AU540" s="182" t="s">
        <v>2217</v>
      </c>
      <c r="AV540" s="15" t="s">
        <v>2389</v>
      </c>
      <c r="AW540" s="15" t="s">
        <v>26</v>
      </c>
      <c r="AX540" s="15" t="s">
        <v>2215</v>
      </c>
      <c r="AY540" s="182" t="s">
        <v>2612</v>
      </c>
    </row>
    <row r="541" spans="1:65" s="1" customFormat="1" ht="16.5" customHeight="1">
      <c r="A541" s="29"/>
      <c r="B541" s="146"/>
      <c r="C541" s="188" t="s">
        <v>3248</v>
      </c>
      <c r="D541" s="188" t="s">
        <v>2855</v>
      </c>
      <c r="E541" s="189" t="s">
        <v>1608</v>
      </c>
      <c r="F541" s="190" t="s">
        <v>1609</v>
      </c>
      <c r="G541" s="191" t="s">
        <v>2248</v>
      </c>
      <c r="H541" s="192">
        <v>62.743000000000002</v>
      </c>
      <c r="I541" s="349"/>
      <c r="J541" s="193">
        <f>ROUND(I541*H541,2)</f>
        <v>0</v>
      </c>
      <c r="K541" s="194"/>
      <c r="L541" s="195"/>
      <c r="M541" s="196" t="s">
        <v>2156</v>
      </c>
      <c r="N541" s="197" t="s">
        <v>2172</v>
      </c>
      <c r="O541" s="156">
        <v>0</v>
      </c>
      <c r="P541" s="156">
        <f>O541*H541</f>
        <v>0</v>
      </c>
      <c r="Q541" s="156">
        <v>0</v>
      </c>
      <c r="R541" s="156">
        <f>Q541*H541</f>
        <v>0</v>
      </c>
      <c r="S541" s="156">
        <v>0</v>
      </c>
      <c r="T541" s="157">
        <f>S541*H541</f>
        <v>0</v>
      </c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R541" s="158" t="s">
        <v>2342</v>
      </c>
      <c r="AT541" s="158" t="s">
        <v>2855</v>
      </c>
      <c r="AU541" s="158" t="s">
        <v>2217</v>
      </c>
      <c r="AY541" s="17" t="s">
        <v>2612</v>
      </c>
      <c r="BE541" s="159">
        <f>IF(N541="základní",J541,0)</f>
        <v>0</v>
      </c>
      <c r="BF541" s="159">
        <f>IF(N541="snížená",J541,0)</f>
        <v>0</v>
      </c>
      <c r="BG541" s="159">
        <f>IF(N541="zákl. přenesená",J541,0)</f>
        <v>0</v>
      </c>
      <c r="BH541" s="159">
        <f>IF(N541="sníž. přenesená",J541,0)</f>
        <v>0</v>
      </c>
      <c r="BI541" s="159">
        <f>IF(N541="nulová",J541,0)</f>
        <v>0</v>
      </c>
      <c r="BJ541" s="17" t="s">
        <v>2215</v>
      </c>
      <c r="BK541" s="159">
        <f>ROUND(I541*H541,2)</f>
        <v>0</v>
      </c>
      <c r="BL541" s="17" t="s">
        <v>2389</v>
      </c>
      <c r="BM541" s="158" t="s">
        <v>1610</v>
      </c>
    </row>
    <row r="542" spans="1:65" s="13" customFormat="1">
      <c r="B542" s="167"/>
      <c r="D542" s="161" t="s">
        <v>2624</v>
      </c>
      <c r="E542" s="168" t="s">
        <v>2156</v>
      </c>
      <c r="F542" s="169" t="s">
        <v>1611</v>
      </c>
      <c r="H542" s="170">
        <v>62.743000000000002</v>
      </c>
      <c r="I542" s="346"/>
      <c r="L542" s="167"/>
      <c r="M542" s="171"/>
      <c r="N542" s="172"/>
      <c r="O542" s="172"/>
      <c r="P542" s="172"/>
      <c r="Q542" s="172"/>
      <c r="R542" s="172"/>
      <c r="S542" s="172"/>
      <c r="T542" s="173"/>
      <c r="AT542" s="168" t="s">
        <v>2624</v>
      </c>
      <c r="AU542" s="168" t="s">
        <v>2217</v>
      </c>
      <c r="AV542" s="13" t="s">
        <v>2217</v>
      </c>
      <c r="AW542" s="13" t="s">
        <v>26</v>
      </c>
      <c r="AX542" s="13" t="s">
        <v>2207</v>
      </c>
      <c r="AY542" s="168" t="s">
        <v>2612</v>
      </c>
    </row>
    <row r="543" spans="1:65" s="15" customFormat="1">
      <c r="B543" s="181"/>
      <c r="D543" s="161" t="s">
        <v>2624</v>
      </c>
      <c r="E543" s="182" t="s">
        <v>2156</v>
      </c>
      <c r="F543" s="183" t="s">
        <v>2641</v>
      </c>
      <c r="H543" s="184">
        <v>62.743000000000002</v>
      </c>
      <c r="I543" s="348"/>
      <c r="L543" s="181"/>
      <c r="M543" s="185"/>
      <c r="N543" s="186"/>
      <c r="O543" s="186"/>
      <c r="P543" s="186"/>
      <c r="Q543" s="186"/>
      <c r="R543" s="186"/>
      <c r="S543" s="186"/>
      <c r="T543" s="187"/>
      <c r="AT543" s="182" t="s">
        <v>2624</v>
      </c>
      <c r="AU543" s="182" t="s">
        <v>2217</v>
      </c>
      <c r="AV543" s="15" t="s">
        <v>2389</v>
      </c>
      <c r="AW543" s="15" t="s">
        <v>26</v>
      </c>
      <c r="AX543" s="15" t="s">
        <v>2215</v>
      </c>
      <c r="AY543" s="182" t="s">
        <v>2612</v>
      </c>
    </row>
    <row r="544" spans="1:65" s="1" customFormat="1" ht="16.5" customHeight="1">
      <c r="A544" s="29"/>
      <c r="B544" s="146"/>
      <c r="C544" s="147" t="s">
        <v>3256</v>
      </c>
      <c r="D544" s="147" t="s">
        <v>2618</v>
      </c>
      <c r="E544" s="148" t="s">
        <v>1612</v>
      </c>
      <c r="F544" s="149" t="s">
        <v>1613</v>
      </c>
      <c r="G544" s="150" t="s">
        <v>2345</v>
      </c>
      <c r="H544" s="151">
        <v>1.5</v>
      </c>
      <c r="I544" s="344"/>
      <c r="J544" s="152">
        <f>ROUND(I544*H544,2)</f>
        <v>0</v>
      </c>
      <c r="K544" s="153"/>
      <c r="L544" s="30"/>
      <c r="M544" s="154" t="s">
        <v>2156</v>
      </c>
      <c r="N544" s="155" t="s">
        <v>2172</v>
      </c>
      <c r="O544" s="156">
        <v>0.152</v>
      </c>
      <c r="P544" s="156">
        <f>O544*H544</f>
        <v>0.22799999999999998</v>
      </c>
      <c r="Q544" s="156">
        <v>8.6190000000000003E-2</v>
      </c>
      <c r="R544" s="156">
        <f>Q544*H544</f>
        <v>0.12928500000000001</v>
      </c>
      <c r="S544" s="156">
        <v>0</v>
      </c>
      <c r="T544" s="157">
        <f>S544*H544</f>
        <v>0</v>
      </c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R544" s="158" t="s">
        <v>2389</v>
      </c>
      <c r="AT544" s="158" t="s">
        <v>2618</v>
      </c>
      <c r="AU544" s="158" t="s">
        <v>2217</v>
      </c>
      <c r="AY544" s="17" t="s">
        <v>2612</v>
      </c>
      <c r="BE544" s="159">
        <f>IF(N544="základní",J544,0)</f>
        <v>0</v>
      </c>
      <c r="BF544" s="159">
        <f>IF(N544="snížená",J544,0)</f>
        <v>0</v>
      </c>
      <c r="BG544" s="159">
        <f>IF(N544="zákl. přenesená",J544,0)</f>
        <v>0</v>
      </c>
      <c r="BH544" s="159">
        <f>IF(N544="sníž. přenesená",J544,0)</f>
        <v>0</v>
      </c>
      <c r="BI544" s="159">
        <f>IF(N544="nulová",J544,0)</f>
        <v>0</v>
      </c>
      <c r="BJ544" s="17" t="s">
        <v>2215</v>
      </c>
      <c r="BK544" s="159">
        <f>ROUND(I544*H544,2)</f>
        <v>0</v>
      </c>
      <c r="BL544" s="17" t="s">
        <v>2389</v>
      </c>
      <c r="BM544" s="158" t="s">
        <v>1614</v>
      </c>
    </row>
    <row r="545" spans="1:65" s="12" customFormat="1">
      <c r="B545" s="160"/>
      <c r="D545" s="161" t="s">
        <v>2624</v>
      </c>
      <c r="E545" s="162" t="s">
        <v>2156</v>
      </c>
      <c r="F545" s="163" t="s">
        <v>1615</v>
      </c>
      <c r="H545" s="162" t="s">
        <v>2156</v>
      </c>
      <c r="I545" s="345"/>
      <c r="L545" s="160"/>
      <c r="M545" s="164"/>
      <c r="N545" s="165"/>
      <c r="O545" s="165"/>
      <c r="P545" s="165"/>
      <c r="Q545" s="165"/>
      <c r="R545" s="165"/>
      <c r="S545" s="165"/>
      <c r="T545" s="166"/>
      <c r="AT545" s="162" t="s">
        <v>2624</v>
      </c>
      <c r="AU545" s="162" t="s">
        <v>2217</v>
      </c>
      <c r="AV545" s="12" t="s">
        <v>2215</v>
      </c>
      <c r="AW545" s="12" t="s">
        <v>26</v>
      </c>
      <c r="AX545" s="12" t="s">
        <v>2207</v>
      </c>
      <c r="AY545" s="162" t="s">
        <v>2612</v>
      </c>
    </row>
    <row r="546" spans="1:65" s="13" customFormat="1">
      <c r="B546" s="167"/>
      <c r="D546" s="161" t="s">
        <v>2624</v>
      </c>
      <c r="E546" s="168" t="s">
        <v>2156</v>
      </c>
      <c r="F546" s="169" t="s">
        <v>2352</v>
      </c>
      <c r="H546" s="170">
        <v>1.5</v>
      </c>
      <c r="I546" s="346"/>
      <c r="L546" s="167"/>
      <c r="M546" s="171"/>
      <c r="N546" s="172"/>
      <c r="O546" s="172"/>
      <c r="P546" s="172"/>
      <c r="Q546" s="172"/>
      <c r="R546" s="172"/>
      <c r="S546" s="172"/>
      <c r="T546" s="173"/>
      <c r="AT546" s="168" t="s">
        <v>2624</v>
      </c>
      <c r="AU546" s="168" t="s">
        <v>2217</v>
      </c>
      <c r="AV546" s="13" t="s">
        <v>2217</v>
      </c>
      <c r="AW546" s="13" t="s">
        <v>26</v>
      </c>
      <c r="AX546" s="13" t="s">
        <v>2207</v>
      </c>
      <c r="AY546" s="168" t="s">
        <v>2612</v>
      </c>
    </row>
    <row r="547" spans="1:65" s="15" customFormat="1">
      <c r="B547" s="181"/>
      <c r="D547" s="161" t="s">
        <v>2624</v>
      </c>
      <c r="E547" s="182" t="s">
        <v>1616</v>
      </c>
      <c r="F547" s="183" t="s">
        <v>2641</v>
      </c>
      <c r="H547" s="184">
        <v>1.5</v>
      </c>
      <c r="I547" s="348"/>
      <c r="L547" s="181"/>
      <c r="M547" s="185"/>
      <c r="N547" s="186"/>
      <c r="O547" s="186"/>
      <c r="P547" s="186"/>
      <c r="Q547" s="186"/>
      <c r="R547" s="186"/>
      <c r="S547" s="186"/>
      <c r="T547" s="187"/>
      <c r="AT547" s="182" t="s">
        <v>2624</v>
      </c>
      <c r="AU547" s="182" t="s">
        <v>2217</v>
      </c>
      <c r="AV547" s="15" t="s">
        <v>2389</v>
      </c>
      <c r="AW547" s="15" t="s">
        <v>26</v>
      </c>
      <c r="AX547" s="15" t="s">
        <v>2215</v>
      </c>
      <c r="AY547" s="182" t="s">
        <v>2612</v>
      </c>
    </row>
    <row r="548" spans="1:65" s="1" customFormat="1" ht="16.5" customHeight="1">
      <c r="A548" s="29"/>
      <c r="B548" s="146"/>
      <c r="C548" s="147" t="s">
        <v>3268</v>
      </c>
      <c r="D548" s="147" t="s">
        <v>2618</v>
      </c>
      <c r="E548" s="148" t="s">
        <v>1617</v>
      </c>
      <c r="F548" s="149" t="s">
        <v>1618</v>
      </c>
      <c r="G548" s="150" t="s">
        <v>2248</v>
      </c>
      <c r="H548" s="151">
        <v>35.119999999999997</v>
      </c>
      <c r="I548" s="344"/>
      <c r="J548" s="152">
        <f>ROUND(I548*H548,2)</f>
        <v>0</v>
      </c>
      <c r="K548" s="153"/>
      <c r="L548" s="30"/>
      <c r="M548" s="154" t="s">
        <v>2156</v>
      </c>
      <c r="N548" s="155" t="s">
        <v>2172</v>
      </c>
      <c r="O548" s="156">
        <v>0.05</v>
      </c>
      <c r="P548" s="156">
        <f>O548*H548</f>
        <v>1.756</v>
      </c>
      <c r="Q548" s="156">
        <v>1.0000000000000001E-5</v>
      </c>
      <c r="R548" s="156">
        <f>Q548*H548</f>
        <v>3.5120000000000003E-4</v>
      </c>
      <c r="S548" s="156">
        <v>0</v>
      </c>
      <c r="T548" s="157">
        <f>S548*H548</f>
        <v>0</v>
      </c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R548" s="158" t="s">
        <v>2389</v>
      </c>
      <c r="AT548" s="158" t="s">
        <v>2618</v>
      </c>
      <c r="AU548" s="158" t="s">
        <v>2217</v>
      </c>
      <c r="AY548" s="17" t="s">
        <v>2612</v>
      </c>
      <c r="BE548" s="159">
        <f>IF(N548="základní",J548,0)</f>
        <v>0</v>
      </c>
      <c r="BF548" s="159">
        <f>IF(N548="snížená",J548,0)</f>
        <v>0</v>
      </c>
      <c r="BG548" s="159">
        <f>IF(N548="zákl. přenesená",J548,0)</f>
        <v>0</v>
      </c>
      <c r="BH548" s="159">
        <f>IF(N548="sníž. přenesená",J548,0)</f>
        <v>0</v>
      </c>
      <c r="BI548" s="159">
        <f>IF(N548="nulová",J548,0)</f>
        <v>0</v>
      </c>
      <c r="BJ548" s="17" t="s">
        <v>2215</v>
      </c>
      <c r="BK548" s="159">
        <f>ROUND(I548*H548,2)</f>
        <v>0</v>
      </c>
      <c r="BL548" s="17" t="s">
        <v>2389</v>
      </c>
      <c r="BM548" s="158" t="s">
        <v>1619</v>
      </c>
    </row>
    <row r="549" spans="1:65" s="13" customFormat="1">
      <c r="B549" s="167"/>
      <c r="D549" s="161" t="s">
        <v>2624</v>
      </c>
      <c r="E549" s="168" t="s">
        <v>2156</v>
      </c>
      <c r="F549" s="169" t="s">
        <v>1224</v>
      </c>
      <c r="H549" s="170">
        <v>35.119999999999997</v>
      </c>
      <c r="I549" s="346"/>
      <c r="L549" s="167"/>
      <c r="M549" s="171"/>
      <c r="N549" s="172"/>
      <c r="O549" s="172"/>
      <c r="P549" s="172"/>
      <c r="Q549" s="172"/>
      <c r="R549" s="172"/>
      <c r="S549" s="172"/>
      <c r="T549" s="173"/>
      <c r="AT549" s="168" t="s">
        <v>2624</v>
      </c>
      <c r="AU549" s="168" t="s">
        <v>2217</v>
      </c>
      <c r="AV549" s="13" t="s">
        <v>2217</v>
      </c>
      <c r="AW549" s="13" t="s">
        <v>26</v>
      </c>
      <c r="AX549" s="13" t="s">
        <v>2207</v>
      </c>
      <c r="AY549" s="168" t="s">
        <v>2612</v>
      </c>
    </row>
    <row r="550" spans="1:65" s="15" customFormat="1">
      <c r="B550" s="181"/>
      <c r="D550" s="161" t="s">
        <v>2624</v>
      </c>
      <c r="E550" s="182" t="s">
        <v>2156</v>
      </c>
      <c r="F550" s="183" t="s">
        <v>2641</v>
      </c>
      <c r="H550" s="184">
        <v>35.119999999999997</v>
      </c>
      <c r="I550" s="348"/>
      <c r="L550" s="181"/>
      <c r="M550" s="185"/>
      <c r="N550" s="186"/>
      <c r="O550" s="186"/>
      <c r="P550" s="186"/>
      <c r="Q550" s="186"/>
      <c r="R550" s="186"/>
      <c r="S550" s="186"/>
      <c r="T550" s="187"/>
      <c r="AT550" s="182" t="s">
        <v>2624</v>
      </c>
      <c r="AU550" s="182" t="s">
        <v>2217</v>
      </c>
      <c r="AV550" s="15" t="s">
        <v>2389</v>
      </c>
      <c r="AW550" s="15" t="s">
        <v>26</v>
      </c>
      <c r="AX550" s="15" t="s">
        <v>2215</v>
      </c>
      <c r="AY550" s="182" t="s">
        <v>2612</v>
      </c>
    </row>
    <row r="551" spans="1:65" s="1" customFormat="1" ht="16.5" customHeight="1">
      <c r="A551" s="29"/>
      <c r="B551" s="146"/>
      <c r="C551" s="147" t="s">
        <v>3272</v>
      </c>
      <c r="D551" s="147" t="s">
        <v>2618</v>
      </c>
      <c r="E551" s="148" t="s">
        <v>1620</v>
      </c>
      <c r="F551" s="149" t="s">
        <v>1621</v>
      </c>
      <c r="G551" s="150" t="s">
        <v>2345</v>
      </c>
      <c r="H551" s="151">
        <v>19.7</v>
      </c>
      <c r="I551" s="344"/>
      <c r="J551" s="152">
        <f>ROUND(I551*H551,2)</f>
        <v>0</v>
      </c>
      <c r="K551" s="153"/>
      <c r="L551" s="30"/>
      <c r="M551" s="154" t="s">
        <v>2156</v>
      </c>
      <c r="N551" s="155" t="s">
        <v>2172</v>
      </c>
      <c r="O551" s="156">
        <v>1.0489999999999999</v>
      </c>
      <c r="P551" s="156">
        <f>O551*H551</f>
        <v>20.665299999999998</v>
      </c>
      <c r="Q551" s="156">
        <v>8.8500000000000002E-3</v>
      </c>
      <c r="R551" s="156">
        <f>Q551*H551</f>
        <v>0.174345</v>
      </c>
      <c r="S551" s="156">
        <v>0</v>
      </c>
      <c r="T551" s="157">
        <f>S551*H551</f>
        <v>0</v>
      </c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R551" s="158" t="s">
        <v>2389</v>
      </c>
      <c r="AT551" s="158" t="s">
        <v>2618</v>
      </c>
      <c r="AU551" s="158" t="s">
        <v>2217</v>
      </c>
      <c r="AY551" s="17" t="s">
        <v>2612</v>
      </c>
      <c r="BE551" s="159">
        <f>IF(N551="základní",J551,0)</f>
        <v>0</v>
      </c>
      <c r="BF551" s="159">
        <f>IF(N551="snížená",J551,0)</f>
        <v>0</v>
      </c>
      <c r="BG551" s="159">
        <f>IF(N551="zákl. přenesená",J551,0)</f>
        <v>0</v>
      </c>
      <c r="BH551" s="159">
        <f>IF(N551="sníž. přenesená",J551,0)</f>
        <v>0</v>
      </c>
      <c r="BI551" s="159">
        <f>IF(N551="nulová",J551,0)</f>
        <v>0</v>
      </c>
      <c r="BJ551" s="17" t="s">
        <v>2215</v>
      </c>
      <c r="BK551" s="159">
        <f>ROUND(I551*H551,2)</f>
        <v>0</v>
      </c>
      <c r="BL551" s="17" t="s">
        <v>2389</v>
      </c>
      <c r="BM551" s="158" t="s">
        <v>1622</v>
      </c>
    </row>
    <row r="552" spans="1:65" s="13" customFormat="1">
      <c r="B552" s="167"/>
      <c r="D552" s="161" t="s">
        <v>2624</v>
      </c>
      <c r="E552" s="168" t="s">
        <v>2156</v>
      </c>
      <c r="F552" s="169" t="s">
        <v>1623</v>
      </c>
      <c r="H552" s="170">
        <v>12.9</v>
      </c>
      <c r="I552" s="346"/>
      <c r="L552" s="167"/>
      <c r="M552" s="171"/>
      <c r="N552" s="172"/>
      <c r="O552" s="172"/>
      <c r="P552" s="172"/>
      <c r="Q552" s="172"/>
      <c r="R552" s="172"/>
      <c r="S552" s="172"/>
      <c r="T552" s="173"/>
      <c r="AT552" s="168" t="s">
        <v>2624</v>
      </c>
      <c r="AU552" s="168" t="s">
        <v>2217</v>
      </c>
      <c r="AV552" s="13" t="s">
        <v>2217</v>
      </c>
      <c r="AW552" s="13" t="s">
        <v>26</v>
      </c>
      <c r="AX552" s="13" t="s">
        <v>2207</v>
      </c>
      <c r="AY552" s="168" t="s">
        <v>2612</v>
      </c>
    </row>
    <row r="553" spans="1:65" s="13" customFormat="1">
      <c r="B553" s="167"/>
      <c r="D553" s="161" t="s">
        <v>2624</v>
      </c>
      <c r="E553" s="168" t="s">
        <v>2156</v>
      </c>
      <c r="F553" s="169" t="s">
        <v>1624</v>
      </c>
      <c r="H553" s="170">
        <v>6.8</v>
      </c>
      <c r="I553" s="346"/>
      <c r="L553" s="167"/>
      <c r="M553" s="171"/>
      <c r="N553" s="172"/>
      <c r="O553" s="172"/>
      <c r="P553" s="172"/>
      <c r="Q553" s="172"/>
      <c r="R553" s="172"/>
      <c r="S553" s="172"/>
      <c r="T553" s="173"/>
      <c r="AT553" s="168" t="s">
        <v>2624</v>
      </c>
      <c r="AU553" s="168" t="s">
        <v>2217</v>
      </c>
      <c r="AV553" s="13" t="s">
        <v>2217</v>
      </c>
      <c r="AW553" s="13" t="s">
        <v>26</v>
      </c>
      <c r="AX553" s="13" t="s">
        <v>2207</v>
      </c>
      <c r="AY553" s="168" t="s">
        <v>2612</v>
      </c>
    </row>
    <row r="554" spans="1:65" s="15" customFormat="1">
      <c r="B554" s="181"/>
      <c r="D554" s="161" t="s">
        <v>2624</v>
      </c>
      <c r="E554" s="182" t="s">
        <v>1218</v>
      </c>
      <c r="F554" s="183" t="s">
        <v>2641</v>
      </c>
      <c r="H554" s="184">
        <v>19.7</v>
      </c>
      <c r="I554" s="348"/>
      <c r="L554" s="181"/>
      <c r="M554" s="185"/>
      <c r="N554" s="186"/>
      <c r="O554" s="186"/>
      <c r="P554" s="186"/>
      <c r="Q554" s="186"/>
      <c r="R554" s="186"/>
      <c r="S554" s="186"/>
      <c r="T554" s="187"/>
      <c r="AT554" s="182" t="s">
        <v>2624</v>
      </c>
      <c r="AU554" s="182" t="s">
        <v>2217</v>
      </c>
      <c r="AV554" s="15" t="s">
        <v>2389</v>
      </c>
      <c r="AW554" s="15" t="s">
        <v>26</v>
      </c>
      <c r="AX554" s="15" t="s">
        <v>2215</v>
      </c>
      <c r="AY554" s="182" t="s">
        <v>2612</v>
      </c>
    </row>
    <row r="555" spans="1:65" s="1" customFormat="1" ht="21.75" customHeight="1">
      <c r="A555" s="29"/>
      <c r="B555" s="146"/>
      <c r="C555" s="188" t="s">
        <v>3276</v>
      </c>
      <c r="D555" s="188" t="s">
        <v>2855</v>
      </c>
      <c r="E555" s="189" t="s">
        <v>1625</v>
      </c>
      <c r="F555" s="190" t="s">
        <v>1626</v>
      </c>
      <c r="G555" s="191" t="s">
        <v>2345</v>
      </c>
      <c r="H555" s="192">
        <v>21.67</v>
      </c>
      <c r="I555" s="349"/>
      <c r="J555" s="193">
        <f>ROUND(I555*H555,2)</f>
        <v>0</v>
      </c>
      <c r="K555" s="194"/>
      <c r="L555" s="195"/>
      <c r="M555" s="196" t="s">
        <v>2156</v>
      </c>
      <c r="N555" s="197" t="s">
        <v>2172</v>
      </c>
      <c r="O555" s="156">
        <v>0</v>
      </c>
      <c r="P555" s="156">
        <f>O555*H555</f>
        <v>0</v>
      </c>
      <c r="Q555" s="156">
        <v>8.8000000000000003E-4</v>
      </c>
      <c r="R555" s="156">
        <f>Q555*H555</f>
        <v>1.9069600000000003E-2</v>
      </c>
      <c r="S555" s="156">
        <v>0</v>
      </c>
      <c r="T555" s="157">
        <f>S555*H555</f>
        <v>0</v>
      </c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R555" s="158" t="s">
        <v>2342</v>
      </c>
      <c r="AT555" s="158" t="s">
        <v>2855</v>
      </c>
      <c r="AU555" s="158" t="s">
        <v>2217</v>
      </c>
      <c r="AY555" s="17" t="s">
        <v>2612</v>
      </c>
      <c r="BE555" s="159">
        <f>IF(N555="základní",J555,0)</f>
        <v>0</v>
      </c>
      <c r="BF555" s="159">
        <f>IF(N555="snížená",J555,0)</f>
        <v>0</v>
      </c>
      <c r="BG555" s="159">
        <f>IF(N555="zákl. přenesená",J555,0)</f>
        <v>0</v>
      </c>
      <c r="BH555" s="159">
        <f>IF(N555="sníž. přenesená",J555,0)</f>
        <v>0</v>
      </c>
      <c r="BI555" s="159">
        <f>IF(N555="nulová",J555,0)</f>
        <v>0</v>
      </c>
      <c r="BJ555" s="17" t="s">
        <v>2215</v>
      </c>
      <c r="BK555" s="159">
        <f>ROUND(I555*H555,2)</f>
        <v>0</v>
      </c>
      <c r="BL555" s="17" t="s">
        <v>2389</v>
      </c>
      <c r="BM555" s="158" t="s">
        <v>1627</v>
      </c>
    </row>
    <row r="556" spans="1:65" s="13" customFormat="1">
      <c r="B556" s="167"/>
      <c r="D556" s="161" t="s">
        <v>2624</v>
      </c>
      <c r="E556" s="168" t="s">
        <v>2156</v>
      </c>
      <c r="F556" s="169" t="s">
        <v>1628</v>
      </c>
      <c r="H556" s="170">
        <v>21.67</v>
      </c>
      <c r="I556" s="346"/>
      <c r="L556" s="167"/>
      <c r="M556" s="171"/>
      <c r="N556" s="172"/>
      <c r="O556" s="172"/>
      <c r="P556" s="172"/>
      <c r="Q556" s="172"/>
      <c r="R556" s="172"/>
      <c r="S556" s="172"/>
      <c r="T556" s="173"/>
      <c r="AT556" s="168" t="s">
        <v>2624</v>
      </c>
      <c r="AU556" s="168" t="s">
        <v>2217</v>
      </c>
      <c r="AV556" s="13" t="s">
        <v>2217</v>
      </c>
      <c r="AW556" s="13" t="s">
        <v>26</v>
      </c>
      <c r="AX556" s="13" t="s">
        <v>2207</v>
      </c>
      <c r="AY556" s="168" t="s">
        <v>2612</v>
      </c>
    </row>
    <row r="557" spans="1:65" s="15" customFormat="1">
      <c r="B557" s="181"/>
      <c r="D557" s="161" t="s">
        <v>2624</v>
      </c>
      <c r="E557" s="182" t="s">
        <v>2156</v>
      </c>
      <c r="F557" s="183" t="s">
        <v>2641</v>
      </c>
      <c r="H557" s="184">
        <v>21.67</v>
      </c>
      <c r="I557" s="348"/>
      <c r="L557" s="181"/>
      <c r="M557" s="185"/>
      <c r="N557" s="186"/>
      <c r="O557" s="186"/>
      <c r="P557" s="186"/>
      <c r="Q557" s="186"/>
      <c r="R557" s="186"/>
      <c r="S557" s="186"/>
      <c r="T557" s="187"/>
      <c r="AT557" s="182" t="s">
        <v>2624</v>
      </c>
      <c r="AU557" s="182" t="s">
        <v>2217</v>
      </c>
      <c r="AV557" s="15" t="s">
        <v>2389</v>
      </c>
      <c r="AW557" s="15" t="s">
        <v>26</v>
      </c>
      <c r="AX557" s="15" t="s">
        <v>2215</v>
      </c>
      <c r="AY557" s="182" t="s">
        <v>2612</v>
      </c>
    </row>
    <row r="558" spans="1:65" s="1" customFormat="1" ht="21.75" customHeight="1">
      <c r="A558" s="29"/>
      <c r="B558" s="146"/>
      <c r="C558" s="147" t="s">
        <v>2339</v>
      </c>
      <c r="D558" s="147" t="s">
        <v>2618</v>
      </c>
      <c r="E558" s="148" t="s">
        <v>1629</v>
      </c>
      <c r="F558" s="149" t="s">
        <v>1630</v>
      </c>
      <c r="G558" s="150" t="s">
        <v>2297</v>
      </c>
      <c r="H558" s="151">
        <v>103.4</v>
      </c>
      <c r="I558" s="344"/>
      <c r="J558" s="152">
        <f>ROUND(I558*H558,2)</f>
        <v>0</v>
      </c>
      <c r="K558" s="153"/>
      <c r="L558" s="30"/>
      <c r="M558" s="154" t="s">
        <v>2156</v>
      </c>
      <c r="N558" s="155" t="s">
        <v>2172</v>
      </c>
      <c r="O558" s="156">
        <v>0.105</v>
      </c>
      <c r="P558" s="156">
        <f>O558*H558</f>
        <v>10.856999999999999</v>
      </c>
      <c r="Q558" s="156">
        <v>1.2999999999999999E-4</v>
      </c>
      <c r="R558" s="156">
        <f>Q558*H558</f>
        <v>1.3441999999999999E-2</v>
      </c>
      <c r="S558" s="156">
        <v>0</v>
      </c>
      <c r="T558" s="157">
        <f>S558*H558</f>
        <v>0</v>
      </c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R558" s="158" t="s">
        <v>2389</v>
      </c>
      <c r="AT558" s="158" t="s">
        <v>2618</v>
      </c>
      <c r="AU558" s="158" t="s">
        <v>2217</v>
      </c>
      <c r="AY558" s="17" t="s">
        <v>2612</v>
      </c>
      <c r="BE558" s="159">
        <f>IF(N558="základní",J558,0)</f>
        <v>0</v>
      </c>
      <c r="BF558" s="159">
        <f>IF(N558="snížená",J558,0)</f>
        <v>0</v>
      </c>
      <c r="BG558" s="159">
        <f>IF(N558="zákl. přenesená",J558,0)</f>
        <v>0</v>
      </c>
      <c r="BH558" s="159">
        <f>IF(N558="sníž. přenesená",J558,0)</f>
        <v>0</v>
      </c>
      <c r="BI558" s="159">
        <f>IF(N558="nulová",J558,0)</f>
        <v>0</v>
      </c>
      <c r="BJ558" s="17" t="s">
        <v>2215</v>
      </c>
      <c r="BK558" s="159">
        <f>ROUND(I558*H558,2)</f>
        <v>0</v>
      </c>
      <c r="BL558" s="17" t="s">
        <v>2389</v>
      </c>
      <c r="BM558" s="158" t="s">
        <v>1631</v>
      </c>
    </row>
    <row r="559" spans="1:65" s="12" customFormat="1">
      <c r="B559" s="160"/>
      <c r="D559" s="161" t="s">
        <v>2624</v>
      </c>
      <c r="E559" s="162" t="s">
        <v>2156</v>
      </c>
      <c r="F559" s="163" t="s">
        <v>1632</v>
      </c>
      <c r="H559" s="162" t="s">
        <v>2156</v>
      </c>
      <c r="I559" s="345"/>
      <c r="L559" s="160"/>
      <c r="M559" s="164"/>
      <c r="N559" s="165"/>
      <c r="O559" s="165"/>
      <c r="P559" s="165"/>
      <c r="Q559" s="165"/>
      <c r="R559" s="165"/>
      <c r="S559" s="165"/>
      <c r="T559" s="166"/>
      <c r="AT559" s="162" t="s">
        <v>2624</v>
      </c>
      <c r="AU559" s="162" t="s">
        <v>2217</v>
      </c>
      <c r="AV559" s="12" t="s">
        <v>2215</v>
      </c>
      <c r="AW559" s="12" t="s">
        <v>26</v>
      </c>
      <c r="AX559" s="12" t="s">
        <v>2207</v>
      </c>
      <c r="AY559" s="162" t="s">
        <v>2612</v>
      </c>
    </row>
    <row r="560" spans="1:65" s="13" customFormat="1">
      <c r="B560" s="167"/>
      <c r="D560" s="161" t="s">
        <v>2624</v>
      </c>
      <c r="E560" s="168" t="s">
        <v>2156</v>
      </c>
      <c r="F560" s="169" t="s">
        <v>1633</v>
      </c>
      <c r="H560" s="170">
        <v>11.7</v>
      </c>
      <c r="I560" s="346"/>
      <c r="L560" s="167"/>
      <c r="M560" s="171"/>
      <c r="N560" s="172"/>
      <c r="O560" s="172"/>
      <c r="P560" s="172"/>
      <c r="Q560" s="172"/>
      <c r="R560" s="172"/>
      <c r="S560" s="172"/>
      <c r="T560" s="173"/>
      <c r="AT560" s="168" t="s">
        <v>2624</v>
      </c>
      <c r="AU560" s="168" t="s">
        <v>2217</v>
      </c>
      <c r="AV560" s="13" t="s">
        <v>2217</v>
      </c>
      <c r="AW560" s="13" t="s">
        <v>26</v>
      </c>
      <c r="AX560" s="13" t="s">
        <v>2207</v>
      </c>
      <c r="AY560" s="168" t="s">
        <v>2612</v>
      </c>
    </row>
    <row r="561" spans="2:51" s="13" customFormat="1">
      <c r="B561" s="167"/>
      <c r="D561" s="161" t="s">
        <v>2624</v>
      </c>
      <c r="E561" s="168" t="s">
        <v>2156</v>
      </c>
      <c r="F561" s="169" t="s">
        <v>1634</v>
      </c>
      <c r="H561" s="170">
        <v>1.6</v>
      </c>
      <c r="I561" s="346"/>
      <c r="L561" s="167"/>
      <c r="M561" s="171"/>
      <c r="N561" s="172"/>
      <c r="O561" s="172"/>
      <c r="P561" s="172"/>
      <c r="Q561" s="172"/>
      <c r="R561" s="172"/>
      <c r="S561" s="172"/>
      <c r="T561" s="173"/>
      <c r="AT561" s="168" t="s">
        <v>2624</v>
      </c>
      <c r="AU561" s="168" t="s">
        <v>2217</v>
      </c>
      <c r="AV561" s="13" t="s">
        <v>2217</v>
      </c>
      <c r="AW561" s="13" t="s">
        <v>26</v>
      </c>
      <c r="AX561" s="13" t="s">
        <v>2207</v>
      </c>
      <c r="AY561" s="168" t="s">
        <v>2612</v>
      </c>
    </row>
    <row r="562" spans="2:51" s="14" customFormat="1">
      <c r="B562" s="174"/>
      <c r="D562" s="161" t="s">
        <v>2624</v>
      </c>
      <c r="E562" s="175" t="s">
        <v>2156</v>
      </c>
      <c r="F562" s="176" t="s">
        <v>2638</v>
      </c>
      <c r="H562" s="177">
        <v>13.3</v>
      </c>
      <c r="I562" s="347"/>
      <c r="L562" s="174"/>
      <c r="M562" s="178"/>
      <c r="N562" s="179"/>
      <c r="O562" s="179"/>
      <c r="P562" s="179"/>
      <c r="Q562" s="179"/>
      <c r="R562" s="179"/>
      <c r="S562" s="179"/>
      <c r="T562" s="180"/>
      <c r="AT562" s="175" t="s">
        <v>2624</v>
      </c>
      <c r="AU562" s="175" t="s">
        <v>2217</v>
      </c>
      <c r="AV562" s="14" t="s">
        <v>2329</v>
      </c>
      <c r="AW562" s="14" t="s">
        <v>26</v>
      </c>
      <c r="AX562" s="14" t="s">
        <v>2207</v>
      </c>
      <c r="AY562" s="175" t="s">
        <v>2612</v>
      </c>
    </row>
    <row r="563" spans="2:51" s="12" customFormat="1">
      <c r="B563" s="160"/>
      <c r="D563" s="161" t="s">
        <v>2624</v>
      </c>
      <c r="E563" s="162" t="s">
        <v>2156</v>
      </c>
      <c r="F563" s="163" t="s">
        <v>1635</v>
      </c>
      <c r="H563" s="162" t="s">
        <v>2156</v>
      </c>
      <c r="I563" s="345"/>
      <c r="L563" s="160"/>
      <c r="M563" s="164"/>
      <c r="N563" s="165"/>
      <c r="O563" s="165"/>
      <c r="P563" s="165"/>
      <c r="Q563" s="165"/>
      <c r="R563" s="165"/>
      <c r="S563" s="165"/>
      <c r="T563" s="166"/>
      <c r="AT563" s="162" t="s">
        <v>2624</v>
      </c>
      <c r="AU563" s="162" t="s">
        <v>2217</v>
      </c>
      <c r="AV563" s="12" t="s">
        <v>2215</v>
      </c>
      <c r="AW563" s="12" t="s">
        <v>26</v>
      </c>
      <c r="AX563" s="12" t="s">
        <v>2207</v>
      </c>
      <c r="AY563" s="162" t="s">
        <v>2612</v>
      </c>
    </row>
    <row r="564" spans="2:51" s="13" customFormat="1">
      <c r="B564" s="167"/>
      <c r="D564" s="161" t="s">
        <v>2624</v>
      </c>
      <c r="E564" s="168" t="s">
        <v>2156</v>
      </c>
      <c r="F564" s="169" t="s">
        <v>1636</v>
      </c>
      <c r="H564" s="170">
        <v>23.4</v>
      </c>
      <c r="I564" s="346"/>
      <c r="L564" s="167"/>
      <c r="M564" s="171"/>
      <c r="N564" s="172"/>
      <c r="O564" s="172"/>
      <c r="P564" s="172"/>
      <c r="Q564" s="172"/>
      <c r="R564" s="172"/>
      <c r="S564" s="172"/>
      <c r="T564" s="173"/>
      <c r="AT564" s="168" t="s">
        <v>2624</v>
      </c>
      <c r="AU564" s="168" t="s">
        <v>2217</v>
      </c>
      <c r="AV564" s="13" t="s">
        <v>2217</v>
      </c>
      <c r="AW564" s="13" t="s">
        <v>26</v>
      </c>
      <c r="AX564" s="13" t="s">
        <v>2207</v>
      </c>
      <c r="AY564" s="168" t="s">
        <v>2612</v>
      </c>
    </row>
    <row r="565" spans="2:51" s="13" customFormat="1">
      <c r="B565" s="167"/>
      <c r="D565" s="161" t="s">
        <v>2624</v>
      </c>
      <c r="E565" s="168" t="s">
        <v>2156</v>
      </c>
      <c r="F565" s="169" t="s">
        <v>1637</v>
      </c>
      <c r="H565" s="170">
        <v>3.2</v>
      </c>
      <c r="I565" s="346"/>
      <c r="L565" s="167"/>
      <c r="M565" s="171"/>
      <c r="N565" s="172"/>
      <c r="O565" s="172"/>
      <c r="P565" s="172"/>
      <c r="Q565" s="172"/>
      <c r="R565" s="172"/>
      <c r="S565" s="172"/>
      <c r="T565" s="173"/>
      <c r="AT565" s="168" t="s">
        <v>2624</v>
      </c>
      <c r="AU565" s="168" t="s">
        <v>2217</v>
      </c>
      <c r="AV565" s="13" t="s">
        <v>2217</v>
      </c>
      <c r="AW565" s="13" t="s">
        <v>26</v>
      </c>
      <c r="AX565" s="13" t="s">
        <v>2207</v>
      </c>
      <c r="AY565" s="168" t="s">
        <v>2612</v>
      </c>
    </row>
    <row r="566" spans="2:51" s="12" customFormat="1">
      <c r="B566" s="160"/>
      <c r="D566" s="161" t="s">
        <v>2624</v>
      </c>
      <c r="E566" s="162" t="s">
        <v>2156</v>
      </c>
      <c r="F566" s="163" t="s">
        <v>1638</v>
      </c>
      <c r="H566" s="162" t="s">
        <v>2156</v>
      </c>
      <c r="I566" s="345"/>
      <c r="L566" s="160"/>
      <c r="M566" s="164"/>
      <c r="N566" s="165"/>
      <c r="O566" s="165"/>
      <c r="P566" s="165"/>
      <c r="Q566" s="165"/>
      <c r="R566" s="165"/>
      <c r="S566" s="165"/>
      <c r="T566" s="166"/>
      <c r="AT566" s="162" t="s">
        <v>2624</v>
      </c>
      <c r="AU566" s="162" t="s">
        <v>2217</v>
      </c>
      <c r="AV566" s="12" t="s">
        <v>2215</v>
      </c>
      <c r="AW566" s="12" t="s">
        <v>26</v>
      </c>
      <c r="AX566" s="12" t="s">
        <v>2207</v>
      </c>
      <c r="AY566" s="162" t="s">
        <v>2612</v>
      </c>
    </row>
    <row r="567" spans="2:51" s="13" customFormat="1">
      <c r="B567" s="167"/>
      <c r="D567" s="161" t="s">
        <v>2624</v>
      </c>
      <c r="E567" s="168" t="s">
        <v>2156</v>
      </c>
      <c r="F567" s="169" t="s">
        <v>1639</v>
      </c>
      <c r="H567" s="170">
        <v>2.8</v>
      </c>
      <c r="I567" s="346"/>
      <c r="L567" s="167"/>
      <c r="M567" s="171"/>
      <c r="N567" s="172"/>
      <c r="O567" s="172"/>
      <c r="P567" s="172"/>
      <c r="Q567" s="172"/>
      <c r="R567" s="172"/>
      <c r="S567" s="172"/>
      <c r="T567" s="173"/>
      <c r="AT567" s="168" t="s">
        <v>2624</v>
      </c>
      <c r="AU567" s="168" t="s">
        <v>2217</v>
      </c>
      <c r="AV567" s="13" t="s">
        <v>2217</v>
      </c>
      <c r="AW567" s="13" t="s">
        <v>26</v>
      </c>
      <c r="AX567" s="13" t="s">
        <v>2207</v>
      </c>
      <c r="AY567" s="168" t="s">
        <v>2612</v>
      </c>
    </row>
    <row r="568" spans="2:51" s="12" customFormat="1">
      <c r="B568" s="160"/>
      <c r="D568" s="161" t="s">
        <v>2624</v>
      </c>
      <c r="E568" s="162" t="s">
        <v>2156</v>
      </c>
      <c r="F568" s="163" t="s">
        <v>1640</v>
      </c>
      <c r="H568" s="162" t="s">
        <v>2156</v>
      </c>
      <c r="I568" s="345"/>
      <c r="L568" s="160"/>
      <c r="M568" s="164"/>
      <c r="N568" s="165"/>
      <c r="O568" s="165"/>
      <c r="P568" s="165"/>
      <c r="Q568" s="165"/>
      <c r="R568" s="165"/>
      <c r="S568" s="165"/>
      <c r="T568" s="166"/>
      <c r="AT568" s="162" t="s">
        <v>2624</v>
      </c>
      <c r="AU568" s="162" t="s">
        <v>2217</v>
      </c>
      <c r="AV568" s="12" t="s">
        <v>2215</v>
      </c>
      <c r="AW568" s="12" t="s">
        <v>26</v>
      </c>
      <c r="AX568" s="12" t="s">
        <v>2207</v>
      </c>
      <c r="AY568" s="162" t="s">
        <v>2612</v>
      </c>
    </row>
    <row r="569" spans="2:51" s="13" customFormat="1">
      <c r="B569" s="167"/>
      <c r="D569" s="161" t="s">
        <v>2624</v>
      </c>
      <c r="E569" s="168" t="s">
        <v>2156</v>
      </c>
      <c r="F569" s="169" t="s">
        <v>1641</v>
      </c>
      <c r="H569" s="170">
        <v>15.4</v>
      </c>
      <c r="I569" s="346"/>
      <c r="L569" s="167"/>
      <c r="M569" s="171"/>
      <c r="N569" s="172"/>
      <c r="O569" s="172"/>
      <c r="P569" s="172"/>
      <c r="Q569" s="172"/>
      <c r="R569" s="172"/>
      <c r="S569" s="172"/>
      <c r="T569" s="173"/>
      <c r="AT569" s="168" t="s">
        <v>2624</v>
      </c>
      <c r="AU569" s="168" t="s">
        <v>2217</v>
      </c>
      <c r="AV569" s="13" t="s">
        <v>2217</v>
      </c>
      <c r="AW569" s="13" t="s">
        <v>26</v>
      </c>
      <c r="AX569" s="13" t="s">
        <v>2207</v>
      </c>
      <c r="AY569" s="168" t="s">
        <v>2612</v>
      </c>
    </row>
    <row r="570" spans="2:51" s="12" customFormat="1">
      <c r="B570" s="160"/>
      <c r="D570" s="161" t="s">
        <v>2624</v>
      </c>
      <c r="E570" s="162" t="s">
        <v>2156</v>
      </c>
      <c r="F570" s="163" t="s">
        <v>1642</v>
      </c>
      <c r="H570" s="162" t="s">
        <v>2156</v>
      </c>
      <c r="I570" s="345"/>
      <c r="L570" s="160"/>
      <c r="M570" s="164"/>
      <c r="N570" s="165"/>
      <c r="O570" s="165"/>
      <c r="P570" s="165"/>
      <c r="Q570" s="165"/>
      <c r="R570" s="165"/>
      <c r="S570" s="165"/>
      <c r="T570" s="166"/>
      <c r="AT570" s="162" t="s">
        <v>2624</v>
      </c>
      <c r="AU570" s="162" t="s">
        <v>2217</v>
      </c>
      <c r="AV570" s="12" t="s">
        <v>2215</v>
      </c>
      <c r="AW570" s="12" t="s">
        <v>26</v>
      </c>
      <c r="AX570" s="12" t="s">
        <v>2207</v>
      </c>
      <c r="AY570" s="162" t="s">
        <v>2612</v>
      </c>
    </row>
    <row r="571" spans="2:51" s="13" customFormat="1">
      <c r="B571" s="167"/>
      <c r="D571" s="161" t="s">
        <v>2624</v>
      </c>
      <c r="E571" s="168" t="s">
        <v>2156</v>
      </c>
      <c r="F571" s="169" t="s">
        <v>1643</v>
      </c>
      <c r="H571" s="170">
        <v>15.7</v>
      </c>
      <c r="I571" s="346"/>
      <c r="L571" s="167"/>
      <c r="M571" s="171"/>
      <c r="N571" s="172"/>
      <c r="O571" s="172"/>
      <c r="P571" s="172"/>
      <c r="Q571" s="172"/>
      <c r="R571" s="172"/>
      <c r="S571" s="172"/>
      <c r="T571" s="173"/>
      <c r="AT571" s="168" t="s">
        <v>2624</v>
      </c>
      <c r="AU571" s="168" t="s">
        <v>2217</v>
      </c>
      <c r="AV571" s="13" t="s">
        <v>2217</v>
      </c>
      <c r="AW571" s="13" t="s">
        <v>26</v>
      </c>
      <c r="AX571" s="13" t="s">
        <v>2207</v>
      </c>
      <c r="AY571" s="168" t="s">
        <v>2612</v>
      </c>
    </row>
    <row r="572" spans="2:51" s="12" customFormat="1">
      <c r="B572" s="160"/>
      <c r="D572" s="161" t="s">
        <v>2624</v>
      </c>
      <c r="E572" s="162" t="s">
        <v>2156</v>
      </c>
      <c r="F572" s="163" t="s">
        <v>1644</v>
      </c>
      <c r="H572" s="162" t="s">
        <v>2156</v>
      </c>
      <c r="I572" s="345"/>
      <c r="L572" s="160"/>
      <c r="M572" s="164"/>
      <c r="N572" s="165"/>
      <c r="O572" s="165"/>
      <c r="P572" s="165"/>
      <c r="Q572" s="165"/>
      <c r="R572" s="165"/>
      <c r="S572" s="165"/>
      <c r="T572" s="166"/>
      <c r="AT572" s="162" t="s">
        <v>2624</v>
      </c>
      <c r="AU572" s="162" t="s">
        <v>2217</v>
      </c>
      <c r="AV572" s="12" t="s">
        <v>2215</v>
      </c>
      <c r="AW572" s="12" t="s">
        <v>26</v>
      </c>
      <c r="AX572" s="12" t="s">
        <v>2207</v>
      </c>
      <c r="AY572" s="162" t="s">
        <v>2612</v>
      </c>
    </row>
    <row r="573" spans="2:51" s="13" customFormat="1">
      <c r="B573" s="167"/>
      <c r="D573" s="161" t="s">
        <v>2624</v>
      </c>
      <c r="E573" s="168" t="s">
        <v>2156</v>
      </c>
      <c r="F573" s="169" t="s">
        <v>1645</v>
      </c>
      <c r="H573" s="170">
        <v>11</v>
      </c>
      <c r="I573" s="346"/>
      <c r="L573" s="167"/>
      <c r="M573" s="171"/>
      <c r="N573" s="172"/>
      <c r="O573" s="172"/>
      <c r="P573" s="172"/>
      <c r="Q573" s="172"/>
      <c r="R573" s="172"/>
      <c r="S573" s="172"/>
      <c r="T573" s="173"/>
      <c r="AT573" s="168" t="s">
        <v>2624</v>
      </c>
      <c r="AU573" s="168" t="s">
        <v>2217</v>
      </c>
      <c r="AV573" s="13" t="s">
        <v>2217</v>
      </c>
      <c r="AW573" s="13" t="s">
        <v>26</v>
      </c>
      <c r="AX573" s="13" t="s">
        <v>2207</v>
      </c>
      <c r="AY573" s="168" t="s">
        <v>2612</v>
      </c>
    </row>
    <row r="574" spans="2:51" s="13" customFormat="1">
      <c r="B574" s="167"/>
      <c r="D574" s="161" t="s">
        <v>2624</v>
      </c>
      <c r="E574" s="168" t="s">
        <v>2156</v>
      </c>
      <c r="F574" s="169" t="s">
        <v>1646</v>
      </c>
      <c r="H574" s="170">
        <v>3.2</v>
      </c>
      <c r="I574" s="346"/>
      <c r="L574" s="167"/>
      <c r="M574" s="171"/>
      <c r="N574" s="172"/>
      <c r="O574" s="172"/>
      <c r="P574" s="172"/>
      <c r="Q574" s="172"/>
      <c r="R574" s="172"/>
      <c r="S574" s="172"/>
      <c r="T574" s="173"/>
      <c r="AT574" s="168" t="s">
        <v>2624</v>
      </c>
      <c r="AU574" s="168" t="s">
        <v>2217</v>
      </c>
      <c r="AV574" s="13" t="s">
        <v>2217</v>
      </c>
      <c r="AW574" s="13" t="s">
        <v>26</v>
      </c>
      <c r="AX574" s="13" t="s">
        <v>2207</v>
      </c>
      <c r="AY574" s="168" t="s">
        <v>2612</v>
      </c>
    </row>
    <row r="575" spans="2:51" s="12" customFormat="1">
      <c r="B575" s="160"/>
      <c r="D575" s="161" t="s">
        <v>2624</v>
      </c>
      <c r="E575" s="162" t="s">
        <v>2156</v>
      </c>
      <c r="F575" s="163" t="s">
        <v>1647</v>
      </c>
      <c r="H575" s="162" t="s">
        <v>2156</v>
      </c>
      <c r="I575" s="345"/>
      <c r="L575" s="160"/>
      <c r="M575" s="164"/>
      <c r="N575" s="165"/>
      <c r="O575" s="165"/>
      <c r="P575" s="165"/>
      <c r="Q575" s="165"/>
      <c r="R575" s="165"/>
      <c r="S575" s="165"/>
      <c r="T575" s="166"/>
      <c r="AT575" s="162" t="s">
        <v>2624</v>
      </c>
      <c r="AU575" s="162" t="s">
        <v>2217</v>
      </c>
      <c r="AV575" s="12" t="s">
        <v>2215</v>
      </c>
      <c r="AW575" s="12" t="s">
        <v>26</v>
      </c>
      <c r="AX575" s="12" t="s">
        <v>2207</v>
      </c>
      <c r="AY575" s="162" t="s">
        <v>2612</v>
      </c>
    </row>
    <row r="576" spans="2:51" s="13" customFormat="1">
      <c r="B576" s="167"/>
      <c r="D576" s="161" t="s">
        <v>2624</v>
      </c>
      <c r="E576" s="168" t="s">
        <v>2156</v>
      </c>
      <c r="F576" s="169" t="s">
        <v>1648</v>
      </c>
      <c r="H576" s="170">
        <v>15.4</v>
      </c>
      <c r="I576" s="346"/>
      <c r="L576" s="167"/>
      <c r="M576" s="171"/>
      <c r="N576" s="172"/>
      <c r="O576" s="172"/>
      <c r="P576" s="172"/>
      <c r="Q576" s="172"/>
      <c r="R576" s="172"/>
      <c r="S576" s="172"/>
      <c r="T576" s="173"/>
      <c r="AT576" s="168" t="s">
        <v>2624</v>
      </c>
      <c r="AU576" s="168" t="s">
        <v>2217</v>
      </c>
      <c r="AV576" s="13" t="s">
        <v>2217</v>
      </c>
      <c r="AW576" s="13" t="s">
        <v>26</v>
      </c>
      <c r="AX576" s="13" t="s">
        <v>2207</v>
      </c>
      <c r="AY576" s="168" t="s">
        <v>2612</v>
      </c>
    </row>
    <row r="577" spans="1:65" s="14" customFormat="1">
      <c r="B577" s="174"/>
      <c r="D577" s="161" t="s">
        <v>2624</v>
      </c>
      <c r="E577" s="175" t="s">
        <v>2156</v>
      </c>
      <c r="F577" s="176" t="s">
        <v>2638</v>
      </c>
      <c r="H577" s="177">
        <v>90.1</v>
      </c>
      <c r="I577" s="347"/>
      <c r="L577" s="174"/>
      <c r="M577" s="178"/>
      <c r="N577" s="179"/>
      <c r="O577" s="179"/>
      <c r="P577" s="179"/>
      <c r="Q577" s="179"/>
      <c r="R577" s="179"/>
      <c r="S577" s="179"/>
      <c r="T577" s="180"/>
      <c r="AT577" s="175" t="s">
        <v>2624</v>
      </c>
      <c r="AU577" s="175" t="s">
        <v>2217</v>
      </c>
      <c r="AV577" s="14" t="s">
        <v>2329</v>
      </c>
      <c r="AW577" s="14" t="s">
        <v>26</v>
      </c>
      <c r="AX577" s="14" t="s">
        <v>2207</v>
      </c>
      <c r="AY577" s="175" t="s">
        <v>2612</v>
      </c>
    </row>
    <row r="578" spans="1:65" s="15" customFormat="1">
      <c r="B578" s="181"/>
      <c r="D578" s="161" t="s">
        <v>2624</v>
      </c>
      <c r="E578" s="182" t="s">
        <v>2156</v>
      </c>
      <c r="F578" s="183" t="s">
        <v>2641</v>
      </c>
      <c r="H578" s="184">
        <v>103.4</v>
      </c>
      <c r="I578" s="348"/>
      <c r="L578" s="181"/>
      <c r="M578" s="185"/>
      <c r="N578" s="186"/>
      <c r="O578" s="186"/>
      <c r="P578" s="186"/>
      <c r="Q578" s="186"/>
      <c r="R578" s="186"/>
      <c r="S578" s="186"/>
      <c r="T578" s="187"/>
      <c r="AT578" s="182" t="s">
        <v>2624</v>
      </c>
      <c r="AU578" s="182" t="s">
        <v>2217</v>
      </c>
      <c r="AV578" s="15" t="s">
        <v>2389</v>
      </c>
      <c r="AW578" s="15" t="s">
        <v>26</v>
      </c>
      <c r="AX578" s="15" t="s">
        <v>2215</v>
      </c>
      <c r="AY578" s="182" t="s">
        <v>2612</v>
      </c>
    </row>
    <row r="579" spans="1:65" s="1" customFormat="1" ht="24.2" customHeight="1">
      <c r="A579" s="29"/>
      <c r="B579" s="146"/>
      <c r="C579" s="147" t="s">
        <v>3287</v>
      </c>
      <c r="D579" s="147" t="s">
        <v>2618</v>
      </c>
      <c r="E579" s="148" t="s">
        <v>1649</v>
      </c>
      <c r="F579" s="149" t="s">
        <v>1650</v>
      </c>
      <c r="G579" s="150" t="s">
        <v>2297</v>
      </c>
      <c r="H579" s="151">
        <v>81.099999999999994</v>
      </c>
      <c r="I579" s="344"/>
      <c r="J579" s="152">
        <f>ROUND(I579*H579,2)</f>
        <v>0</v>
      </c>
      <c r="K579" s="153"/>
      <c r="L579" s="30"/>
      <c r="M579" s="154" t="s">
        <v>2156</v>
      </c>
      <c r="N579" s="155" t="s">
        <v>2172</v>
      </c>
      <c r="O579" s="156">
        <v>0.126</v>
      </c>
      <c r="P579" s="156">
        <f>O579*H579</f>
        <v>10.218599999999999</v>
      </c>
      <c r="Q579" s="156">
        <v>2.1000000000000001E-4</v>
      </c>
      <c r="R579" s="156">
        <f>Q579*H579</f>
        <v>1.7031000000000001E-2</v>
      </c>
      <c r="S579" s="156">
        <v>0</v>
      </c>
      <c r="T579" s="157">
        <f>S579*H579</f>
        <v>0</v>
      </c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R579" s="158" t="s">
        <v>2389</v>
      </c>
      <c r="AT579" s="158" t="s">
        <v>2618</v>
      </c>
      <c r="AU579" s="158" t="s">
        <v>2217</v>
      </c>
      <c r="AY579" s="17" t="s">
        <v>2612</v>
      </c>
      <c r="BE579" s="159">
        <f>IF(N579="základní",J579,0)</f>
        <v>0</v>
      </c>
      <c r="BF579" s="159">
        <f>IF(N579="snížená",J579,0)</f>
        <v>0</v>
      </c>
      <c r="BG579" s="159">
        <f>IF(N579="zákl. přenesená",J579,0)</f>
        <v>0</v>
      </c>
      <c r="BH579" s="159">
        <f>IF(N579="sníž. přenesená",J579,0)</f>
        <v>0</v>
      </c>
      <c r="BI579" s="159">
        <f>IF(N579="nulová",J579,0)</f>
        <v>0</v>
      </c>
      <c r="BJ579" s="17" t="s">
        <v>2215</v>
      </c>
      <c r="BK579" s="159">
        <f>ROUND(I579*H579,2)</f>
        <v>0</v>
      </c>
      <c r="BL579" s="17" t="s">
        <v>2389</v>
      </c>
      <c r="BM579" s="158" t="s">
        <v>1651</v>
      </c>
    </row>
    <row r="580" spans="1:65" s="12" customFormat="1">
      <c r="B580" s="160"/>
      <c r="D580" s="161" t="s">
        <v>2624</v>
      </c>
      <c r="E580" s="162" t="s">
        <v>2156</v>
      </c>
      <c r="F580" s="163" t="s">
        <v>1652</v>
      </c>
      <c r="H580" s="162" t="s">
        <v>2156</v>
      </c>
      <c r="I580" s="345"/>
      <c r="L580" s="160"/>
      <c r="M580" s="164"/>
      <c r="N580" s="165"/>
      <c r="O580" s="165"/>
      <c r="P580" s="165"/>
      <c r="Q580" s="165"/>
      <c r="R580" s="165"/>
      <c r="S580" s="165"/>
      <c r="T580" s="166"/>
      <c r="AT580" s="162" t="s">
        <v>2624</v>
      </c>
      <c r="AU580" s="162" t="s">
        <v>2217</v>
      </c>
      <c r="AV580" s="12" t="s">
        <v>2215</v>
      </c>
      <c r="AW580" s="12" t="s">
        <v>26</v>
      </c>
      <c r="AX580" s="12" t="s">
        <v>2207</v>
      </c>
      <c r="AY580" s="162" t="s">
        <v>2612</v>
      </c>
    </row>
    <row r="581" spans="1:65" s="13" customFormat="1">
      <c r="B581" s="167"/>
      <c r="D581" s="161" t="s">
        <v>2624</v>
      </c>
      <c r="E581" s="168" t="s">
        <v>2156</v>
      </c>
      <c r="F581" s="169" t="s">
        <v>1653</v>
      </c>
      <c r="H581" s="170">
        <v>11.2</v>
      </c>
      <c r="I581" s="346"/>
      <c r="L581" s="167"/>
      <c r="M581" s="171"/>
      <c r="N581" s="172"/>
      <c r="O581" s="172"/>
      <c r="P581" s="172"/>
      <c r="Q581" s="172"/>
      <c r="R581" s="172"/>
      <c r="S581" s="172"/>
      <c r="T581" s="173"/>
      <c r="AT581" s="168" t="s">
        <v>2624</v>
      </c>
      <c r="AU581" s="168" t="s">
        <v>2217</v>
      </c>
      <c r="AV581" s="13" t="s">
        <v>2217</v>
      </c>
      <c r="AW581" s="13" t="s">
        <v>26</v>
      </c>
      <c r="AX581" s="13" t="s">
        <v>2207</v>
      </c>
      <c r="AY581" s="168" t="s">
        <v>2612</v>
      </c>
    </row>
    <row r="582" spans="1:65" s="12" customFormat="1">
      <c r="B582" s="160"/>
      <c r="D582" s="161" t="s">
        <v>2624</v>
      </c>
      <c r="E582" s="162" t="s">
        <v>2156</v>
      </c>
      <c r="F582" s="163" t="s">
        <v>1654</v>
      </c>
      <c r="H582" s="162" t="s">
        <v>2156</v>
      </c>
      <c r="I582" s="345"/>
      <c r="L582" s="160"/>
      <c r="M582" s="164"/>
      <c r="N582" s="165"/>
      <c r="O582" s="165"/>
      <c r="P582" s="165"/>
      <c r="Q582" s="165"/>
      <c r="R582" s="165"/>
      <c r="S582" s="165"/>
      <c r="T582" s="166"/>
      <c r="AT582" s="162" t="s">
        <v>2624</v>
      </c>
      <c r="AU582" s="162" t="s">
        <v>2217</v>
      </c>
      <c r="AV582" s="12" t="s">
        <v>2215</v>
      </c>
      <c r="AW582" s="12" t="s">
        <v>26</v>
      </c>
      <c r="AX582" s="12" t="s">
        <v>2207</v>
      </c>
      <c r="AY582" s="162" t="s">
        <v>2612</v>
      </c>
    </row>
    <row r="583" spans="1:65" s="13" customFormat="1">
      <c r="B583" s="167"/>
      <c r="D583" s="161" t="s">
        <v>2624</v>
      </c>
      <c r="E583" s="168" t="s">
        <v>2156</v>
      </c>
      <c r="F583" s="169" t="s">
        <v>1655</v>
      </c>
      <c r="H583" s="170">
        <v>9.6</v>
      </c>
      <c r="I583" s="346"/>
      <c r="L583" s="167"/>
      <c r="M583" s="171"/>
      <c r="N583" s="172"/>
      <c r="O583" s="172"/>
      <c r="P583" s="172"/>
      <c r="Q583" s="172"/>
      <c r="R583" s="172"/>
      <c r="S583" s="172"/>
      <c r="T583" s="173"/>
      <c r="AT583" s="168" t="s">
        <v>2624</v>
      </c>
      <c r="AU583" s="168" t="s">
        <v>2217</v>
      </c>
      <c r="AV583" s="13" t="s">
        <v>2217</v>
      </c>
      <c r="AW583" s="13" t="s">
        <v>26</v>
      </c>
      <c r="AX583" s="13" t="s">
        <v>2207</v>
      </c>
      <c r="AY583" s="168" t="s">
        <v>2612</v>
      </c>
    </row>
    <row r="584" spans="1:65" s="12" customFormat="1">
      <c r="B584" s="160"/>
      <c r="D584" s="161" t="s">
        <v>2624</v>
      </c>
      <c r="E584" s="162" t="s">
        <v>2156</v>
      </c>
      <c r="F584" s="163" t="s">
        <v>1656</v>
      </c>
      <c r="H584" s="162" t="s">
        <v>2156</v>
      </c>
      <c r="I584" s="345"/>
      <c r="L584" s="160"/>
      <c r="M584" s="164"/>
      <c r="N584" s="165"/>
      <c r="O584" s="165"/>
      <c r="P584" s="165"/>
      <c r="Q584" s="165"/>
      <c r="R584" s="165"/>
      <c r="S584" s="165"/>
      <c r="T584" s="166"/>
      <c r="AT584" s="162" t="s">
        <v>2624</v>
      </c>
      <c r="AU584" s="162" t="s">
        <v>2217</v>
      </c>
      <c r="AV584" s="12" t="s">
        <v>2215</v>
      </c>
      <c r="AW584" s="12" t="s">
        <v>26</v>
      </c>
      <c r="AX584" s="12" t="s">
        <v>2207</v>
      </c>
      <c r="AY584" s="162" t="s">
        <v>2612</v>
      </c>
    </row>
    <row r="585" spans="1:65" s="13" customFormat="1">
      <c r="B585" s="167"/>
      <c r="D585" s="161" t="s">
        <v>2624</v>
      </c>
      <c r="E585" s="168" t="s">
        <v>2156</v>
      </c>
      <c r="F585" s="169" t="s">
        <v>1657</v>
      </c>
      <c r="H585" s="170">
        <v>20.100000000000001</v>
      </c>
      <c r="I585" s="346"/>
      <c r="L585" s="167"/>
      <c r="M585" s="171"/>
      <c r="N585" s="172"/>
      <c r="O585" s="172"/>
      <c r="P585" s="172"/>
      <c r="Q585" s="172"/>
      <c r="R585" s="172"/>
      <c r="S585" s="172"/>
      <c r="T585" s="173"/>
      <c r="AT585" s="168" t="s">
        <v>2624</v>
      </c>
      <c r="AU585" s="168" t="s">
        <v>2217</v>
      </c>
      <c r="AV585" s="13" t="s">
        <v>2217</v>
      </c>
      <c r="AW585" s="13" t="s">
        <v>26</v>
      </c>
      <c r="AX585" s="13" t="s">
        <v>2207</v>
      </c>
      <c r="AY585" s="168" t="s">
        <v>2612</v>
      </c>
    </row>
    <row r="586" spans="1:65" s="12" customFormat="1">
      <c r="B586" s="160"/>
      <c r="D586" s="161" t="s">
        <v>2624</v>
      </c>
      <c r="E586" s="162" t="s">
        <v>2156</v>
      </c>
      <c r="F586" s="163" t="s">
        <v>1658</v>
      </c>
      <c r="H586" s="162" t="s">
        <v>2156</v>
      </c>
      <c r="I586" s="345"/>
      <c r="L586" s="160"/>
      <c r="M586" s="164"/>
      <c r="N586" s="165"/>
      <c r="O586" s="165"/>
      <c r="P586" s="165"/>
      <c r="Q586" s="165"/>
      <c r="R586" s="165"/>
      <c r="S586" s="165"/>
      <c r="T586" s="166"/>
      <c r="AT586" s="162" t="s">
        <v>2624</v>
      </c>
      <c r="AU586" s="162" t="s">
        <v>2217</v>
      </c>
      <c r="AV586" s="12" t="s">
        <v>2215</v>
      </c>
      <c r="AW586" s="12" t="s">
        <v>26</v>
      </c>
      <c r="AX586" s="12" t="s">
        <v>2207</v>
      </c>
      <c r="AY586" s="162" t="s">
        <v>2612</v>
      </c>
    </row>
    <row r="587" spans="1:65" s="13" customFormat="1">
      <c r="B587" s="167"/>
      <c r="D587" s="161" t="s">
        <v>2624</v>
      </c>
      <c r="E587" s="168" t="s">
        <v>2156</v>
      </c>
      <c r="F587" s="169" t="s">
        <v>1657</v>
      </c>
      <c r="H587" s="170">
        <v>20.100000000000001</v>
      </c>
      <c r="I587" s="346"/>
      <c r="L587" s="167"/>
      <c r="M587" s="171"/>
      <c r="N587" s="172"/>
      <c r="O587" s="172"/>
      <c r="P587" s="172"/>
      <c r="Q587" s="172"/>
      <c r="R587" s="172"/>
      <c r="S587" s="172"/>
      <c r="T587" s="173"/>
      <c r="AT587" s="168" t="s">
        <v>2624</v>
      </c>
      <c r="AU587" s="168" t="s">
        <v>2217</v>
      </c>
      <c r="AV587" s="13" t="s">
        <v>2217</v>
      </c>
      <c r="AW587" s="13" t="s">
        <v>26</v>
      </c>
      <c r="AX587" s="13" t="s">
        <v>2207</v>
      </c>
      <c r="AY587" s="168" t="s">
        <v>2612</v>
      </c>
    </row>
    <row r="588" spans="1:65" s="12" customFormat="1">
      <c r="B588" s="160"/>
      <c r="D588" s="161" t="s">
        <v>2624</v>
      </c>
      <c r="E588" s="162" t="s">
        <v>2156</v>
      </c>
      <c r="F588" s="163" t="s">
        <v>1659</v>
      </c>
      <c r="H588" s="162" t="s">
        <v>2156</v>
      </c>
      <c r="I588" s="345"/>
      <c r="L588" s="160"/>
      <c r="M588" s="164"/>
      <c r="N588" s="165"/>
      <c r="O588" s="165"/>
      <c r="P588" s="165"/>
      <c r="Q588" s="165"/>
      <c r="R588" s="165"/>
      <c r="S588" s="165"/>
      <c r="T588" s="166"/>
      <c r="AT588" s="162" t="s">
        <v>2624</v>
      </c>
      <c r="AU588" s="162" t="s">
        <v>2217</v>
      </c>
      <c r="AV588" s="12" t="s">
        <v>2215</v>
      </c>
      <c r="AW588" s="12" t="s">
        <v>26</v>
      </c>
      <c r="AX588" s="12" t="s">
        <v>2207</v>
      </c>
      <c r="AY588" s="162" t="s">
        <v>2612</v>
      </c>
    </row>
    <row r="589" spans="1:65" s="13" customFormat="1">
      <c r="B589" s="167"/>
      <c r="D589" s="161" t="s">
        <v>2624</v>
      </c>
      <c r="E589" s="168" t="s">
        <v>2156</v>
      </c>
      <c r="F589" s="169" t="s">
        <v>1657</v>
      </c>
      <c r="H589" s="170">
        <v>20.100000000000001</v>
      </c>
      <c r="I589" s="346"/>
      <c r="L589" s="167"/>
      <c r="M589" s="171"/>
      <c r="N589" s="172"/>
      <c r="O589" s="172"/>
      <c r="P589" s="172"/>
      <c r="Q589" s="172"/>
      <c r="R589" s="172"/>
      <c r="S589" s="172"/>
      <c r="T589" s="173"/>
      <c r="AT589" s="168" t="s">
        <v>2624</v>
      </c>
      <c r="AU589" s="168" t="s">
        <v>2217</v>
      </c>
      <c r="AV589" s="13" t="s">
        <v>2217</v>
      </c>
      <c r="AW589" s="13" t="s">
        <v>26</v>
      </c>
      <c r="AX589" s="13" t="s">
        <v>2207</v>
      </c>
      <c r="AY589" s="168" t="s">
        <v>2612</v>
      </c>
    </row>
    <row r="590" spans="1:65" s="15" customFormat="1">
      <c r="B590" s="181"/>
      <c r="D590" s="161" t="s">
        <v>2624</v>
      </c>
      <c r="E590" s="182" t="s">
        <v>2156</v>
      </c>
      <c r="F590" s="183" t="s">
        <v>2641</v>
      </c>
      <c r="H590" s="184">
        <v>81.099999999999994</v>
      </c>
      <c r="I590" s="348"/>
      <c r="L590" s="181"/>
      <c r="M590" s="185"/>
      <c r="N590" s="186"/>
      <c r="O590" s="186"/>
      <c r="P590" s="186"/>
      <c r="Q590" s="186"/>
      <c r="R590" s="186"/>
      <c r="S590" s="186"/>
      <c r="T590" s="187"/>
      <c r="AT590" s="182" t="s">
        <v>2624</v>
      </c>
      <c r="AU590" s="182" t="s">
        <v>2217</v>
      </c>
      <c r="AV590" s="15" t="s">
        <v>2389</v>
      </c>
      <c r="AW590" s="15" t="s">
        <v>26</v>
      </c>
      <c r="AX590" s="15" t="s">
        <v>2215</v>
      </c>
      <c r="AY590" s="182" t="s">
        <v>2612</v>
      </c>
    </row>
    <row r="591" spans="1:65" s="1" customFormat="1" ht="16.5" customHeight="1">
      <c r="A591" s="29"/>
      <c r="B591" s="146"/>
      <c r="C591" s="147" t="s">
        <v>3292</v>
      </c>
      <c r="D591" s="147" t="s">
        <v>2618</v>
      </c>
      <c r="E591" s="148" t="s">
        <v>1660</v>
      </c>
      <c r="F591" s="149" t="s">
        <v>1661</v>
      </c>
      <c r="G591" s="150" t="s">
        <v>2297</v>
      </c>
      <c r="H591" s="151">
        <v>130.30000000000001</v>
      </c>
      <c r="I591" s="344"/>
      <c r="J591" s="152">
        <f>ROUND(I591*H591,2)</f>
        <v>0</v>
      </c>
      <c r="K591" s="153"/>
      <c r="L591" s="30"/>
      <c r="M591" s="154" t="s">
        <v>2156</v>
      </c>
      <c r="N591" s="155" t="s">
        <v>2172</v>
      </c>
      <c r="O591" s="156">
        <v>0.17100000000000001</v>
      </c>
      <c r="P591" s="156">
        <f>O591*H591</f>
        <v>22.281300000000005</v>
      </c>
      <c r="Q591" s="156">
        <v>1.0000000000000001E-5</v>
      </c>
      <c r="R591" s="156">
        <f>Q591*H591</f>
        <v>1.3030000000000001E-3</v>
      </c>
      <c r="S591" s="156">
        <v>0</v>
      </c>
      <c r="T591" s="157">
        <f>S591*H591</f>
        <v>0</v>
      </c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R591" s="158" t="s">
        <v>2389</v>
      </c>
      <c r="AT591" s="158" t="s">
        <v>2618</v>
      </c>
      <c r="AU591" s="158" t="s">
        <v>2217</v>
      </c>
      <c r="AY591" s="17" t="s">
        <v>2612</v>
      </c>
      <c r="BE591" s="159">
        <f>IF(N591="základní",J591,0)</f>
        <v>0</v>
      </c>
      <c r="BF591" s="159">
        <f>IF(N591="snížená",J591,0)</f>
        <v>0</v>
      </c>
      <c r="BG591" s="159">
        <f>IF(N591="zákl. přenesená",J591,0)</f>
        <v>0</v>
      </c>
      <c r="BH591" s="159">
        <f>IF(N591="sníž. přenesená",J591,0)</f>
        <v>0</v>
      </c>
      <c r="BI591" s="159">
        <f>IF(N591="nulová",J591,0)</f>
        <v>0</v>
      </c>
      <c r="BJ591" s="17" t="s">
        <v>2215</v>
      </c>
      <c r="BK591" s="159">
        <f>ROUND(I591*H591,2)</f>
        <v>0</v>
      </c>
      <c r="BL591" s="17" t="s">
        <v>2389</v>
      </c>
      <c r="BM591" s="158" t="s">
        <v>1662</v>
      </c>
    </row>
    <row r="592" spans="1:65" s="12" customFormat="1">
      <c r="B592" s="160"/>
      <c r="D592" s="161" t="s">
        <v>2624</v>
      </c>
      <c r="E592" s="162" t="s">
        <v>2156</v>
      </c>
      <c r="F592" s="163" t="s">
        <v>1663</v>
      </c>
      <c r="H592" s="162" t="s">
        <v>2156</v>
      </c>
      <c r="I592" s="345"/>
      <c r="L592" s="160"/>
      <c r="M592" s="164"/>
      <c r="N592" s="165"/>
      <c r="O592" s="165"/>
      <c r="P592" s="165"/>
      <c r="Q592" s="165"/>
      <c r="R592" s="165"/>
      <c r="S592" s="165"/>
      <c r="T592" s="166"/>
      <c r="AT592" s="162" t="s">
        <v>2624</v>
      </c>
      <c r="AU592" s="162" t="s">
        <v>2217</v>
      </c>
      <c r="AV592" s="12" t="s">
        <v>2215</v>
      </c>
      <c r="AW592" s="12" t="s">
        <v>26</v>
      </c>
      <c r="AX592" s="12" t="s">
        <v>2207</v>
      </c>
      <c r="AY592" s="162" t="s">
        <v>2612</v>
      </c>
    </row>
    <row r="593" spans="1:65" s="12" customFormat="1">
      <c r="B593" s="160"/>
      <c r="D593" s="161" t="s">
        <v>2624</v>
      </c>
      <c r="E593" s="162" t="s">
        <v>2156</v>
      </c>
      <c r="F593" s="163" t="s">
        <v>1664</v>
      </c>
      <c r="H593" s="162" t="s">
        <v>2156</v>
      </c>
      <c r="I593" s="345"/>
      <c r="L593" s="160"/>
      <c r="M593" s="164"/>
      <c r="N593" s="165"/>
      <c r="O593" s="165"/>
      <c r="P593" s="165"/>
      <c r="Q593" s="165"/>
      <c r="R593" s="165"/>
      <c r="S593" s="165"/>
      <c r="T593" s="166"/>
      <c r="AT593" s="162" t="s">
        <v>2624</v>
      </c>
      <c r="AU593" s="162" t="s">
        <v>2217</v>
      </c>
      <c r="AV593" s="12" t="s">
        <v>2215</v>
      </c>
      <c r="AW593" s="12" t="s">
        <v>26</v>
      </c>
      <c r="AX593" s="12" t="s">
        <v>2207</v>
      </c>
      <c r="AY593" s="162" t="s">
        <v>2612</v>
      </c>
    </row>
    <row r="594" spans="1:65" s="13" customFormat="1">
      <c r="B594" s="167"/>
      <c r="D594" s="161" t="s">
        <v>2624</v>
      </c>
      <c r="E594" s="168" t="s">
        <v>2156</v>
      </c>
      <c r="F594" s="169" t="s">
        <v>1417</v>
      </c>
      <c r="H594" s="170">
        <v>18.149999999999999</v>
      </c>
      <c r="I594" s="346"/>
      <c r="L594" s="167"/>
      <c r="M594" s="171"/>
      <c r="N594" s="172"/>
      <c r="O594" s="172"/>
      <c r="P594" s="172"/>
      <c r="Q594" s="172"/>
      <c r="R594" s="172"/>
      <c r="S594" s="172"/>
      <c r="T594" s="173"/>
      <c r="AT594" s="168" t="s">
        <v>2624</v>
      </c>
      <c r="AU594" s="168" t="s">
        <v>2217</v>
      </c>
      <c r="AV594" s="13" t="s">
        <v>2217</v>
      </c>
      <c r="AW594" s="13" t="s">
        <v>26</v>
      </c>
      <c r="AX594" s="13" t="s">
        <v>2207</v>
      </c>
      <c r="AY594" s="168" t="s">
        <v>2612</v>
      </c>
    </row>
    <row r="595" spans="1:65" s="12" customFormat="1">
      <c r="B595" s="160"/>
      <c r="D595" s="161" t="s">
        <v>2624</v>
      </c>
      <c r="E595" s="162" t="s">
        <v>2156</v>
      </c>
      <c r="F595" s="163" t="s">
        <v>1665</v>
      </c>
      <c r="H595" s="162" t="s">
        <v>2156</v>
      </c>
      <c r="I595" s="345"/>
      <c r="L595" s="160"/>
      <c r="M595" s="164"/>
      <c r="N595" s="165"/>
      <c r="O595" s="165"/>
      <c r="P595" s="165"/>
      <c r="Q595" s="165"/>
      <c r="R595" s="165"/>
      <c r="S595" s="165"/>
      <c r="T595" s="166"/>
      <c r="AT595" s="162" t="s">
        <v>2624</v>
      </c>
      <c r="AU595" s="162" t="s">
        <v>2217</v>
      </c>
      <c r="AV595" s="12" t="s">
        <v>2215</v>
      </c>
      <c r="AW595" s="12" t="s">
        <v>26</v>
      </c>
      <c r="AX595" s="12" t="s">
        <v>2207</v>
      </c>
      <c r="AY595" s="162" t="s">
        <v>2612</v>
      </c>
    </row>
    <row r="596" spans="1:65" s="13" customFormat="1">
      <c r="B596" s="167"/>
      <c r="D596" s="161" t="s">
        <v>2624</v>
      </c>
      <c r="E596" s="168" t="s">
        <v>2156</v>
      </c>
      <c r="F596" s="169" t="s">
        <v>1572</v>
      </c>
      <c r="H596" s="170">
        <v>17.7</v>
      </c>
      <c r="I596" s="346"/>
      <c r="L596" s="167"/>
      <c r="M596" s="171"/>
      <c r="N596" s="172"/>
      <c r="O596" s="172"/>
      <c r="P596" s="172"/>
      <c r="Q596" s="172"/>
      <c r="R596" s="172"/>
      <c r="S596" s="172"/>
      <c r="T596" s="173"/>
      <c r="AT596" s="168" t="s">
        <v>2624</v>
      </c>
      <c r="AU596" s="168" t="s">
        <v>2217</v>
      </c>
      <c r="AV596" s="13" t="s">
        <v>2217</v>
      </c>
      <c r="AW596" s="13" t="s">
        <v>26</v>
      </c>
      <c r="AX596" s="13" t="s">
        <v>2207</v>
      </c>
      <c r="AY596" s="168" t="s">
        <v>2612</v>
      </c>
    </row>
    <row r="597" spans="1:65" s="14" customFormat="1">
      <c r="B597" s="174"/>
      <c r="D597" s="161" t="s">
        <v>2624</v>
      </c>
      <c r="E597" s="175" t="s">
        <v>2156</v>
      </c>
      <c r="F597" s="176" t="s">
        <v>2638</v>
      </c>
      <c r="H597" s="177">
        <v>35.85</v>
      </c>
      <c r="I597" s="347"/>
      <c r="L597" s="174"/>
      <c r="M597" s="178"/>
      <c r="N597" s="179"/>
      <c r="O597" s="179"/>
      <c r="P597" s="179"/>
      <c r="Q597" s="179"/>
      <c r="R597" s="179"/>
      <c r="S597" s="179"/>
      <c r="T597" s="180"/>
      <c r="AT597" s="175" t="s">
        <v>2624</v>
      </c>
      <c r="AU597" s="175" t="s">
        <v>2217</v>
      </c>
      <c r="AV597" s="14" t="s">
        <v>2329</v>
      </c>
      <c r="AW597" s="14" t="s">
        <v>26</v>
      </c>
      <c r="AX597" s="14" t="s">
        <v>2207</v>
      </c>
      <c r="AY597" s="175" t="s">
        <v>2612</v>
      </c>
    </row>
    <row r="598" spans="1:65" s="12" customFormat="1">
      <c r="B598" s="160"/>
      <c r="D598" s="161" t="s">
        <v>2624</v>
      </c>
      <c r="E598" s="162" t="s">
        <v>2156</v>
      </c>
      <c r="F598" s="163" t="s">
        <v>1666</v>
      </c>
      <c r="H598" s="162" t="s">
        <v>2156</v>
      </c>
      <c r="I598" s="345"/>
      <c r="L598" s="160"/>
      <c r="M598" s="164"/>
      <c r="N598" s="165"/>
      <c r="O598" s="165"/>
      <c r="P598" s="165"/>
      <c r="Q598" s="165"/>
      <c r="R598" s="165"/>
      <c r="S598" s="165"/>
      <c r="T598" s="166"/>
      <c r="AT598" s="162" t="s">
        <v>2624</v>
      </c>
      <c r="AU598" s="162" t="s">
        <v>2217</v>
      </c>
      <c r="AV598" s="12" t="s">
        <v>2215</v>
      </c>
      <c r="AW598" s="12" t="s">
        <v>26</v>
      </c>
      <c r="AX598" s="12" t="s">
        <v>2207</v>
      </c>
      <c r="AY598" s="162" t="s">
        <v>2612</v>
      </c>
    </row>
    <row r="599" spans="1:65" s="12" customFormat="1">
      <c r="B599" s="160"/>
      <c r="D599" s="161" t="s">
        <v>2624</v>
      </c>
      <c r="E599" s="162" t="s">
        <v>2156</v>
      </c>
      <c r="F599" s="163" t="s">
        <v>1664</v>
      </c>
      <c r="H599" s="162" t="s">
        <v>2156</v>
      </c>
      <c r="I599" s="345"/>
      <c r="L599" s="160"/>
      <c r="M599" s="164"/>
      <c r="N599" s="165"/>
      <c r="O599" s="165"/>
      <c r="P599" s="165"/>
      <c r="Q599" s="165"/>
      <c r="R599" s="165"/>
      <c r="S599" s="165"/>
      <c r="T599" s="166"/>
      <c r="AT599" s="162" t="s">
        <v>2624</v>
      </c>
      <c r="AU599" s="162" t="s">
        <v>2217</v>
      </c>
      <c r="AV599" s="12" t="s">
        <v>2215</v>
      </c>
      <c r="AW599" s="12" t="s">
        <v>26</v>
      </c>
      <c r="AX599" s="12" t="s">
        <v>2207</v>
      </c>
      <c r="AY599" s="162" t="s">
        <v>2612</v>
      </c>
    </row>
    <row r="600" spans="1:65" s="13" customFormat="1">
      <c r="B600" s="167"/>
      <c r="D600" s="161" t="s">
        <v>2624</v>
      </c>
      <c r="E600" s="168" t="s">
        <v>2156</v>
      </c>
      <c r="F600" s="169" t="s">
        <v>1417</v>
      </c>
      <c r="H600" s="170">
        <v>18.149999999999999</v>
      </c>
      <c r="I600" s="346"/>
      <c r="L600" s="167"/>
      <c r="M600" s="171"/>
      <c r="N600" s="172"/>
      <c r="O600" s="172"/>
      <c r="P600" s="172"/>
      <c r="Q600" s="172"/>
      <c r="R600" s="172"/>
      <c r="S600" s="172"/>
      <c r="T600" s="173"/>
      <c r="AT600" s="168" t="s">
        <v>2624</v>
      </c>
      <c r="AU600" s="168" t="s">
        <v>2217</v>
      </c>
      <c r="AV600" s="13" t="s">
        <v>2217</v>
      </c>
      <c r="AW600" s="13" t="s">
        <v>26</v>
      </c>
      <c r="AX600" s="13" t="s">
        <v>2207</v>
      </c>
      <c r="AY600" s="168" t="s">
        <v>2612</v>
      </c>
    </row>
    <row r="601" spans="1:65" s="12" customFormat="1">
      <c r="B601" s="160"/>
      <c r="D601" s="161" t="s">
        <v>2624</v>
      </c>
      <c r="E601" s="162" t="s">
        <v>2156</v>
      </c>
      <c r="F601" s="163" t="s">
        <v>1665</v>
      </c>
      <c r="H601" s="162" t="s">
        <v>2156</v>
      </c>
      <c r="I601" s="345"/>
      <c r="L601" s="160"/>
      <c r="M601" s="164"/>
      <c r="N601" s="165"/>
      <c r="O601" s="165"/>
      <c r="P601" s="165"/>
      <c r="Q601" s="165"/>
      <c r="R601" s="165"/>
      <c r="S601" s="165"/>
      <c r="T601" s="166"/>
      <c r="AT601" s="162" t="s">
        <v>2624</v>
      </c>
      <c r="AU601" s="162" t="s">
        <v>2217</v>
      </c>
      <c r="AV601" s="12" t="s">
        <v>2215</v>
      </c>
      <c r="AW601" s="12" t="s">
        <v>26</v>
      </c>
      <c r="AX601" s="12" t="s">
        <v>2207</v>
      </c>
      <c r="AY601" s="162" t="s">
        <v>2612</v>
      </c>
    </row>
    <row r="602" spans="1:65" s="13" customFormat="1">
      <c r="B602" s="167"/>
      <c r="D602" s="161" t="s">
        <v>2624</v>
      </c>
      <c r="E602" s="168" t="s">
        <v>2156</v>
      </c>
      <c r="F602" s="169" t="s">
        <v>1572</v>
      </c>
      <c r="H602" s="170">
        <v>17.7</v>
      </c>
      <c r="I602" s="346"/>
      <c r="L602" s="167"/>
      <c r="M602" s="171"/>
      <c r="N602" s="172"/>
      <c r="O602" s="172"/>
      <c r="P602" s="172"/>
      <c r="Q602" s="172"/>
      <c r="R602" s="172"/>
      <c r="S602" s="172"/>
      <c r="T602" s="173"/>
      <c r="AT602" s="168" t="s">
        <v>2624</v>
      </c>
      <c r="AU602" s="168" t="s">
        <v>2217</v>
      </c>
      <c r="AV602" s="13" t="s">
        <v>2217</v>
      </c>
      <c r="AW602" s="13" t="s">
        <v>26</v>
      </c>
      <c r="AX602" s="13" t="s">
        <v>2207</v>
      </c>
      <c r="AY602" s="168" t="s">
        <v>2612</v>
      </c>
    </row>
    <row r="603" spans="1:65" s="12" customFormat="1">
      <c r="B603" s="160"/>
      <c r="D603" s="161" t="s">
        <v>2624</v>
      </c>
      <c r="E603" s="162" t="s">
        <v>2156</v>
      </c>
      <c r="F603" s="163" t="s">
        <v>1667</v>
      </c>
      <c r="H603" s="162" t="s">
        <v>2156</v>
      </c>
      <c r="I603" s="345"/>
      <c r="L603" s="160"/>
      <c r="M603" s="164"/>
      <c r="N603" s="165"/>
      <c r="O603" s="165"/>
      <c r="P603" s="165"/>
      <c r="Q603" s="165"/>
      <c r="R603" s="165"/>
      <c r="S603" s="165"/>
      <c r="T603" s="166"/>
      <c r="AT603" s="162" t="s">
        <v>2624</v>
      </c>
      <c r="AU603" s="162" t="s">
        <v>2217</v>
      </c>
      <c r="AV603" s="12" t="s">
        <v>2215</v>
      </c>
      <c r="AW603" s="12" t="s">
        <v>26</v>
      </c>
      <c r="AX603" s="12" t="s">
        <v>2207</v>
      </c>
      <c r="AY603" s="162" t="s">
        <v>2612</v>
      </c>
    </row>
    <row r="604" spans="1:65" s="13" customFormat="1">
      <c r="B604" s="167"/>
      <c r="D604" s="161" t="s">
        <v>2624</v>
      </c>
      <c r="E604" s="168" t="s">
        <v>2156</v>
      </c>
      <c r="F604" s="169" t="s">
        <v>1668</v>
      </c>
      <c r="H604" s="170">
        <v>43.4</v>
      </c>
      <c r="I604" s="346"/>
      <c r="L604" s="167"/>
      <c r="M604" s="171"/>
      <c r="N604" s="172"/>
      <c r="O604" s="172"/>
      <c r="P604" s="172"/>
      <c r="Q604" s="172"/>
      <c r="R604" s="172"/>
      <c r="S604" s="172"/>
      <c r="T604" s="173"/>
      <c r="AT604" s="168" t="s">
        <v>2624</v>
      </c>
      <c r="AU604" s="168" t="s">
        <v>2217</v>
      </c>
      <c r="AV604" s="13" t="s">
        <v>2217</v>
      </c>
      <c r="AW604" s="13" t="s">
        <v>26</v>
      </c>
      <c r="AX604" s="13" t="s">
        <v>2207</v>
      </c>
      <c r="AY604" s="168" t="s">
        <v>2612</v>
      </c>
    </row>
    <row r="605" spans="1:65" s="13" customFormat="1">
      <c r="B605" s="167"/>
      <c r="D605" s="161" t="s">
        <v>2624</v>
      </c>
      <c r="E605" s="168" t="s">
        <v>2156</v>
      </c>
      <c r="F605" s="169" t="s">
        <v>1669</v>
      </c>
      <c r="H605" s="170">
        <v>15.2</v>
      </c>
      <c r="I605" s="346"/>
      <c r="L605" s="167"/>
      <c r="M605" s="171"/>
      <c r="N605" s="172"/>
      <c r="O605" s="172"/>
      <c r="P605" s="172"/>
      <c r="Q605" s="172"/>
      <c r="R605" s="172"/>
      <c r="S605" s="172"/>
      <c r="T605" s="173"/>
      <c r="AT605" s="168" t="s">
        <v>2624</v>
      </c>
      <c r="AU605" s="168" t="s">
        <v>2217</v>
      </c>
      <c r="AV605" s="13" t="s">
        <v>2217</v>
      </c>
      <c r="AW605" s="13" t="s">
        <v>26</v>
      </c>
      <c r="AX605" s="13" t="s">
        <v>2207</v>
      </c>
      <c r="AY605" s="168" t="s">
        <v>2612</v>
      </c>
    </row>
    <row r="606" spans="1:65" s="14" customFormat="1">
      <c r="B606" s="174"/>
      <c r="D606" s="161" t="s">
        <v>2624</v>
      </c>
      <c r="E606" s="175" t="s">
        <v>2156</v>
      </c>
      <c r="F606" s="176" t="s">
        <v>2638</v>
      </c>
      <c r="H606" s="177">
        <v>94.45</v>
      </c>
      <c r="I606" s="347"/>
      <c r="L606" s="174"/>
      <c r="M606" s="178"/>
      <c r="N606" s="179"/>
      <c r="O606" s="179"/>
      <c r="P606" s="179"/>
      <c r="Q606" s="179"/>
      <c r="R606" s="179"/>
      <c r="S606" s="179"/>
      <c r="T606" s="180"/>
      <c r="AT606" s="175" t="s">
        <v>2624</v>
      </c>
      <c r="AU606" s="175" t="s">
        <v>2217</v>
      </c>
      <c r="AV606" s="14" t="s">
        <v>2329</v>
      </c>
      <c r="AW606" s="14" t="s">
        <v>26</v>
      </c>
      <c r="AX606" s="14" t="s">
        <v>2207</v>
      </c>
      <c r="AY606" s="175" t="s">
        <v>2612</v>
      </c>
    </row>
    <row r="607" spans="1:65" s="15" customFormat="1">
      <c r="B607" s="181"/>
      <c r="D607" s="161" t="s">
        <v>2624</v>
      </c>
      <c r="E607" s="182" t="s">
        <v>2156</v>
      </c>
      <c r="F607" s="183" t="s">
        <v>2641</v>
      </c>
      <c r="H607" s="184">
        <v>130.30000000000001</v>
      </c>
      <c r="I607" s="348"/>
      <c r="L607" s="181"/>
      <c r="M607" s="185"/>
      <c r="N607" s="186"/>
      <c r="O607" s="186"/>
      <c r="P607" s="186"/>
      <c r="Q607" s="186"/>
      <c r="R607" s="186"/>
      <c r="S607" s="186"/>
      <c r="T607" s="187"/>
      <c r="AT607" s="182" t="s">
        <v>2624</v>
      </c>
      <c r="AU607" s="182" t="s">
        <v>2217</v>
      </c>
      <c r="AV607" s="15" t="s">
        <v>2389</v>
      </c>
      <c r="AW607" s="15" t="s">
        <v>26</v>
      </c>
      <c r="AX607" s="15" t="s">
        <v>2215</v>
      </c>
      <c r="AY607" s="182" t="s">
        <v>2612</v>
      </c>
    </row>
    <row r="608" spans="1:65" s="1" customFormat="1" ht="16.5" customHeight="1">
      <c r="A608" s="29"/>
      <c r="B608" s="146"/>
      <c r="C608" s="147" t="s">
        <v>3298</v>
      </c>
      <c r="D608" s="147" t="s">
        <v>2618</v>
      </c>
      <c r="E608" s="148" t="s">
        <v>1670</v>
      </c>
      <c r="F608" s="149" t="s">
        <v>1671</v>
      </c>
      <c r="G608" s="150" t="s">
        <v>3034</v>
      </c>
      <c r="H608" s="151">
        <v>1</v>
      </c>
      <c r="I608" s="344"/>
      <c r="J608" s="152">
        <f>ROUND(I608*H608,2)</f>
        <v>0</v>
      </c>
      <c r="K608" s="153"/>
      <c r="L608" s="30"/>
      <c r="M608" s="154" t="s">
        <v>2156</v>
      </c>
      <c r="N608" s="155" t="s">
        <v>2172</v>
      </c>
      <c r="O608" s="156">
        <v>0.89</v>
      </c>
      <c r="P608" s="156">
        <f>O608*H608</f>
        <v>0.89</v>
      </c>
      <c r="Q608" s="156">
        <v>6.8799999999999998E-3</v>
      </c>
      <c r="R608" s="156">
        <f>Q608*H608</f>
        <v>6.8799999999999998E-3</v>
      </c>
      <c r="S608" s="156">
        <v>0</v>
      </c>
      <c r="T608" s="157">
        <f>S608*H608</f>
        <v>0</v>
      </c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R608" s="158" t="s">
        <v>2389</v>
      </c>
      <c r="AT608" s="158" t="s">
        <v>2618</v>
      </c>
      <c r="AU608" s="158" t="s">
        <v>2217</v>
      </c>
      <c r="AY608" s="17" t="s">
        <v>2612</v>
      </c>
      <c r="BE608" s="159">
        <f>IF(N608="základní",J608,0)</f>
        <v>0</v>
      </c>
      <c r="BF608" s="159">
        <f>IF(N608="snížená",J608,0)</f>
        <v>0</v>
      </c>
      <c r="BG608" s="159">
        <f>IF(N608="zákl. přenesená",J608,0)</f>
        <v>0</v>
      </c>
      <c r="BH608" s="159">
        <f>IF(N608="sníž. přenesená",J608,0)</f>
        <v>0</v>
      </c>
      <c r="BI608" s="159">
        <f>IF(N608="nulová",J608,0)</f>
        <v>0</v>
      </c>
      <c r="BJ608" s="17" t="s">
        <v>2215</v>
      </c>
      <c r="BK608" s="159">
        <f>ROUND(I608*H608,2)</f>
        <v>0</v>
      </c>
      <c r="BL608" s="17" t="s">
        <v>2389</v>
      </c>
      <c r="BM608" s="158" t="s">
        <v>1672</v>
      </c>
    </row>
    <row r="609" spans="1:65" s="13" customFormat="1">
      <c r="B609" s="167"/>
      <c r="D609" s="161" t="s">
        <v>2624</v>
      </c>
      <c r="E609" s="168" t="s">
        <v>2156</v>
      </c>
      <c r="F609" s="169" t="s">
        <v>2215</v>
      </c>
      <c r="H609" s="170">
        <v>1</v>
      </c>
      <c r="I609" s="346"/>
      <c r="L609" s="167"/>
      <c r="M609" s="171"/>
      <c r="N609" s="172"/>
      <c r="O609" s="172"/>
      <c r="P609" s="172"/>
      <c r="Q609" s="172"/>
      <c r="R609" s="172"/>
      <c r="S609" s="172"/>
      <c r="T609" s="173"/>
      <c r="AT609" s="168" t="s">
        <v>2624</v>
      </c>
      <c r="AU609" s="168" t="s">
        <v>2217</v>
      </c>
      <c r="AV609" s="13" t="s">
        <v>2217</v>
      </c>
      <c r="AW609" s="13" t="s">
        <v>26</v>
      </c>
      <c r="AX609" s="13" t="s">
        <v>2207</v>
      </c>
      <c r="AY609" s="168" t="s">
        <v>2612</v>
      </c>
    </row>
    <row r="610" spans="1:65" s="15" customFormat="1">
      <c r="B610" s="181"/>
      <c r="D610" s="161" t="s">
        <v>2624</v>
      </c>
      <c r="E610" s="182" t="s">
        <v>2156</v>
      </c>
      <c r="F610" s="183" t="s">
        <v>2641</v>
      </c>
      <c r="H610" s="184">
        <v>1</v>
      </c>
      <c r="I610" s="348"/>
      <c r="L610" s="181"/>
      <c r="M610" s="185"/>
      <c r="N610" s="186"/>
      <c r="O610" s="186"/>
      <c r="P610" s="186"/>
      <c r="Q610" s="186"/>
      <c r="R610" s="186"/>
      <c r="S610" s="186"/>
      <c r="T610" s="187"/>
      <c r="AT610" s="182" t="s">
        <v>2624</v>
      </c>
      <c r="AU610" s="182" t="s">
        <v>2217</v>
      </c>
      <c r="AV610" s="15" t="s">
        <v>2389</v>
      </c>
      <c r="AW610" s="15" t="s">
        <v>26</v>
      </c>
      <c r="AX610" s="15" t="s">
        <v>2215</v>
      </c>
      <c r="AY610" s="182" t="s">
        <v>2612</v>
      </c>
    </row>
    <row r="611" spans="1:65" s="1" customFormat="1" ht="16.5" customHeight="1">
      <c r="A611" s="29"/>
      <c r="B611" s="146"/>
      <c r="C611" s="188" t="s">
        <v>3303</v>
      </c>
      <c r="D611" s="188" t="s">
        <v>2855</v>
      </c>
      <c r="E611" s="189" t="s">
        <v>1673</v>
      </c>
      <c r="F611" s="190" t="s">
        <v>1674</v>
      </c>
      <c r="G611" s="191" t="s">
        <v>3034</v>
      </c>
      <c r="H611" s="192">
        <v>1</v>
      </c>
      <c r="I611" s="349"/>
      <c r="J611" s="193">
        <f>ROUND(I611*H611,2)</f>
        <v>0</v>
      </c>
      <c r="K611" s="194"/>
      <c r="L611" s="195"/>
      <c r="M611" s="196" t="s">
        <v>2156</v>
      </c>
      <c r="N611" s="197" t="s">
        <v>2172</v>
      </c>
      <c r="O611" s="156">
        <v>0</v>
      </c>
      <c r="P611" s="156">
        <f>O611*H611</f>
        <v>0</v>
      </c>
      <c r="Q611" s="156">
        <v>0</v>
      </c>
      <c r="R611" s="156">
        <f>Q611*H611</f>
        <v>0</v>
      </c>
      <c r="S611" s="156">
        <v>0</v>
      </c>
      <c r="T611" s="157">
        <f>S611*H611</f>
        <v>0</v>
      </c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R611" s="158" t="s">
        <v>2342</v>
      </c>
      <c r="AT611" s="158" t="s">
        <v>2855</v>
      </c>
      <c r="AU611" s="158" t="s">
        <v>2217</v>
      </c>
      <c r="AY611" s="17" t="s">
        <v>2612</v>
      </c>
      <c r="BE611" s="159">
        <f>IF(N611="základní",J611,0)</f>
        <v>0</v>
      </c>
      <c r="BF611" s="159">
        <f>IF(N611="snížená",J611,0)</f>
        <v>0</v>
      </c>
      <c r="BG611" s="159">
        <f>IF(N611="zákl. přenesená",J611,0)</f>
        <v>0</v>
      </c>
      <c r="BH611" s="159">
        <f>IF(N611="sníž. přenesená",J611,0)</f>
        <v>0</v>
      </c>
      <c r="BI611" s="159">
        <f>IF(N611="nulová",J611,0)</f>
        <v>0</v>
      </c>
      <c r="BJ611" s="17" t="s">
        <v>2215</v>
      </c>
      <c r="BK611" s="159">
        <f>ROUND(I611*H611,2)</f>
        <v>0</v>
      </c>
      <c r="BL611" s="17" t="s">
        <v>2389</v>
      </c>
      <c r="BM611" s="158" t="s">
        <v>1675</v>
      </c>
    </row>
    <row r="612" spans="1:65" s="13" customFormat="1">
      <c r="B612" s="167"/>
      <c r="D612" s="161" t="s">
        <v>2624</v>
      </c>
      <c r="E612" s="168" t="s">
        <v>2156</v>
      </c>
      <c r="F612" s="169" t="s">
        <v>2215</v>
      </c>
      <c r="H612" s="170">
        <v>1</v>
      </c>
      <c r="I612" s="346"/>
      <c r="L612" s="167"/>
      <c r="M612" s="171"/>
      <c r="N612" s="172"/>
      <c r="O612" s="172"/>
      <c r="P612" s="172"/>
      <c r="Q612" s="172"/>
      <c r="R612" s="172"/>
      <c r="S612" s="172"/>
      <c r="T612" s="173"/>
      <c r="AT612" s="168" t="s">
        <v>2624</v>
      </c>
      <c r="AU612" s="168" t="s">
        <v>2217</v>
      </c>
      <c r="AV612" s="13" t="s">
        <v>2217</v>
      </c>
      <c r="AW612" s="13" t="s">
        <v>26</v>
      </c>
      <c r="AX612" s="13" t="s">
        <v>2207</v>
      </c>
      <c r="AY612" s="168" t="s">
        <v>2612</v>
      </c>
    </row>
    <row r="613" spans="1:65" s="15" customFormat="1">
      <c r="B613" s="181"/>
      <c r="D613" s="161" t="s">
        <v>2624</v>
      </c>
      <c r="E613" s="182" t="s">
        <v>2156</v>
      </c>
      <c r="F613" s="183" t="s">
        <v>2641</v>
      </c>
      <c r="H613" s="184">
        <v>1</v>
      </c>
      <c r="I613" s="348"/>
      <c r="L613" s="181"/>
      <c r="M613" s="185"/>
      <c r="N613" s="186"/>
      <c r="O613" s="186"/>
      <c r="P613" s="186"/>
      <c r="Q613" s="186"/>
      <c r="R613" s="186"/>
      <c r="S613" s="186"/>
      <c r="T613" s="187"/>
      <c r="AT613" s="182" t="s">
        <v>2624</v>
      </c>
      <c r="AU613" s="182" t="s">
        <v>2217</v>
      </c>
      <c r="AV613" s="15" t="s">
        <v>2389</v>
      </c>
      <c r="AW613" s="15" t="s">
        <v>26</v>
      </c>
      <c r="AX613" s="15" t="s">
        <v>2215</v>
      </c>
      <c r="AY613" s="182" t="s">
        <v>2612</v>
      </c>
    </row>
    <row r="614" spans="1:65" s="1" customFormat="1" ht="16.5" customHeight="1">
      <c r="A614" s="29"/>
      <c r="B614" s="146"/>
      <c r="C614" s="147" t="s">
        <v>3307</v>
      </c>
      <c r="D614" s="147" t="s">
        <v>2618</v>
      </c>
      <c r="E614" s="148" t="s">
        <v>1676</v>
      </c>
      <c r="F614" s="149" t="s">
        <v>1677</v>
      </c>
      <c r="G614" s="150" t="s">
        <v>2297</v>
      </c>
      <c r="H614" s="151">
        <v>2.6</v>
      </c>
      <c r="I614" s="344"/>
      <c r="J614" s="152">
        <f>ROUND(I614*H614,2)</f>
        <v>0</v>
      </c>
      <c r="K614" s="153"/>
      <c r="L614" s="30"/>
      <c r="M614" s="154" t="s">
        <v>2156</v>
      </c>
      <c r="N614" s="155" t="s">
        <v>2172</v>
      </c>
      <c r="O614" s="156">
        <v>0.2</v>
      </c>
      <c r="P614" s="156">
        <f>O614*H614</f>
        <v>0.52</v>
      </c>
      <c r="Q614" s="156">
        <v>6.3000000000000003E-4</v>
      </c>
      <c r="R614" s="156">
        <f>Q614*H614</f>
        <v>1.6380000000000001E-3</v>
      </c>
      <c r="S614" s="156">
        <v>0</v>
      </c>
      <c r="T614" s="157">
        <f>S614*H614</f>
        <v>0</v>
      </c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R614" s="158" t="s">
        <v>2389</v>
      </c>
      <c r="AT614" s="158" t="s">
        <v>2618</v>
      </c>
      <c r="AU614" s="158" t="s">
        <v>2217</v>
      </c>
      <c r="AY614" s="17" t="s">
        <v>2612</v>
      </c>
      <c r="BE614" s="159">
        <f>IF(N614="základní",J614,0)</f>
        <v>0</v>
      </c>
      <c r="BF614" s="159">
        <f>IF(N614="snížená",J614,0)</f>
        <v>0</v>
      </c>
      <c r="BG614" s="159">
        <f>IF(N614="zákl. přenesená",J614,0)</f>
        <v>0</v>
      </c>
      <c r="BH614" s="159">
        <f>IF(N614="sníž. přenesená",J614,0)</f>
        <v>0</v>
      </c>
      <c r="BI614" s="159">
        <f>IF(N614="nulová",J614,0)</f>
        <v>0</v>
      </c>
      <c r="BJ614" s="17" t="s">
        <v>2215</v>
      </c>
      <c r="BK614" s="159">
        <f>ROUND(I614*H614,2)</f>
        <v>0</v>
      </c>
      <c r="BL614" s="17" t="s">
        <v>2389</v>
      </c>
      <c r="BM614" s="158" t="s">
        <v>1678</v>
      </c>
    </row>
    <row r="615" spans="1:65" s="12" customFormat="1">
      <c r="B615" s="160"/>
      <c r="D615" s="161" t="s">
        <v>2624</v>
      </c>
      <c r="E615" s="162" t="s">
        <v>2156</v>
      </c>
      <c r="F615" s="163" t="s">
        <v>1327</v>
      </c>
      <c r="H615" s="162" t="s">
        <v>2156</v>
      </c>
      <c r="I615" s="345"/>
      <c r="L615" s="160"/>
      <c r="M615" s="164"/>
      <c r="N615" s="165"/>
      <c r="O615" s="165"/>
      <c r="P615" s="165"/>
      <c r="Q615" s="165"/>
      <c r="R615" s="165"/>
      <c r="S615" s="165"/>
      <c r="T615" s="166"/>
      <c r="AT615" s="162" t="s">
        <v>2624</v>
      </c>
      <c r="AU615" s="162" t="s">
        <v>2217</v>
      </c>
      <c r="AV615" s="12" t="s">
        <v>2215</v>
      </c>
      <c r="AW615" s="12" t="s">
        <v>26</v>
      </c>
      <c r="AX615" s="12" t="s">
        <v>2207</v>
      </c>
      <c r="AY615" s="162" t="s">
        <v>2612</v>
      </c>
    </row>
    <row r="616" spans="1:65" s="13" customFormat="1">
      <c r="B616" s="167"/>
      <c r="D616" s="161" t="s">
        <v>2624</v>
      </c>
      <c r="E616" s="168" t="s">
        <v>2156</v>
      </c>
      <c r="F616" s="169" t="s">
        <v>1679</v>
      </c>
      <c r="H616" s="170">
        <v>2.6</v>
      </c>
      <c r="I616" s="346"/>
      <c r="L616" s="167"/>
      <c r="M616" s="171"/>
      <c r="N616" s="172"/>
      <c r="O616" s="172"/>
      <c r="P616" s="172"/>
      <c r="Q616" s="172"/>
      <c r="R616" s="172"/>
      <c r="S616" s="172"/>
      <c r="T616" s="173"/>
      <c r="AT616" s="168" t="s">
        <v>2624</v>
      </c>
      <c r="AU616" s="168" t="s">
        <v>2217</v>
      </c>
      <c r="AV616" s="13" t="s">
        <v>2217</v>
      </c>
      <c r="AW616" s="13" t="s">
        <v>26</v>
      </c>
      <c r="AX616" s="13" t="s">
        <v>2207</v>
      </c>
      <c r="AY616" s="168" t="s">
        <v>2612</v>
      </c>
    </row>
    <row r="617" spans="1:65" s="15" customFormat="1">
      <c r="B617" s="181"/>
      <c r="D617" s="161" t="s">
        <v>2624</v>
      </c>
      <c r="E617" s="182" t="s">
        <v>2156</v>
      </c>
      <c r="F617" s="183" t="s">
        <v>2641</v>
      </c>
      <c r="H617" s="184">
        <v>2.6</v>
      </c>
      <c r="I617" s="348"/>
      <c r="L617" s="181"/>
      <c r="M617" s="185"/>
      <c r="N617" s="186"/>
      <c r="O617" s="186"/>
      <c r="P617" s="186"/>
      <c r="Q617" s="186"/>
      <c r="R617" s="186"/>
      <c r="S617" s="186"/>
      <c r="T617" s="187"/>
      <c r="AT617" s="182" t="s">
        <v>2624</v>
      </c>
      <c r="AU617" s="182" t="s">
        <v>2217</v>
      </c>
      <c r="AV617" s="15" t="s">
        <v>2389</v>
      </c>
      <c r="AW617" s="15" t="s">
        <v>26</v>
      </c>
      <c r="AX617" s="15" t="s">
        <v>2215</v>
      </c>
      <c r="AY617" s="182" t="s">
        <v>2612</v>
      </c>
    </row>
    <row r="618" spans="1:65" s="1" customFormat="1" ht="16.5" customHeight="1">
      <c r="A618" s="29"/>
      <c r="B618" s="146"/>
      <c r="C618" s="147" t="s">
        <v>3311</v>
      </c>
      <c r="D618" s="147" t="s">
        <v>2618</v>
      </c>
      <c r="E618" s="148" t="s">
        <v>1680</v>
      </c>
      <c r="F618" s="149" t="s">
        <v>1681</v>
      </c>
      <c r="G618" s="150" t="s">
        <v>2345</v>
      </c>
      <c r="H618" s="151">
        <v>2.6640000000000001</v>
      </c>
      <c r="I618" s="344"/>
      <c r="J618" s="152">
        <f>ROUND(I618*H618,2)</f>
        <v>0</v>
      </c>
      <c r="K618" s="153"/>
      <c r="L618" s="30"/>
      <c r="M618" s="154" t="s">
        <v>2156</v>
      </c>
      <c r="N618" s="155" t="s">
        <v>2172</v>
      </c>
      <c r="O618" s="156">
        <v>0.23</v>
      </c>
      <c r="P618" s="156">
        <f>O618*H618</f>
        <v>0.61272000000000004</v>
      </c>
      <c r="Q618" s="156">
        <v>6.2E-4</v>
      </c>
      <c r="R618" s="156">
        <f>Q618*H618</f>
        <v>1.65168E-3</v>
      </c>
      <c r="S618" s="156">
        <v>0</v>
      </c>
      <c r="T618" s="157">
        <f>S618*H618</f>
        <v>0</v>
      </c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R618" s="158" t="s">
        <v>2389</v>
      </c>
      <c r="AT618" s="158" t="s">
        <v>2618</v>
      </c>
      <c r="AU618" s="158" t="s">
        <v>2217</v>
      </c>
      <c r="AY618" s="17" t="s">
        <v>2612</v>
      </c>
      <c r="BE618" s="159">
        <f>IF(N618="základní",J618,0)</f>
        <v>0</v>
      </c>
      <c r="BF618" s="159">
        <f>IF(N618="snížená",J618,0)</f>
        <v>0</v>
      </c>
      <c r="BG618" s="159">
        <f>IF(N618="zákl. přenesená",J618,0)</f>
        <v>0</v>
      </c>
      <c r="BH618" s="159">
        <f>IF(N618="sníž. přenesená",J618,0)</f>
        <v>0</v>
      </c>
      <c r="BI618" s="159">
        <f>IF(N618="nulová",J618,0)</f>
        <v>0</v>
      </c>
      <c r="BJ618" s="17" t="s">
        <v>2215</v>
      </c>
      <c r="BK618" s="159">
        <f>ROUND(I618*H618,2)</f>
        <v>0</v>
      </c>
      <c r="BL618" s="17" t="s">
        <v>2389</v>
      </c>
      <c r="BM618" s="158" t="s">
        <v>1682</v>
      </c>
    </row>
    <row r="619" spans="1:65" s="12" customFormat="1">
      <c r="B619" s="160"/>
      <c r="D619" s="161" t="s">
        <v>2624</v>
      </c>
      <c r="E619" s="162" t="s">
        <v>2156</v>
      </c>
      <c r="F619" s="163" t="s">
        <v>1683</v>
      </c>
      <c r="H619" s="162" t="s">
        <v>2156</v>
      </c>
      <c r="I619" s="345"/>
      <c r="L619" s="160"/>
      <c r="M619" s="164"/>
      <c r="N619" s="165"/>
      <c r="O619" s="165"/>
      <c r="P619" s="165"/>
      <c r="Q619" s="165"/>
      <c r="R619" s="165"/>
      <c r="S619" s="165"/>
      <c r="T619" s="166"/>
      <c r="AT619" s="162" t="s">
        <v>2624</v>
      </c>
      <c r="AU619" s="162" t="s">
        <v>2217</v>
      </c>
      <c r="AV619" s="12" t="s">
        <v>2215</v>
      </c>
      <c r="AW619" s="12" t="s">
        <v>26</v>
      </c>
      <c r="AX619" s="12" t="s">
        <v>2207</v>
      </c>
      <c r="AY619" s="162" t="s">
        <v>2612</v>
      </c>
    </row>
    <row r="620" spans="1:65" s="13" customFormat="1">
      <c r="B620" s="167"/>
      <c r="D620" s="161" t="s">
        <v>2624</v>
      </c>
      <c r="E620" s="168" t="s">
        <v>2156</v>
      </c>
      <c r="F620" s="169" t="s">
        <v>1684</v>
      </c>
      <c r="H620" s="170">
        <v>2.6640000000000001</v>
      </c>
      <c r="I620" s="346"/>
      <c r="L620" s="167"/>
      <c r="M620" s="171"/>
      <c r="N620" s="172"/>
      <c r="O620" s="172"/>
      <c r="P620" s="172"/>
      <c r="Q620" s="172"/>
      <c r="R620" s="172"/>
      <c r="S620" s="172"/>
      <c r="T620" s="173"/>
      <c r="AT620" s="168" t="s">
        <v>2624</v>
      </c>
      <c r="AU620" s="168" t="s">
        <v>2217</v>
      </c>
      <c r="AV620" s="13" t="s">
        <v>2217</v>
      </c>
      <c r="AW620" s="13" t="s">
        <v>26</v>
      </c>
      <c r="AX620" s="13" t="s">
        <v>2207</v>
      </c>
      <c r="AY620" s="168" t="s">
        <v>2612</v>
      </c>
    </row>
    <row r="621" spans="1:65" s="15" customFormat="1">
      <c r="B621" s="181"/>
      <c r="D621" s="161" t="s">
        <v>2624</v>
      </c>
      <c r="E621" s="182" t="s">
        <v>2156</v>
      </c>
      <c r="F621" s="183" t="s">
        <v>2641</v>
      </c>
      <c r="H621" s="184">
        <v>2.6640000000000001</v>
      </c>
      <c r="I621" s="348"/>
      <c r="L621" s="181"/>
      <c r="M621" s="185"/>
      <c r="N621" s="186"/>
      <c r="O621" s="186"/>
      <c r="P621" s="186"/>
      <c r="Q621" s="186"/>
      <c r="R621" s="186"/>
      <c r="S621" s="186"/>
      <c r="T621" s="187"/>
      <c r="AT621" s="182" t="s">
        <v>2624</v>
      </c>
      <c r="AU621" s="182" t="s">
        <v>2217</v>
      </c>
      <c r="AV621" s="15" t="s">
        <v>2389</v>
      </c>
      <c r="AW621" s="15" t="s">
        <v>26</v>
      </c>
      <c r="AX621" s="15" t="s">
        <v>2215</v>
      </c>
      <c r="AY621" s="182" t="s">
        <v>2612</v>
      </c>
    </row>
    <row r="622" spans="1:65" s="1" customFormat="1" ht="16.5" customHeight="1">
      <c r="A622" s="29"/>
      <c r="B622" s="146"/>
      <c r="C622" s="147" t="s">
        <v>3315</v>
      </c>
      <c r="D622" s="147" t="s">
        <v>2618</v>
      </c>
      <c r="E622" s="148" t="s">
        <v>1685</v>
      </c>
      <c r="F622" s="149" t="s">
        <v>1686</v>
      </c>
      <c r="G622" s="150" t="s">
        <v>2345</v>
      </c>
      <c r="H622" s="151">
        <v>0.5</v>
      </c>
      <c r="I622" s="344"/>
      <c r="J622" s="152">
        <f>ROUND(I622*H622,2)</f>
        <v>0</v>
      </c>
      <c r="K622" s="153"/>
      <c r="L622" s="30"/>
      <c r="M622" s="154" t="s">
        <v>2156</v>
      </c>
      <c r="N622" s="155" t="s">
        <v>2172</v>
      </c>
      <c r="O622" s="156">
        <v>0.26500000000000001</v>
      </c>
      <c r="P622" s="156">
        <f>O622*H622</f>
        <v>0.13250000000000001</v>
      </c>
      <c r="Q622" s="156">
        <v>0</v>
      </c>
      <c r="R622" s="156">
        <f>Q622*H622</f>
        <v>0</v>
      </c>
      <c r="S622" s="156">
        <v>8.9999999999999993E-3</v>
      </c>
      <c r="T622" s="157">
        <f>S622*H622</f>
        <v>4.4999999999999997E-3</v>
      </c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R622" s="158" t="s">
        <v>2389</v>
      </c>
      <c r="AT622" s="158" t="s">
        <v>2618</v>
      </c>
      <c r="AU622" s="158" t="s">
        <v>2217</v>
      </c>
      <c r="AY622" s="17" t="s">
        <v>2612</v>
      </c>
      <c r="BE622" s="159">
        <f>IF(N622="základní",J622,0)</f>
        <v>0</v>
      </c>
      <c r="BF622" s="159">
        <f>IF(N622="snížená",J622,0)</f>
        <v>0</v>
      </c>
      <c r="BG622" s="159">
        <f>IF(N622="zákl. přenesená",J622,0)</f>
        <v>0</v>
      </c>
      <c r="BH622" s="159">
        <f>IF(N622="sníž. přenesená",J622,0)</f>
        <v>0</v>
      </c>
      <c r="BI622" s="159">
        <f>IF(N622="nulová",J622,0)</f>
        <v>0</v>
      </c>
      <c r="BJ622" s="17" t="s">
        <v>2215</v>
      </c>
      <c r="BK622" s="159">
        <f>ROUND(I622*H622,2)</f>
        <v>0</v>
      </c>
      <c r="BL622" s="17" t="s">
        <v>2389</v>
      </c>
      <c r="BM622" s="158" t="s">
        <v>1687</v>
      </c>
    </row>
    <row r="623" spans="1:65" s="13" customFormat="1">
      <c r="B623" s="167"/>
      <c r="D623" s="161" t="s">
        <v>2624</v>
      </c>
      <c r="E623" s="168" t="s">
        <v>2156</v>
      </c>
      <c r="F623" s="169" t="s">
        <v>1188</v>
      </c>
      <c r="H623" s="170">
        <v>0.5</v>
      </c>
      <c r="I623" s="346"/>
      <c r="L623" s="167"/>
      <c r="M623" s="171"/>
      <c r="N623" s="172"/>
      <c r="O623" s="172"/>
      <c r="P623" s="172"/>
      <c r="Q623" s="172"/>
      <c r="R623" s="172"/>
      <c r="S623" s="172"/>
      <c r="T623" s="173"/>
      <c r="AT623" s="168" t="s">
        <v>2624</v>
      </c>
      <c r="AU623" s="168" t="s">
        <v>2217</v>
      </c>
      <c r="AV623" s="13" t="s">
        <v>2217</v>
      </c>
      <c r="AW623" s="13" t="s">
        <v>26</v>
      </c>
      <c r="AX623" s="13" t="s">
        <v>2207</v>
      </c>
      <c r="AY623" s="168" t="s">
        <v>2612</v>
      </c>
    </row>
    <row r="624" spans="1:65" s="15" customFormat="1">
      <c r="B624" s="181"/>
      <c r="D624" s="161" t="s">
        <v>2624</v>
      </c>
      <c r="E624" s="182" t="s">
        <v>2156</v>
      </c>
      <c r="F624" s="183" t="s">
        <v>2641</v>
      </c>
      <c r="H624" s="184">
        <v>0.5</v>
      </c>
      <c r="I624" s="348"/>
      <c r="L624" s="181"/>
      <c r="M624" s="185"/>
      <c r="N624" s="186"/>
      <c r="O624" s="186"/>
      <c r="P624" s="186"/>
      <c r="Q624" s="186"/>
      <c r="R624" s="186"/>
      <c r="S624" s="186"/>
      <c r="T624" s="187"/>
      <c r="AT624" s="182" t="s">
        <v>2624</v>
      </c>
      <c r="AU624" s="182" t="s">
        <v>2217</v>
      </c>
      <c r="AV624" s="15" t="s">
        <v>2389</v>
      </c>
      <c r="AW624" s="15" t="s">
        <v>26</v>
      </c>
      <c r="AX624" s="15" t="s">
        <v>2215</v>
      </c>
      <c r="AY624" s="182" t="s">
        <v>2612</v>
      </c>
    </row>
    <row r="625" spans="1:65" s="1" customFormat="1" ht="16.5" customHeight="1">
      <c r="A625" s="29"/>
      <c r="B625" s="146"/>
      <c r="C625" s="147" t="s">
        <v>3319</v>
      </c>
      <c r="D625" s="147" t="s">
        <v>2618</v>
      </c>
      <c r="E625" s="148" t="s">
        <v>1688</v>
      </c>
      <c r="F625" s="149" t="s">
        <v>1689</v>
      </c>
      <c r="G625" s="150" t="s">
        <v>2345</v>
      </c>
      <c r="H625" s="151">
        <v>5</v>
      </c>
      <c r="I625" s="344"/>
      <c r="J625" s="152">
        <f>ROUND(I625*H625,2)</f>
        <v>0</v>
      </c>
      <c r="K625" s="153"/>
      <c r="L625" s="30"/>
      <c r="M625" s="154" t="s">
        <v>2156</v>
      </c>
      <c r="N625" s="155" t="s">
        <v>2172</v>
      </c>
      <c r="O625" s="156">
        <v>0.34200000000000003</v>
      </c>
      <c r="P625" s="156">
        <f>O625*H625</f>
        <v>1.7100000000000002</v>
      </c>
      <c r="Q625" s="156">
        <v>0</v>
      </c>
      <c r="R625" s="156">
        <f>Q625*H625</f>
        <v>0</v>
      </c>
      <c r="S625" s="156">
        <v>1.7999999999999999E-2</v>
      </c>
      <c r="T625" s="157">
        <f>S625*H625</f>
        <v>0.09</v>
      </c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R625" s="158" t="s">
        <v>2389</v>
      </c>
      <c r="AT625" s="158" t="s">
        <v>2618</v>
      </c>
      <c r="AU625" s="158" t="s">
        <v>2217</v>
      </c>
      <c r="AY625" s="17" t="s">
        <v>2612</v>
      </c>
      <c r="BE625" s="159">
        <f>IF(N625="základní",J625,0)</f>
        <v>0</v>
      </c>
      <c r="BF625" s="159">
        <f>IF(N625="snížená",J625,0)</f>
        <v>0</v>
      </c>
      <c r="BG625" s="159">
        <f>IF(N625="zákl. přenesená",J625,0)</f>
        <v>0</v>
      </c>
      <c r="BH625" s="159">
        <f>IF(N625="sníž. přenesená",J625,0)</f>
        <v>0</v>
      </c>
      <c r="BI625" s="159">
        <f>IF(N625="nulová",J625,0)</f>
        <v>0</v>
      </c>
      <c r="BJ625" s="17" t="s">
        <v>2215</v>
      </c>
      <c r="BK625" s="159">
        <f>ROUND(I625*H625,2)</f>
        <v>0</v>
      </c>
      <c r="BL625" s="17" t="s">
        <v>2389</v>
      </c>
      <c r="BM625" s="158" t="s">
        <v>1690</v>
      </c>
    </row>
    <row r="626" spans="1:65" s="13" customFormat="1">
      <c r="B626" s="167"/>
      <c r="D626" s="161" t="s">
        <v>2624</v>
      </c>
      <c r="E626" s="168" t="s">
        <v>2156</v>
      </c>
      <c r="F626" s="169" t="s">
        <v>1190</v>
      </c>
      <c r="H626" s="170">
        <v>5</v>
      </c>
      <c r="I626" s="346"/>
      <c r="L626" s="167"/>
      <c r="M626" s="171"/>
      <c r="N626" s="172"/>
      <c r="O626" s="172"/>
      <c r="P626" s="172"/>
      <c r="Q626" s="172"/>
      <c r="R626" s="172"/>
      <c r="S626" s="172"/>
      <c r="T626" s="173"/>
      <c r="AT626" s="168" t="s">
        <v>2624</v>
      </c>
      <c r="AU626" s="168" t="s">
        <v>2217</v>
      </c>
      <c r="AV626" s="13" t="s">
        <v>2217</v>
      </c>
      <c r="AW626" s="13" t="s">
        <v>26</v>
      </c>
      <c r="AX626" s="13" t="s">
        <v>2207</v>
      </c>
      <c r="AY626" s="168" t="s">
        <v>2612</v>
      </c>
    </row>
    <row r="627" spans="1:65" s="15" customFormat="1">
      <c r="B627" s="181"/>
      <c r="D627" s="161" t="s">
        <v>2624</v>
      </c>
      <c r="E627" s="182" t="s">
        <v>2156</v>
      </c>
      <c r="F627" s="183" t="s">
        <v>2641</v>
      </c>
      <c r="H627" s="184">
        <v>5</v>
      </c>
      <c r="I627" s="348"/>
      <c r="L627" s="181"/>
      <c r="M627" s="185"/>
      <c r="N627" s="186"/>
      <c r="O627" s="186"/>
      <c r="P627" s="186"/>
      <c r="Q627" s="186"/>
      <c r="R627" s="186"/>
      <c r="S627" s="186"/>
      <c r="T627" s="187"/>
      <c r="AT627" s="182" t="s">
        <v>2624</v>
      </c>
      <c r="AU627" s="182" t="s">
        <v>2217</v>
      </c>
      <c r="AV627" s="15" t="s">
        <v>2389</v>
      </c>
      <c r="AW627" s="15" t="s">
        <v>26</v>
      </c>
      <c r="AX627" s="15" t="s">
        <v>2215</v>
      </c>
      <c r="AY627" s="182" t="s">
        <v>2612</v>
      </c>
    </row>
    <row r="628" spans="1:65" s="1" customFormat="1" ht="16.5" customHeight="1">
      <c r="A628" s="29"/>
      <c r="B628" s="146"/>
      <c r="C628" s="147" t="s">
        <v>3323</v>
      </c>
      <c r="D628" s="147" t="s">
        <v>2618</v>
      </c>
      <c r="E628" s="148" t="s">
        <v>1691</v>
      </c>
      <c r="F628" s="149" t="s">
        <v>1692</v>
      </c>
      <c r="G628" s="150" t="s">
        <v>2345</v>
      </c>
      <c r="H628" s="151">
        <v>0.8</v>
      </c>
      <c r="I628" s="344"/>
      <c r="J628" s="152">
        <f>ROUND(I628*H628,2)</f>
        <v>0</v>
      </c>
      <c r="K628" s="153"/>
      <c r="L628" s="30"/>
      <c r="M628" s="154" t="s">
        <v>2156</v>
      </c>
      <c r="N628" s="155" t="s">
        <v>2172</v>
      </c>
      <c r="O628" s="156">
        <v>3.2</v>
      </c>
      <c r="P628" s="156">
        <f>O628*H628</f>
        <v>2.5600000000000005</v>
      </c>
      <c r="Q628" s="156">
        <v>3.16E-3</v>
      </c>
      <c r="R628" s="156">
        <f>Q628*H628</f>
        <v>2.5280000000000003E-3</v>
      </c>
      <c r="S628" s="156">
        <v>6.9000000000000006E-2</v>
      </c>
      <c r="T628" s="157">
        <f>S628*H628</f>
        <v>5.5200000000000006E-2</v>
      </c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R628" s="158" t="s">
        <v>2389</v>
      </c>
      <c r="AT628" s="158" t="s">
        <v>2618</v>
      </c>
      <c r="AU628" s="158" t="s">
        <v>2217</v>
      </c>
      <c r="AY628" s="17" t="s">
        <v>2612</v>
      </c>
      <c r="BE628" s="159">
        <f>IF(N628="základní",J628,0)</f>
        <v>0</v>
      </c>
      <c r="BF628" s="159">
        <f>IF(N628="snížená",J628,0)</f>
        <v>0</v>
      </c>
      <c r="BG628" s="159">
        <f>IF(N628="zákl. přenesená",J628,0)</f>
        <v>0</v>
      </c>
      <c r="BH628" s="159">
        <f>IF(N628="sníž. přenesená",J628,0)</f>
        <v>0</v>
      </c>
      <c r="BI628" s="159">
        <f>IF(N628="nulová",J628,0)</f>
        <v>0</v>
      </c>
      <c r="BJ628" s="17" t="s">
        <v>2215</v>
      </c>
      <c r="BK628" s="159">
        <f>ROUND(I628*H628,2)</f>
        <v>0</v>
      </c>
      <c r="BL628" s="17" t="s">
        <v>2389</v>
      </c>
      <c r="BM628" s="158" t="s">
        <v>1693</v>
      </c>
    </row>
    <row r="629" spans="1:65" s="13" customFormat="1">
      <c r="B629" s="167"/>
      <c r="D629" s="161" t="s">
        <v>2624</v>
      </c>
      <c r="E629" s="168" t="s">
        <v>2156</v>
      </c>
      <c r="F629" s="169" t="s">
        <v>1694</v>
      </c>
      <c r="H629" s="170">
        <v>0.8</v>
      </c>
      <c r="I629" s="346"/>
      <c r="L629" s="167"/>
      <c r="M629" s="171"/>
      <c r="N629" s="172"/>
      <c r="O629" s="172"/>
      <c r="P629" s="172"/>
      <c r="Q629" s="172"/>
      <c r="R629" s="172"/>
      <c r="S629" s="172"/>
      <c r="T629" s="173"/>
      <c r="AT629" s="168" t="s">
        <v>2624</v>
      </c>
      <c r="AU629" s="168" t="s">
        <v>2217</v>
      </c>
      <c r="AV629" s="13" t="s">
        <v>2217</v>
      </c>
      <c r="AW629" s="13" t="s">
        <v>26</v>
      </c>
      <c r="AX629" s="13" t="s">
        <v>2207</v>
      </c>
      <c r="AY629" s="168" t="s">
        <v>2612</v>
      </c>
    </row>
    <row r="630" spans="1:65" s="15" customFormat="1">
      <c r="B630" s="181"/>
      <c r="D630" s="161" t="s">
        <v>2624</v>
      </c>
      <c r="E630" s="182" t="s">
        <v>2156</v>
      </c>
      <c r="F630" s="183" t="s">
        <v>2641</v>
      </c>
      <c r="H630" s="184">
        <v>0.8</v>
      </c>
      <c r="I630" s="348"/>
      <c r="L630" s="181"/>
      <c r="M630" s="185"/>
      <c r="N630" s="186"/>
      <c r="O630" s="186"/>
      <c r="P630" s="186"/>
      <c r="Q630" s="186"/>
      <c r="R630" s="186"/>
      <c r="S630" s="186"/>
      <c r="T630" s="187"/>
      <c r="AT630" s="182" t="s">
        <v>2624</v>
      </c>
      <c r="AU630" s="182" t="s">
        <v>2217</v>
      </c>
      <c r="AV630" s="15" t="s">
        <v>2389</v>
      </c>
      <c r="AW630" s="15" t="s">
        <v>26</v>
      </c>
      <c r="AX630" s="15" t="s">
        <v>2215</v>
      </c>
      <c r="AY630" s="182" t="s">
        <v>2612</v>
      </c>
    </row>
    <row r="631" spans="1:65" s="1" customFormat="1" ht="16.5" customHeight="1">
      <c r="A631" s="29"/>
      <c r="B631" s="146"/>
      <c r="C631" s="147" t="s">
        <v>3327</v>
      </c>
      <c r="D631" s="147" t="s">
        <v>2618</v>
      </c>
      <c r="E631" s="148" t="s">
        <v>1695</v>
      </c>
      <c r="F631" s="149" t="s">
        <v>1696</v>
      </c>
      <c r="G631" s="150" t="s">
        <v>2357</v>
      </c>
      <c r="H631" s="151">
        <v>2</v>
      </c>
      <c r="I631" s="344"/>
      <c r="J631" s="152">
        <f>ROUND(I631*H631,2)</f>
        <v>0</v>
      </c>
      <c r="K631" s="153"/>
      <c r="L631" s="30"/>
      <c r="M631" s="154" t="s">
        <v>2156</v>
      </c>
      <c r="N631" s="155" t="s">
        <v>2172</v>
      </c>
      <c r="O631" s="156">
        <v>0</v>
      </c>
      <c r="P631" s="156">
        <f>O631*H631</f>
        <v>0</v>
      </c>
      <c r="Q631" s="156">
        <v>0</v>
      </c>
      <c r="R631" s="156">
        <f>Q631*H631</f>
        <v>0</v>
      </c>
      <c r="S631" s="156">
        <v>0</v>
      </c>
      <c r="T631" s="157">
        <f>S631*H631</f>
        <v>0</v>
      </c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R631" s="158" t="s">
        <v>2389</v>
      </c>
      <c r="AT631" s="158" t="s">
        <v>2618</v>
      </c>
      <c r="AU631" s="158" t="s">
        <v>2217</v>
      </c>
      <c r="AY631" s="17" t="s">
        <v>2612</v>
      </c>
      <c r="BE631" s="159">
        <f>IF(N631="základní",J631,0)</f>
        <v>0</v>
      </c>
      <c r="BF631" s="159">
        <f>IF(N631="snížená",J631,0)</f>
        <v>0</v>
      </c>
      <c r="BG631" s="159">
        <f>IF(N631="zákl. přenesená",J631,0)</f>
        <v>0</v>
      </c>
      <c r="BH631" s="159">
        <f>IF(N631="sníž. přenesená",J631,0)</f>
        <v>0</v>
      </c>
      <c r="BI631" s="159">
        <f>IF(N631="nulová",J631,0)</f>
        <v>0</v>
      </c>
      <c r="BJ631" s="17" t="s">
        <v>2215</v>
      </c>
      <c r="BK631" s="159">
        <f>ROUND(I631*H631,2)</f>
        <v>0</v>
      </c>
      <c r="BL631" s="17" t="s">
        <v>2389</v>
      </c>
      <c r="BM631" s="158" t="s">
        <v>1697</v>
      </c>
    </row>
    <row r="632" spans="1:65" s="13" customFormat="1">
      <c r="B632" s="167"/>
      <c r="D632" s="161" t="s">
        <v>2624</v>
      </c>
      <c r="E632" s="168" t="s">
        <v>2156</v>
      </c>
      <c r="F632" s="169" t="s">
        <v>1698</v>
      </c>
      <c r="H632" s="170">
        <v>2</v>
      </c>
      <c r="I632" s="346"/>
      <c r="L632" s="167"/>
      <c r="M632" s="171"/>
      <c r="N632" s="172"/>
      <c r="O632" s="172"/>
      <c r="P632" s="172"/>
      <c r="Q632" s="172"/>
      <c r="R632" s="172"/>
      <c r="S632" s="172"/>
      <c r="T632" s="173"/>
      <c r="AT632" s="168" t="s">
        <v>2624</v>
      </c>
      <c r="AU632" s="168" t="s">
        <v>2217</v>
      </c>
      <c r="AV632" s="13" t="s">
        <v>2217</v>
      </c>
      <c r="AW632" s="13" t="s">
        <v>26</v>
      </c>
      <c r="AX632" s="13" t="s">
        <v>2207</v>
      </c>
      <c r="AY632" s="168" t="s">
        <v>2612</v>
      </c>
    </row>
    <row r="633" spans="1:65" s="15" customFormat="1">
      <c r="B633" s="181"/>
      <c r="D633" s="161" t="s">
        <v>2624</v>
      </c>
      <c r="E633" s="182" t="s">
        <v>2156</v>
      </c>
      <c r="F633" s="183" t="s">
        <v>2641</v>
      </c>
      <c r="H633" s="184">
        <v>2</v>
      </c>
      <c r="I633" s="348"/>
      <c r="L633" s="181"/>
      <c r="M633" s="185"/>
      <c r="N633" s="186"/>
      <c r="O633" s="186"/>
      <c r="P633" s="186"/>
      <c r="Q633" s="186"/>
      <c r="R633" s="186"/>
      <c r="S633" s="186"/>
      <c r="T633" s="187"/>
      <c r="AT633" s="182" t="s">
        <v>2624</v>
      </c>
      <c r="AU633" s="182" t="s">
        <v>2217</v>
      </c>
      <c r="AV633" s="15" t="s">
        <v>2389</v>
      </c>
      <c r="AW633" s="15" t="s">
        <v>26</v>
      </c>
      <c r="AX633" s="15" t="s">
        <v>2215</v>
      </c>
      <c r="AY633" s="182" t="s">
        <v>2612</v>
      </c>
    </row>
    <row r="634" spans="1:65" s="1" customFormat="1" ht="16.5" customHeight="1">
      <c r="A634" s="29"/>
      <c r="B634" s="146"/>
      <c r="C634" s="147" t="s">
        <v>3331</v>
      </c>
      <c r="D634" s="147" t="s">
        <v>2618</v>
      </c>
      <c r="E634" s="148" t="s">
        <v>1699</v>
      </c>
      <c r="F634" s="149" t="s">
        <v>1700</v>
      </c>
      <c r="G634" s="150" t="s">
        <v>2345</v>
      </c>
      <c r="H634" s="151">
        <v>5</v>
      </c>
      <c r="I634" s="344"/>
      <c r="J634" s="152">
        <f>ROUND(I634*H634,2)</f>
        <v>0</v>
      </c>
      <c r="K634" s="153"/>
      <c r="L634" s="30"/>
      <c r="M634" s="154" t="s">
        <v>2156</v>
      </c>
      <c r="N634" s="155" t="s">
        <v>2172</v>
      </c>
      <c r="O634" s="156">
        <v>0</v>
      </c>
      <c r="P634" s="156">
        <f>O634*H634</f>
        <v>0</v>
      </c>
      <c r="Q634" s="156">
        <v>0</v>
      </c>
      <c r="R634" s="156">
        <f>Q634*H634</f>
        <v>0</v>
      </c>
      <c r="S634" s="156">
        <v>0</v>
      </c>
      <c r="T634" s="157">
        <f>S634*H634</f>
        <v>0</v>
      </c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R634" s="158" t="s">
        <v>2389</v>
      </c>
      <c r="AT634" s="158" t="s">
        <v>2618</v>
      </c>
      <c r="AU634" s="158" t="s">
        <v>2217</v>
      </c>
      <c r="AY634" s="17" t="s">
        <v>2612</v>
      </c>
      <c r="BE634" s="159">
        <f>IF(N634="základní",J634,0)</f>
        <v>0</v>
      </c>
      <c r="BF634" s="159">
        <f>IF(N634="snížená",J634,0)</f>
        <v>0</v>
      </c>
      <c r="BG634" s="159">
        <f>IF(N634="zákl. přenesená",J634,0)</f>
        <v>0</v>
      </c>
      <c r="BH634" s="159">
        <f>IF(N634="sníž. přenesená",J634,0)</f>
        <v>0</v>
      </c>
      <c r="BI634" s="159">
        <f>IF(N634="nulová",J634,0)</f>
        <v>0</v>
      </c>
      <c r="BJ634" s="17" t="s">
        <v>2215</v>
      </c>
      <c r="BK634" s="159">
        <f>ROUND(I634*H634,2)</f>
        <v>0</v>
      </c>
      <c r="BL634" s="17" t="s">
        <v>2389</v>
      </c>
      <c r="BM634" s="158" t="s">
        <v>1701</v>
      </c>
    </row>
    <row r="635" spans="1:65" s="13" customFormat="1">
      <c r="B635" s="167"/>
      <c r="D635" s="161" t="s">
        <v>2624</v>
      </c>
      <c r="E635" s="168" t="s">
        <v>2156</v>
      </c>
      <c r="F635" s="169" t="s">
        <v>2386</v>
      </c>
      <c r="H635" s="170">
        <v>5</v>
      </c>
      <c r="I635" s="346"/>
      <c r="L635" s="167"/>
      <c r="M635" s="171"/>
      <c r="N635" s="172"/>
      <c r="O635" s="172"/>
      <c r="P635" s="172"/>
      <c r="Q635" s="172"/>
      <c r="R635" s="172"/>
      <c r="S635" s="172"/>
      <c r="T635" s="173"/>
      <c r="AT635" s="168" t="s">
        <v>2624</v>
      </c>
      <c r="AU635" s="168" t="s">
        <v>2217</v>
      </c>
      <c r="AV635" s="13" t="s">
        <v>2217</v>
      </c>
      <c r="AW635" s="13" t="s">
        <v>26</v>
      </c>
      <c r="AX635" s="13" t="s">
        <v>2207</v>
      </c>
      <c r="AY635" s="168" t="s">
        <v>2612</v>
      </c>
    </row>
    <row r="636" spans="1:65" s="15" customFormat="1">
      <c r="B636" s="181"/>
      <c r="D636" s="161" t="s">
        <v>2624</v>
      </c>
      <c r="E636" s="182" t="s">
        <v>2156</v>
      </c>
      <c r="F636" s="183" t="s">
        <v>2641</v>
      </c>
      <c r="H636" s="184">
        <v>5</v>
      </c>
      <c r="I636" s="348"/>
      <c r="L636" s="181"/>
      <c r="M636" s="185"/>
      <c r="N636" s="186"/>
      <c r="O636" s="186"/>
      <c r="P636" s="186"/>
      <c r="Q636" s="186"/>
      <c r="R636" s="186"/>
      <c r="S636" s="186"/>
      <c r="T636" s="187"/>
      <c r="AT636" s="182" t="s">
        <v>2624</v>
      </c>
      <c r="AU636" s="182" t="s">
        <v>2217</v>
      </c>
      <c r="AV636" s="15" t="s">
        <v>2389</v>
      </c>
      <c r="AW636" s="15" t="s">
        <v>26</v>
      </c>
      <c r="AX636" s="15" t="s">
        <v>2215</v>
      </c>
      <c r="AY636" s="182" t="s">
        <v>2612</v>
      </c>
    </row>
    <row r="637" spans="1:65" s="11" customFormat="1" ht="22.9" customHeight="1">
      <c r="B637" s="134"/>
      <c r="D637" s="135" t="s">
        <v>2206</v>
      </c>
      <c r="E637" s="144" t="s">
        <v>1053</v>
      </c>
      <c r="F637" s="144" t="s">
        <v>1054</v>
      </c>
      <c r="I637" s="350"/>
      <c r="J637" s="145">
        <f>BK637</f>
        <v>0</v>
      </c>
      <c r="L637" s="134"/>
      <c r="M637" s="138"/>
      <c r="N637" s="139"/>
      <c r="O637" s="139"/>
      <c r="P637" s="140">
        <f>P638</f>
        <v>85.360703999999998</v>
      </c>
      <c r="Q637" s="139"/>
      <c r="R637" s="140">
        <f>R638</f>
        <v>0</v>
      </c>
      <c r="S637" s="139"/>
      <c r="T637" s="141">
        <f>T638</f>
        <v>0</v>
      </c>
      <c r="AR637" s="135" t="s">
        <v>2215</v>
      </c>
      <c r="AT637" s="142" t="s">
        <v>2206</v>
      </c>
      <c r="AU637" s="142" t="s">
        <v>2215</v>
      </c>
      <c r="AY637" s="135" t="s">
        <v>2612</v>
      </c>
      <c r="BK637" s="143">
        <f>BK638</f>
        <v>0</v>
      </c>
    </row>
    <row r="638" spans="1:65" s="1" customFormat="1" ht="16.5" customHeight="1">
      <c r="A638" s="29"/>
      <c r="B638" s="146"/>
      <c r="C638" s="147" t="s">
        <v>3335</v>
      </c>
      <c r="D638" s="147" t="s">
        <v>2618</v>
      </c>
      <c r="E638" s="148" t="s">
        <v>1702</v>
      </c>
      <c r="F638" s="149" t="s">
        <v>1703</v>
      </c>
      <c r="G638" s="150" t="s">
        <v>2485</v>
      </c>
      <c r="H638" s="151">
        <v>205.19399999999999</v>
      </c>
      <c r="I638" s="344"/>
      <c r="J638" s="152">
        <f>ROUND(I638*H638,2)</f>
        <v>0</v>
      </c>
      <c r="K638" s="153"/>
      <c r="L638" s="30"/>
      <c r="M638" s="154" t="s">
        <v>2156</v>
      </c>
      <c r="N638" s="155" t="s">
        <v>2172</v>
      </c>
      <c r="O638" s="156">
        <v>0.41599999999999998</v>
      </c>
      <c r="P638" s="156">
        <f>O638*H638</f>
        <v>85.360703999999998</v>
      </c>
      <c r="Q638" s="156">
        <v>0</v>
      </c>
      <c r="R638" s="156">
        <f>Q638*H638</f>
        <v>0</v>
      </c>
      <c r="S638" s="156">
        <v>0</v>
      </c>
      <c r="T638" s="157">
        <f>S638*H638</f>
        <v>0</v>
      </c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R638" s="158" t="s">
        <v>2389</v>
      </c>
      <c r="AT638" s="158" t="s">
        <v>2618</v>
      </c>
      <c r="AU638" s="158" t="s">
        <v>2217</v>
      </c>
      <c r="AY638" s="17" t="s">
        <v>2612</v>
      </c>
      <c r="BE638" s="159">
        <f>IF(N638="základní",J638,0)</f>
        <v>0</v>
      </c>
      <c r="BF638" s="159">
        <f>IF(N638="snížená",J638,0)</f>
        <v>0</v>
      </c>
      <c r="BG638" s="159">
        <f>IF(N638="zákl. přenesená",J638,0)</f>
        <v>0</v>
      </c>
      <c r="BH638" s="159">
        <f>IF(N638="sníž. přenesená",J638,0)</f>
        <v>0</v>
      </c>
      <c r="BI638" s="159">
        <f>IF(N638="nulová",J638,0)</f>
        <v>0</v>
      </c>
      <c r="BJ638" s="17" t="s">
        <v>2215</v>
      </c>
      <c r="BK638" s="159">
        <f>ROUND(I638*H638,2)</f>
        <v>0</v>
      </c>
      <c r="BL638" s="17" t="s">
        <v>2389</v>
      </c>
      <c r="BM638" s="158" t="s">
        <v>1704</v>
      </c>
    </row>
    <row r="639" spans="1:65" s="11" customFormat="1" ht="25.9" customHeight="1">
      <c r="B639" s="134"/>
      <c r="D639" s="135" t="s">
        <v>2206</v>
      </c>
      <c r="E639" s="136" t="s">
        <v>1705</v>
      </c>
      <c r="F639" s="136" t="s">
        <v>1706</v>
      </c>
      <c r="I639" s="350"/>
      <c r="J639" s="137">
        <f>BK639</f>
        <v>0</v>
      </c>
      <c r="L639" s="134"/>
      <c r="M639" s="138"/>
      <c r="N639" s="139"/>
      <c r="O639" s="139"/>
      <c r="P639" s="140">
        <f>P640+P676+P693+P704+P712+P740+P748+P787+P804+P818+P859+P884+P909+P926+P949+P970</f>
        <v>266.64049600000004</v>
      </c>
      <c r="Q639" s="139"/>
      <c r="R639" s="140">
        <f>R640+R676+R693+R704+R712+R740+R748+R787+R804+R818+R859+R884+R909+R926+R949+R970</f>
        <v>6.0884177600000005</v>
      </c>
      <c r="S639" s="139"/>
      <c r="T639" s="141">
        <f>T640+T676+T693+T704+T712+T740+T748+T787+T804+T818+T859+T884+T909+T926+T949+T970</f>
        <v>0</v>
      </c>
      <c r="AR639" s="135" t="s">
        <v>2217</v>
      </c>
      <c r="AT639" s="142" t="s">
        <v>2206</v>
      </c>
      <c r="AU639" s="142" t="s">
        <v>2207</v>
      </c>
      <c r="AY639" s="135" t="s">
        <v>2612</v>
      </c>
      <c r="BK639" s="143">
        <f>BK640+BK676+BK693+BK704+BK712+BK740+BK748+BK787+BK804+BK818+BK859+BK884+BK909+BK926+BK949+BK970</f>
        <v>0</v>
      </c>
    </row>
    <row r="640" spans="1:65" s="11" customFormat="1" ht="22.9" customHeight="1">
      <c r="B640" s="134"/>
      <c r="D640" s="135" t="s">
        <v>2206</v>
      </c>
      <c r="E640" s="144" t="s">
        <v>1707</v>
      </c>
      <c r="F640" s="144" t="s">
        <v>1708</v>
      </c>
      <c r="I640" s="350"/>
      <c r="J640" s="145">
        <f>BK640</f>
        <v>0</v>
      </c>
      <c r="L640" s="134"/>
      <c r="M640" s="138"/>
      <c r="N640" s="139"/>
      <c r="O640" s="139"/>
      <c r="P640" s="140">
        <f>SUM(P641:P675)</f>
        <v>10.131404999999999</v>
      </c>
      <c r="Q640" s="139"/>
      <c r="R640" s="140">
        <f>SUM(R641:R675)</f>
        <v>0.21901319999999999</v>
      </c>
      <c r="S640" s="139"/>
      <c r="T640" s="141">
        <f>SUM(T641:T675)</f>
        <v>0</v>
      </c>
      <c r="AR640" s="135" t="s">
        <v>2217</v>
      </c>
      <c r="AT640" s="142" t="s">
        <v>2206</v>
      </c>
      <c r="AU640" s="142" t="s">
        <v>2215</v>
      </c>
      <c r="AY640" s="135" t="s">
        <v>2612</v>
      </c>
      <c r="BK640" s="143">
        <f>SUM(BK641:BK675)</f>
        <v>0</v>
      </c>
    </row>
    <row r="641" spans="1:65" s="1" customFormat="1" ht="16.5" customHeight="1">
      <c r="A641" s="29"/>
      <c r="B641" s="146"/>
      <c r="C641" s="147" t="s">
        <v>3340</v>
      </c>
      <c r="D641" s="147" t="s">
        <v>2618</v>
      </c>
      <c r="E641" s="148" t="s">
        <v>1709</v>
      </c>
      <c r="F641" s="149" t="s">
        <v>1710</v>
      </c>
      <c r="G641" s="150" t="s">
        <v>2297</v>
      </c>
      <c r="H641" s="151">
        <v>5.2060000000000004</v>
      </c>
      <c r="I641" s="344"/>
      <c r="J641" s="152">
        <f>ROUND(I641*H641,2)</f>
        <v>0</v>
      </c>
      <c r="K641" s="153"/>
      <c r="L641" s="30"/>
      <c r="M641" s="154" t="s">
        <v>2156</v>
      </c>
      <c r="N641" s="155" t="s">
        <v>2172</v>
      </c>
      <c r="O641" s="156">
        <v>3.3000000000000002E-2</v>
      </c>
      <c r="P641" s="156">
        <f>O641*H641</f>
        <v>0.17179800000000003</v>
      </c>
      <c r="Q641" s="156">
        <v>0</v>
      </c>
      <c r="R641" s="156">
        <f>Q641*H641</f>
        <v>0</v>
      </c>
      <c r="S641" s="156">
        <v>0</v>
      </c>
      <c r="T641" s="157">
        <f>S641*H641</f>
        <v>0</v>
      </c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R641" s="158" t="s">
        <v>2512</v>
      </c>
      <c r="AT641" s="158" t="s">
        <v>2618</v>
      </c>
      <c r="AU641" s="158" t="s">
        <v>2217</v>
      </c>
      <c r="AY641" s="17" t="s">
        <v>2612</v>
      </c>
      <c r="BE641" s="159">
        <f>IF(N641="základní",J641,0)</f>
        <v>0</v>
      </c>
      <c r="BF641" s="159">
        <f>IF(N641="snížená",J641,0)</f>
        <v>0</v>
      </c>
      <c r="BG641" s="159">
        <f>IF(N641="zákl. přenesená",J641,0)</f>
        <v>0</v>
      </c>
      <c r="BH641" s="159">
        <f>IF(N641="sníž. přenesená",J641,0)</f>
        <v>0</v>
      </c>
      <c r="BI641" s="159">
        <f>IF(N641="nulová",J641,0)</f>
        <v>0</v>
      </c>
      <c r="BJ641" s="17" t="s">
        <v>2215</v>
      </c>
      <c r="BK641" s="159">
        <f>ROUND(I641*H641,2)</f>
        <v>0</v>
      </c>
      <c r="BL641" s="17" t="s">
        <v>2512</v>
      </c>
      <c r="BM641" s="158" t="s">
        <v>1711</v>
      </c>
    </row>
    <row r="642" spans="1:65" s="12" customFormat="1">
      <c r="B642" s="160"/>
      <c r="D642" s="161" t="s">
        <v>2624</v>
      </c>
      <c r="E642" s="162" t="s">
        <v>2156</v>
      </c>
      <c r="F642" s="163" t="s">
        <v>1712</v>
      </c>
      <c r="H642" s="162" t="s">
        <v>2156</v>
      </c>
      <c r="I642" s="345"/>
      <c r="L642" s="160"/>
      <c r="M642" s="164"/>
      <c r="N642" s="165"/>
      <c r="O642" s="165"/>
      <c r="P642" s="165"/>
      <c r="Q642" s="165"/>
      <c r="R642" s="165"/>
      <c r="S642" s="165"/>
      <c r="T642" s="166"/>
      <c r="AT642" s="162" t="s">
        <v>2624</v>
      </c>
      <c r="AU642" s="162" t="s">
        <v>2217</v>
      </c>
      <c r="AV642" s="12" t="s">
        <v>2215</v>
      </c>
      <c r="AW642" s="12" t="s">
        <v>26</v>
      </c>
      <c r="AX642" s="12" t="s">
        <v>2207</v>
      </c>
      <c r="AY642" s="162" t="s">
        <v>2612</v>
      </c>
    </row>
    <row r="643" spans="1:65" s="13" customFormat="1">
      <c r="B643" s="167"/>
      <c r="D643" s="161" t="s">
        <v>2624</v>
      </c>
      <c r="E643" s="168" t="s">
        <v>2156</v>
      </c>
      <c r="F643" s="169" t="s">
        <v>1713</v>
      </c>
      <c r="H643" s="170">
        <v>5.2060000000000004</v>
      </c>
      <c r="I643" s="346"/>
      <c r="L643" s="167"/>
      <c r="M643" s="171"/>
      <c r="N643" s="172"/>
      <c r="O643" s="172"/>
      <c r="P643" s="172"/>
      <c r="Q643" s="172"/>
      <c r="R643" s="172"/>
      <c r="S643" s="172"/>
      <c r="T643" s="173"/>
      <c r="AT643" s="168" t="s">
        <v>2624</v>
      </c>
      <c r="AU643" s="168" t="s">
        <v>2217</v>
      </c>
      <c r="AV643" s="13" t="s">
        <v>2217</v>
      </c>
      <c r="AW643" s="13" t="s">
        <v>26</v>
      </c>
      <c r="AX643" s="13" t="s">
        <v>2207</v>
      </c>
      <c r="AY643" s="168" t="s">
        <v>2612</v>
      </c>
    </row>
    <row r="644" spans="1:65" s="15" customFormat="1">
      <c r="B644" s="181"/>
      <c r="D644" s="161" t="s">
        <v>2624</v>
      </c>
      <c r="E644" s="182" t="s">
        <v>1124</v>
      </c>
      <c r="F644" s="183" t="s">
        <v>2641</v>
      </c>
      <c r="H644" s="184">
        <v>5.2060000000000004</v>
      </c>
      <c r="I644" s="348"/>
      <c r="L644" s="181"/>
      <c r="M644" s="185"/>
      <c r="N644" s="186"/>
      <c r="O644" s="186"/>
      <c r="P644" s="186"/>
      <c r="Q644" s="186"/>
      <c r="R644" s="186"/>
      <c r="S644" s="186"/>
      <c r="T644" s="187"/>
      <c r="AT644" s="182" t="s">
        <v>2624</v>
      </c>
      <c r="AU644" s="182" t="s">
        <v>2217</v>
      </c>
      <c r="AV644" s="15" t="s">
        <v>2389</v>
      </c>
      <c r="AW644" s="15" t="s">
        <v>26</v>
      </c>
      <c r="AX644" s="15" t="s">
        <v>2215</v>
      </c>
      <c r="AY644" s="182" t="s">
        <v>2612</v>
      </c>
    </row>
    <row r="645" spans="1:65" s="1" customFormat="1" ht="16.5" customHeight="1">
      <c r="A645" s="29"/>
      <c r="B645" s="146"/>
      <c r="C645" s="188" t="s">
        <v>3344</v>
      </c>
      <c r="D645" s="188" t="s">
        <v>2855</v>
      </c>
      <c r="E645" s="189" t="s">
        <v>1714</v>
      </c>
      <c r="F645" s="190" t="s">
        <v>1715</v>
      </c>
      <c r="G645" s="191" t="s">
        <v>2297</v>
      </c>
      <c r="H645" s="192">
        <v>6.2469999999999999</v>
      </c>
      <c r="I645" s="349"/>
      <c r="J645" s="193">
        <f>ROUND(I645*H645,2)</f>
        <v>0</v>
      </c>
      <c r="K645" s="194"/>
      <c r="L645" s="195"/>
      <c r="M645" s="196" t="s">
        <v>2156</v>
      </c>
      <c r="N645" s="197" t="s">
        <v>2172</v>
      </c>
      <c r="O645" s="156">
        <v>0</v>
      </c>
      <c r="P645" s="156">
        <f>O645*H645</f>
        <v>0</v>
      </c>
      <c r="Q645" s="156">
        <v>1.6999999999999999E-3</v>
      </c>
      <c r="R645" s="156">
        <f>Q645*H645</f>
        <v>1.06199E-2</v>
      </c>
      <c r="S645" s="156">
        <v>0</v>
      </c>
      <c r="T645" s="157">
        <f>S645*H645</f>
        <v>0</v>
      </c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R645" s="158" t="s">
        <v>2943</v>
      </c>
      <c r="AT645" s="158" t="s">
        <v>2855</v>
      </c>
      <c r="AU645" s="158" t="s">
        <v>2217</v>
      </c>
      <c r="AY645" s="17" t="s">
        <v>2612</v>
      </c>
      <c r="BE645" s="159">
        <f>IF(N645="základní",J645,0)</f>
        <v>0</v>
      </c>
      <c r="BF645" s="159">
        <f>IF(N645="snížená",J645,0)</f>
        <v>0</v>
      </c>
      <c r="BG645" s="159">
        <f>IF(N645="zákl. přenesená",J645,0)</f>
        <v>0</v>
      </c>
      <c r="BH645" s="159">
        <f>IF(N645="sníž. přenesená",J645,0)</f>
        <v>0</v>
      </c>
      <c r="BI645" s="159">
        <f>IF(N645="nulová",J645,0)</f>
        <v>0</v>
      </c>
      <c r="BJ645" s="17" t="s">
        <v>2215</v>
      </c>
      <c r="BK645" s="159">
        <f>ROUND(I645*H645,2)</f>
        <v>0</v>
      </c>
      <c r="BL645" s="17" t="s">
        <v>2512</v>
      </c>
      <c r="BM645" s="158" t="s">
        <v>1716</v>
      </c>
    </row>
    <row r="646" spans="1:65" s="13" customFormat="1">
      <c r="B646" s="167"/>
      <c r="D646" s="161" t="s">
        <v>2624</v>
      </c>
      <c r="E646" s="168" t="s">
        <v>2156</v>
      </c>
      <c r="F646" s="169" t="s">
        <v>1717</v>
      </c>
      <c r="H646" s="170">
        <v>6.2469999999999999</v>
      </c>
      <c r="I646" s="346"/>
      <c r="L646" s="167"/>
      <c r="M646" s="171"/>
      <c r="N646" s="172"/>
      <c r="O646" s="172"/>
      <c r="P646" s="172"/>
      <c r="Q646" s="172"/>
      <c r="R646" s="172"/>
      <c r="S646" s="172"/>
      <c r="T646" s="173"/>
      <c r="AT646" s="168" t="s">
        <v>2624</v>
      </c>
      <c r="AU646" s="168" t="s">
        <v>2217</v>
      </c>
      <c r="AV646" s="13" t="s">
        <v>2217</v>
      </c>
      <c r="AW646" s="13" t="s">
        <v>26</v>
      </c>
      <c r="AX646" s="13" t="s">
        <v>2207</v>
      </c>
      <c r="AY646" s="168" t="s">
        <v>2612</v>
      </c>
    </row>
    <row r="647" spans="1:65" s="15" customFormat="1">
      <c r="B647" s="181"/>
      <c r="D647" s="161" t="s">
        <v>2624</v>
      </c>
      <c r="E647" s="182" t="s">
        <v>2156</v>
      </c>
      <c r="F647" s="183" t="s">
        <v>2641</v>
      </c>
      <c r="H647" s="184">
        <v>6.2469999999999999</v>
      </c>
      <c r="I647" s="348"/>
      <c r="L647" s="181"/>
      <c r="M647" s="185"/>
      <c r="N647" s="186"/>
      <c r="O647" s="186"/>
      <c r="P647" s="186"/>
      <c r="Q647" s="186"/>
      <c r="R647" s="186"/>
      <c r="S647" s="186"/>
      <c r="T647" s="187"/>
      <c r="AT647" s="182" t="s">
        <v>2624</v>
      </c>
      <c r="AU647" s="182" t="s">
        <v>2217</v>
      </c>
      <c r="AV647" s="15" t="s">
        <v>2389</v>
      </c>
      <c r="AW647" s="15" t="s">
        <v>26</v>
      </c>
      <c r="AX647" s="15" t="s">
        <v>2215</v>
      </c>
      <c r="AY647" s="182" t="s">
        <v>2612</v>
      </c>
    </row>
    <row r="648" spans="1:65" s="1" customFormat="1" ht="16.5" customHeight="1">
      <c r="A648" s="29"/>
      <c r="B648" s="146"/>
      <c r="C648" s="147" t="s">
        <v>3348</v>
      </c>
      <c r="D648" s="147" t="s">
        <v>2618</v>
      </c>
      <c r="E648" s="148" t="s">
        <v>1718</v>
      </c>
      <c r="F648" s="149" t="s">
        <v>1719</v>
      </c>
      <c r="G648" s="150" t="s">
        <v>2297</v>
      </c>
      <c r="H648" s="151">
        <v>74.459999999999994</v>
      </c>
      <c r="I648" s="344"/>
      <c r="J648" s="152">
        <f>ROUND(I648*H648,2)</f>
        <v>0</v>
      </c>
      <c r="K648" s="153"/>
      <c r="L648" s="30"/>
      <c r="M648" s="154" t="s">
        <v>2156</v>
      </c>
      <c r="N648" s="155" t="s">
        <v>2172</v>
      </c>
      <c r="O648" s="156">
        <v>2.4E-2</v>
      </c>
      <c r="P648" s="156">
        <f>O648*H648</f>
        <v>1.78704</v>
      </c>
      <c r="Q648" s="156">
        <v>0</v>
      </c>
      <c r="R648" s="156">
        <f>Q648*H648</f>
        <v>0</v>
      </c>
      <c r="S648" s="156">
        <v>0</v>
      </c>
      <c r="T648" s="157">
        <f>S648*H648</f>
        <v>0</v>
      </c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R648" s="158" t="s">
        <v>2512</v>
      </c>
      <c r="AT648" s="158" t="s">
        <v>2618</v>
      </c>
      <c r="AU648" s="158" t="s">
        <v>2217</v>
      </c>
      <c r="AY648" s="17" t="s">
        <v>2612</v>
      </c>
      <c r="BE648" s="159">
        <f>IF(N648="základní",J648,0)</f>
        <v>0</v>
      </c>
      <c r="BF648" s="159">
        <f>IF(N648="snížená",J648,0)</f>
        <v>0</v>
      </c>
      <c r="BG648" s="159">
        <f>IF(N648="zákl. přenesená",J648,0)</f>
        <v>0</v>
      </c>
      <c r="BH648" s="159">
        <f>IF(N648="sníž. přenesená",J648,0)</f>
        <v>0</v>
      </c>
      <c r="BI648" s="159">
        <f>IF(N648="nulová",J648,0)</f>
        <v>0</v>
      </c>
      <c r="BJ648" s="17" t="s">
        <v>2215</v>
      </c>
      <c r="BK648" s="159">
        <f>ROUND(I648*H648,2)</f>
        <v>0</v>
      </c>
      <c r="BL648" s="17" t="s">
        <v>2512</v>
      </c>
      <c r="BM648" s="158" t="s">
        <v>1720</v>
      </c>
    </row>
    <row r="649" spans="1:65" s="12" customFormat="1">
      <c r="B649" s="160"/>
      <c r="D649" s="161" t="s">
        <v>2624</v>
      </c>
      <c r="E649" s="162" t="s">
        <v>2156</v>
      </c>
      <c r="F649" s="163" t="s">
        <v>1721</v>
      </c>
      <c r="H649" s="162" t="s">
        <v>2156</v>
      </c>
      <c r="I649" s="345"/>
      <c r="L649" s="160"/>
      <c r="M649" s="164"/>
      <c r="N649" s="165"/>
      <c r="O649" s="165"/>
      <c r="P649" s="165"/>
      <c r="Q649" s="165"/>
      <c r="R649" s="165"/>
      <c r="S649" s="165"/>
      <c r="T649" s="166"/>
      <c r="AT649" s="162" t="s">
        <v>2624</v>
      </c>
      <c r="AU649" s="162" t="s">
        <v>2217</v>
      </c>
      <c r="AV649" s="12" t="s">
        <v>2215</v>
      </c>
      <c r="AW649" s="12" t="s">
        <v>26</v>
      </c>
      <c r="AX649" s="12" t="s">
        <v>2207</v>
      </c>
      <c r="AY649" s="162" t="s">
        <v>2612</v>
      </c>
    </row>
    <row r="650" spans="1:65" s="13" customFormat="1">
      <c r="B650" s="167"/>
      <c r="D650" s="161" t="s">
        <v>2624</v>
      </c>
      <c r="E650" s="168" t="s">
        <v>2156</v>
      </c>
      <c r="F650" s="169" t="s">
        <v>1722</v>
      </c>
      <c r="H650" s="170">
        <v>26.03</v>
      </c>
      <c r="I650" s="346"/>
      <c r="L650" s="167"/>
      <c r="M650" s="171"/>
      <c r="N650" s="172"/>
      <c r="O650" s="172"/>
      <c r="P650" s="172"/>
      <c r="Q650" s="172"/>
      <c r="R650" s="172"/>
      <c r="S650" s="172"/>
      <c r="T650" s="173"/>
      <c r="AT650" s="168" t="s">
        <v>2624</v>
      </c>
      <c r="AU650" s="168" t="s">
        <v>2217</v>
      </c>
      <c r="AV650" s="13" t="s">
        <v>2217</v>
      </c>
      <c r="AW650" s="13" t="s">
        <v>26</v>
      </c>
      <c r="AX650" s="13" t="s">
        <v>2207</v>
      </c>
      <c r="AY650" s="168" t="s">
        <v>2612</v>
      </c>
    </row>
    <row r="651" spans="1:65" s="13" customFormat="1">
      <c r="B651" s="167"/>
      <c r="D651" s="161" t="s">
        <v>2624</v>
      </c>
      <c r="E651" s="168" t="s">
        <v>2156</v>
      </c>
      <c r="F651" s="169" t="s">
        <v>1573</v>
      </c>
      <c r="H651" s="170">
        <v>-1.21</v>
      </c>
      <c r="I651" s="346"/>
      <c r="L651" s="167"/>
      <c r="M651" s="171"/>
      <c r="N651" s="172"/>
      <c r="O651" s="172"/>
      <c r="P651" s="172"/>
      <c r="Q651" s="172"/>
      <c r="R651" s="172"/>
      <c r="S651" s="172"/>
      <c r="T651" s="173"/>
      <c r="AT651" s="168" t="s">
        <v>2624</v>
      </c>
      <c r="AU651" s="168" t="s">
        <v>2217</v>
      </c>
      <c r="AV651" s="13" t="s">
        <v>2217</v>
      </c>
      <c r="AW651" s="13" t="s">
        <v>26</v>
      </c>
      <c r="AX651" s="13" t="s">
        <v>2207</v>
      </c>
      <c r="AY651" s="168" t="s">
        <v>2612</v>
      </c>
    </row>
    <row r="652" spans="1:65" s="15" customFormat="1">
      <c r="B652" s="181"/>
      <c r="D652" s="161" t="s">
        <v>2624</v>
      </c>
      <c r="E652" s="182" t="s">
        <v>1118</v>
      </c>
      <c r="F652" s="183" t="s">
        <v>2641</v>
      </c>
      <c r="H652" s="184">
        <v>24.82</v>
      </c>
      <c r="I652" s="348"/>
      <c r="L652" s="181"/>
      <c r="M652" s="185"/>
      <c r="N652" s="186"/>
      <c r="O652" s="186"/>
      <c r="P652" s="186"/>
      <c r="Q652" s="186"/>
      <c r="R652" s="186"/>
      <c r="S652" s="186"/>
      <c r="T652" s="187"/>
      <c r="AT652" s="182" t="s">
        <v>2624</v>
      </c>
      <c r="AU652" s="182" t="s">
        <v>2217</v>
      </c>
      <c r="AV652" s="15" t="s">
        <v>2389</v>
      </c>
      <c r="AW652" s="15" t="s">
        <v>26</v>
      </c>
      <c r="AX652" s="15" t="s">
        <v>2207</v>
      </c>
      <c r="AY652" s="182" t="s">
        <v>2612</v>
      </c>
    </row>
    <row r="653" spans="1:65" s="12" customFormat="1">
      <c r="B653" s="160"/>
      <c r="D653" s="161" t="s">
        <v>2624</v>
      </c>
      <c r="E653" s="162" t="s">
        <v>2156</v>
      </c>
      <c r="F653" s="163" t="s">
        <v>1723</v>
      </c>
      <c r="H653" s="162" t="s">
        <v>2156</v>
      </c>
      <c r="I653" s="345"/>
      <c r="L653" s="160"/>
      <c r="M653" s="164"/>
      <c r="N653" s="165"/>
      <c r="O653" s="165"/>
      <c r="P653" s="165"/>
      <c r="Q653" s="165"/>
      <c r="R653" s="165"/>
      <c r="S653" s="165"/>
      <c r="T653" s="166"/>
      <c r="AT653" s="162" t="s">
        <v>2624</v>
      </c>
      <c r="AU653" s="162" t="s">
        <v>2217</v>
      </c>
      <c r="AV653" s="12" t="s">
        <v>2215</v>
      </c>
      <c r="AW653" s="12" t="s">
        <v>26</v>
      </c>
      <c r="AX653" s="12" t="s">
        <v>2207</v>
      </c>
      <c r="AY653" s="162" t="s">
        <v>2612</v>
      </c>
    </row>
    <row r="654" spans="1:65" s="13" customFormat="1">
      <c r="B654" s="167"/>
      <c r="D654" s="161" t="s">
        <v>2624</v>
      </c>
      <c r="E654" s="168" t="s">
        <v>2156</v>
      </c>
      <c r="F654" s="169" t="s">
        <v>1724</v>
      </c>
      <c r="H654" s="170">
        <v>74.459999999999994</v>
      </c>
      <c r="I654" s="346"/>
      <c r="L654" s="167"/>
      <c r="M654" s="171"/>
      <c r="N654" s="172"/>
      <c r="O654" s="172"/>
      <c r="P654" s="172"/>
      <c r="Q654" s="172"/>
      <c r="R654" s="172"/>
      <c r="S654" s="172"/>
      <c r="T654" s="173"/>
      <c r="AT654" s="168" t="s">
        <v>2624</v>
      </c>
      <c r="AU654" s="168" t="s">
        <v>2217</v>
      </c>
      <c r="AV654" s="13" t="s">
        <v>2217</v>
      </c>
      <c r="AW654" s="13" t="s">
        <v>26</v>
      </c>
      <c r="AX654" s="13" t="s">
        <v>2207</v>
      </c>
      <c r="AY654" s="168" t="s">
        <v>2612</v>
      </c>
    </row>
    <row r="655" spans="1:65" s="14" customFormat="1">
      <c r="B655" s="174"/>
      <c r="D655" s="161" t="s">
        <v>2624</v>
      </c>
      <c r="E655" s="175" t="s">
        <v>2156</v>
      </c>
      <c r="F655" s="176" t="s">
        <v>2638</v>
      </c>
      <c r="H655" s="177">
        <v>74.459999999999994</v>
      </c>
      <c r="I655" s="347"/>
      <c r="L655" s="174"/>
      <c r="M655" s="178"/>
      <c r="N655" s="179"/>
      <c r="O655" s="179"/>
      <c r="P655" s="179"/>
      <c r="Q655" s="179"/>
      <c r="R655" s="179"/>
      <c r="S655" s="179"/>
      <c r="T655" s="180"/>
      <c r="AT655" s="175" t="s">
        <v>2624</v>
      </c>
      <c r="AU655" s="175" t="s">
        <v>2217</v>
      </c>
      <c r="AV655" s="14" t="s">
        <v>2329</v>
      </c>
      <c r="AW655" s="14" t="s">
        <v>26</v>
      </c>
      <c r="AX655" s="14" t="s">
        <v>2215</v>
      </c>
      <c r="AY655" s="175" t="s">
        <v>2612</v>
      </c>
    </row>
    <row r="656" spans="1:65" s="1" customFormat="1" ht="16.5" customHeight="1">
      <c r="A656" s="29"/>
      <c r="B656" s="146"/>
      <c r="C656" s="188" t="s">
        <v>3353</v>
      </c>
      <c r="D656" s="188" t="s">
        <v>2855</v>
      </c>
      <c r="E656" s="189" t="s">
        <v>1725</v>
      </c>
      <c r="F656" s="190" t="s">
        <v>1726</v>
      </c>
      <c r="G656" s="191" t="s">
        <v>2485</v>
      </c>
      <c r="H656" s="192">
        <v>0.03</v>
      </c>
      <c r="I656" s="349"/>
      <c r="J656" s="193">
        <f>ROUND(I656*H656,2)</f>
        <v>0</v>
      </c>
      <c r="K656" s="194"/>
      <c r="L656" s="195"/>
      <c r="M656" s="196" t="s">
        <v>2156</v>
      </c>
      <c r="N656" s="197" t="s">
        <v>2172</v>
      </c>
      <c r="O656" s="156">
        <v>0</v>
      </c>
      <c r="P656" s="156">
        <f>O656*H656</f>
        <v>0</v>
      </c>
      <c r="Q656" s="156">
        <v>1</v>
      </c>
      <c r="R656" s="156">
        <f>Q656*H656</f>
        <v>0.03</v>
      </c>
      <c r="S656" s="156">
        <v>0</v>
      </c>
      <c r="T656" s="157">
        <f>S656*H656</f>
        <v>0</v>
      </c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R656" s="158" t="s">
        <v>2943</v>
      </c>
      <c r="AT656" s="158" t="s">
        <v>2855</v>
      </c>
      <c r="AU656" s="158" t="s">
        <v>2217</v>
      </c>
      <c r="AY656" s="17" t="s">
        <v>2612</v>
      </c>
      <c r="BE656" s="159">
        <f>IF(N656="základní",J656,0)</f>
        <v>0</v>
      </c>
      <c r="BF656" s="159">
        <f>IF(N656="snížená",J656,0)</f>
        <v>0</v>
      </c>
      <c r="BG656" s="159">
        <f>IF(N656="zákl. přenesená",J656,0)</f>
        <v>0</v>
      </c>
      <c r="BH656" s="159">
        <f>IF(N656="sníž. přenesená",J656,0)</f>
        <v>0</v>
      </c>
      <c r="BI656" s="159">
        <f>IF(N656="nulová",J656,0)</f>
        <v>0</v>
      </c>
      <c r="BJ656" s="17" t="s">
        <v>2215</v>
      </c>
      <c r="BK656" s="159">
        <f>ROUND(I656*H656,2)</f>
        <v>0</v>
      </c>
      <c r="BL656" s="17" t="s">
        <v>2512</v>
      </c>
      <c r="BM656" s="158" t="s">
        <v>1727</v>
      </c>
    </row>
    <row r="657" spans="1:65" s="13" customFormat="1">
      <c r="B657" s="167"/>
      <c r="D657" s="161" t="s">
        <v>2624</v>
      </c>
      <c r="E657" s="168" t="s">
        <v>2156</v>
      </c>
      <c r="F657" s="169" t="s">
        <v>1728</v>
      </c>
      <c r="H657" s="170">
        <v>0.03</v>
      </c>
      <c r="I657" s="346"/>
      <c r="L657" s="167"/>
      <c r="M657" s="171"/>
      <c r="N657" s="172"/>
      <c r="O657" s="172"/>
      <c r="P657" s="172"/>
      <c r="Q657" s="172"/>
      <c r="R657" s="172"/>
      <c r="S657" s="172"/>
      <c r="T657" s="173"/>
      <c r="AT657" s="168" t="s">
        <v>2624</v>
      </c>
      <c r="AU657" s="168" t="s">
        <v>2217</v>
      </c>
      <c r="AV657" s="13" t="s">
        <v>2217</v>
      </c>
      <c r="AW657" s="13" t="s">
        <v>26</v>
      </c>
      <c r="AX657" s="13" t="s">
        <v>2207</v>
      </c>
      <c r="AY657" s="168" t="s">
        <v>2612</v>
      </c>
    </row>
    <row r="658" spans="1:65" s="15" customFormat="1">
      <c r="B658" s="181"/>
      <c r="D658" s="161" t="s">
        <v>2624</v>
      </c>
      <c r="E658" s="182" t="s">
        <v>2156</v>
      </c>
      <c r="F658" s="183" t="s">
        <v>2641</v>
      </c>
      <c r="H658" s="184">
        <v>0.03</v>
      </c>
      <c r="I658" s="348"/>
      <c r="L658" s="181"/>
      <c r="M658" s="185"/>
      <c r="N658" s="186"/>
      <c r="O658" s="186"/>
      <c r="P658" s="186"/>
      <c r="Q658" s="186"/>
      <c r="R658" s="186"/>
      <c r="S658" s="186"/>
      <c r="T658" s="187"/>
      <c r="AT658" s="182" t="s">
        <v>2624</v>
      </c>
      <c r="AU658" s="182" t="s">
        <v>2217</v>
      </c>
      <c r="AV658" s="15" t="s">
        <v>2389</v>
      </c>
      <c r="AW658" s="15" t="s">
        <v>26</v>
      </c>
      <c r="AX658" s="15" t="s">
        <v>2215</v>
      </c>
      <c r="AY658" s="182" t="s">
        <v>2612</v>
      </c>
    </row>
    <row r="659" spans="1:65" s="1" customFormat="1" ht="16.5" customHeight="1">
      <c r="A659" s="29"/>
      <c r="B659" s="146"/>
      <c r="C659" s="147" t="s">
        <v>3357</v>
      </c>
      <c r="D659" s="147" t="s">
        <v>2618</v>
      </c>
      <c r="E659" s="148" t="s">
        <v>1729</v>
      </c>
      <c r="F659" s="149" t="s">
        <v>1730</v>
      </c>
      <c r="G659" s="150" t="s">
        <v>2297</v>
      </c>
      <c r="H659" s="151">
        <v>24.82</v>
      </c>
      <c r="I659" s="344"/>
      <c r="J659" s="152">
        <f>ROUND(I659*H659,2)</f>
        <v>0</v>
      </c>
      <c r="K659" s="153"/>
      <c r="L659" s="30"/>
      <c r="M659" s="154" t="s">
        <v>2156</v>
      </c>
      <c r="N659" s="155" t="s">
        <v>2172</v>
      </c>
      <c r="O659" s="156">
        <v>0.222</v>
      </c>
      <c r="P659" s="156">
        <f>O659*H659</f>
        <v>5.51004</v>
      </c>
      <c r="Q659" s="156">
        <v>4.0000000000000002E-4</v>
      </c>
      <c r="R659" s="156">
        <f>Q659*H659</f>
        <v>9.9280000000000011E-3</v>
      </c>
      <c r="S659" s="156">
        <v>0</v>
      </c>
      <c r="T659" s="157">
        <f>S659*H659</f>
        <v>0</v>
      </c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R659" s="158" t="s">
        <v>2512</v>
      </c>
      <c r="AT659" s="158" t="s">
        <v>2618</v>
      </c>
      <c r="AU659" s="158" t="s">
        <v>2217</v>
      </c>
      <c r="AY659" s="17" t="s">
        <v>2612</v>
      </c>
      <c r="BE659" s="159">
        <f>IF(N659="základní",J659,0)</f>
        <v>0</v>
      </c>
      <c r="BF659" s="159">
        <f>IF(N659="snížená",J659,0)</f>
        <v>0</v>
      </c>
      <c r="BG659" s="159">
        <f>IF(N659="zákl. přenesená",J659,0)</f>
        <v>0</v>
      </c>
      <c r="BH659" s="159">
        <f>IF(N659="sníž. přenesená",J659,0)</f>
        <v>0</v>
      </c>
      <c r="BI659" s="159">
        <f>IF(N659="nulová",J659,0)</f>
        <v>0</v>
      </c>
      <c r="BJ659" s="17" t="s">
        <v>2215</v>
      </c>
      <c r="BK659" s="159">
        <f>ROUND(I659*H659,2)</f>
        <v>0</v>
      </c>
      <c r="BL659" s="17" t="s">
        <v>2512</v>
      </c>
      <c r="BM659" s="158" t="s">
        <v>1731</v>
      </c>
    </row>
    <row r="660" spans="1:65" s="13" customFormat="1">
      <c r="B660" s="167"/>
      <c r="D660" s="161" t="s">
        <v>2624</v>
      </c>
      <c r="E660" s="168" t="s">
        <v>2156</v>
      </c>
      <c r="F660" s="169" t="s">
        <v>1118</v>
      </c>
      <c r="H660" s="170">
        <v>24.82</v>
      </c>
      <c r="I660" s="346"/>
      <c r="L660" s="167"/>
      <c r="M660" s="171"/>
      <c r="N660" s="172"/>
      <c r="O660" s="172"/>
      <c r="P660" s="172"/>
      <c r="Q660" s="172"/>
      <c r="R660" s="172"/>
      <c r="S660" s="172"/>
      <c r="T660" s="173"/>
      <c r="AT660" s="168" t="s">
        <v>2624</v>
      </c>
      <c r="AU660" s="168" t="s">
        <v>2217</v>
      </c>
      <c r="AV660" s="13" t="s">
        <v>2217</v>
      </c>
      <c r="AW660" s="13" t="s">
        <v>26</v>
      </c>
      <c r="AX660" s="13" t="s">
        <v>2207</v>
      </c>
      <c r="AY660" s="168" t="s">
        <v>2612</v>
      </c>
    </row>
    <row r="661" spans="1:65" s="15" customFormat="1">
      <c r="B661" s="181"/>
      <c r="D661" s="161" t="s">
        <v>2624</v>
      </c>
      <c r="E661" s="182" t="s">
        <v>2156</v>
      </c>
      <c r="F661" s="183" t="s">
        <v>2641</v>
      </c>
      <c r="H661" s="184">
        <v>24.82</v>
      </c>
      <c r="I661" s="348"/>
      <c r="L661" s="181"/>
      <c r="M661" s="185"/>
      <c r="N661" s="186"/>
      <c r="O661" s="186"/>
      <c r="P661" s="186"/>
      <c r="Q661" s="186"/>
      <c r="R661" s="186"/>
      <c r="S661" s="186"/>
      <c r="T661" s="187"/>
      <c r="AT661" s="182" t="s">
        <v>2624</v>
      </c>
      <c r="AU661" s="182" t="s">
        <v>2217</v>
      </c>
      <c r="AV661" s="15" t="s">
        <v>2389</v>
      </c>
      <c r="AW661" s="15" t="s">
        <v>26</v>
      </c>
      <c r="AX661" s="15" t="s">
        <v>2215</v>
      </c>
      <c r="AY661" s="182" t="s">
        <v>2612</v>
      </c>
    </row>
    <row r="662" spans="1:65" s="1" customFormat="1" ht="24.2" customHeight="1">
      <c r="A662" s="29"/>
      <c r="B662" s="146"/>
      <c r="C662" s="188" t="s">
        <v>3361</v>
      </c>
      <c r="D662" s="188" t="s">
        <v>2855</v>
      </c>
      <c r="E662" s="189" t="s">
        <v>1732</v>
      </c>
      <c r="F662" s="190" t="s">
        <v>1733</v>
      </c>
      <c r="G662" s="191" t="s">
        <v>2297</v>
      </c>
      <c r="H662" s="192">
        <v>29.783999999999999</v>
      </c>
      <c r="I662" s="349"/>
      <c r="J662" s="193">
        <f>ROUND(I662*H662,2)</f>
        <v>0</v>
      </c>
      <c r="K662" s="194"/>
      <c r="L662" s="195"/>
      <c r="M662" s="196" t="s">
        <v>2156</v>
      </c>
      <c r="N662" s="197" t="s">
        <v>2172</v>
      </c>
      <c r="O662" s="156">
        <v>0</v>
      </c>
      <c r="P662" s="156">
        <f>O662*H662</f>
        <v>0</v>
      </c>
      <c r="Q662" s="156">
        <v>5.4000000000000003E-3</v>
      </c>
      <c r="R662" s="156">
        <f>Q662*H662</f>
        <v>0.16083359999999999</v>
      </c>
      <c r="S662" s="156">
        <v>0</v>
      </c>
      <c r="T662" s="157">
        <f>S662*H662</f>
        <v>0</v>
      </c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R662" s="158" t="s">
        <v>2943</v>
      </c>
      <c r="AT662" s="158" t="s">
        <v>2855</v>
      </c>
      <c r="AU662" s="158" t="s">
        <v>2217</v>
      </c>
      <c r="AY662" s="17" t="s">
        <v>2612</v>
      </c>
      <c r="BE662" s="159">
        <f>IF(N662="základní",J662,0)</f>
        <v>0</v>
      </c>
      <c r="BF662" s="159">
        <f>IF(N662="snížená",J662,0)</f>
        <v>0</v>
      </c>
      <c r="BG662" s="159">
        <f>IF(N662="zákl. přenesená",J662,0)</f>
        <v>0</v>
      </c>
      <c r="BH662" s="159">
        <f>IF(N662="sníž. přenesená",J662,0)</f>
        <v>0</v>
      </c>
      <c r="BI662" s="159">
        <f>IF(N662="nulová",J662,0)</f>
        <v>0</v>
      </c>
      <c r="BJ662" s="17" t="s">
        <v>2215</v>
      </c>
      <c r="BK662" s="159">
        <f>ROUND(I662*H662,2)</f>
        <v>0</v>
      </c>
      <c r="BL662" s="17" t="s">
        <v>2512</v>
      </c>
      <c r="BM662" s="158" t="s">
        <v>1734</v>
      </c>
    </row>
    <row r="663" spans="1:65" s="13" customFormat="1">
      <c r="B663" s="167"/>
      <c r="D663" s="161" t="s">
        <v>2624</v>
      </c>
      <c r="E663" s="168" t="s">
        <v>2156</v>
      </c>
      <c r="F663" s="169" t="s">
        <v>1735</v>
      </c>
      <c r="H663" s="170">
        <v>29.783999999999999</v>
      </c>
      <c r="I663" s="346"/>
      <c r="L663" s="167"/>
      <c r="M663" s="171"/>
      <c r="N663" s="172"/>
      <c r="O663" s="172"/>
      <c r="P663" s="172"/>
      <c r="Q663" s="172"/>
      <c r="R663" s="172"/>
      <c r="S663" s="172"/>
      <c r="T663" s="173"/>
      <c r="AT663" s="168" t="s">
        <v>2624</v>
      </c>
      <c r="AU663" s="168" t="s">
        <v>2217</v>
      </c>
      <c r="AV663" s="13" t="s">
        <v>2217</v>
      </c>
      <c r="AW663" s="13" t="s">
        <v>26</v>
      </c>
      <c r="AX663" s="13" t="s">
        <v>2207</v>
      </c>
      <c r="AY663" s="168" t="s">
        <v>2612</v>
      </c>
    </row>
    <row r="664" spans="1:65" s="15" customFormat="1">
      <c r="B664" s="181"/>
      <c r="D664" s="161" t="s">
        <v>2624</v>
      </c>
      <c r="E664" s="182" t="s">
        <v>2156</v>
      </c>
      <c r="F664" s="183" t="s">
        <v>2641</v>
      </c>
      <c r="H664" s="184">
        <v>29.783999999999999</v>
      </c>
      <c r="I664" s="348"/>
      <c r="L664" s="181"/>
      <c r="M664" s="185"/>
      <c r="N664" s="186"/>
      <c r="O664" s="186"/>
      <c r="P664" s="186"/>
      <c r="Q664" s="186"/>
      <c r="R664" s="186"/>
      <c r="S664" s="186"/>
      <c r="T664" s="187"/>
      <c r="AT664" s="182" t="s">
        <v>2624</v>
      </c>
      <c r="AU664" s="182" t="s">
        <v>2217</v>
      </c>
      <c r="AV664" s="15" t="s">
        <v>2389</v>
      </c>
      <c r="AW664" s="15" t="s">
        <v>26</v>
      </c>
      <c r="AX664" s="15" t="s">
        <v>2215</v>
      </c>
      <c r="AY664" s="182" t="s">
        <v>2612</v>
      </c>
    </row>
    <row r="665" spans="1:65" s="1" customFormat="1" ht="16.5" customHeight="1">
      <c r="A665" s="29"/>
      <c r="B665" s="146"/>
      <c r="C665" s="147" t="s">
        <v>3365</v>
      </c>
      <c r="D665" s="147" t="s">
        <v>2618</v>
      </c>
      <c r="E665" s="148" t="s">
        <v>1736</v>
      </c>
      <c r="F665" s="149" t="s">
        <v>1737</v>
      </c>
      <c r="G665" s="150" t="s">
        <v>2297</v>
      </c>
      <c r="H665" s="151">
        <v>21.199000000000002</v>
      </c>
      <c r="I665" s="344"/>
      <c r="J665" s="152">
        <f>ROUND(I665*H665,2)</f>
        <v>0</v>
      </c>
      <c r="K665" s="153"/>
      <c r="L665" s="30"/>
      <c r="M665" s="154" t="s">
        <v>2156</v>
      </c>
      <c r="N665" s="155" t="s">
        <v>2172</v>
      </c>
      <c r="O665" s="156">
        <v>0.11</v>
      </c>
      <c r="P665" s="156">
        <f>O665*H665</f>
        <v>2.33189</v>
      </c>
      <c r="Q665" s="156">
        <v>0</v>
      </c>
      <c r="R665" s="156">
        <f>Q665*H665</f>
        <v>0</v>
      </c>
      <c r="S665" s="156">
        <v>0</v>
      </c>
      <c r="T665" s="157">
        <f>S665*H665</f>
        <v>0</v>
      </c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R665" s="158" t="s">
        <v>2512</v>
      </c>
      <c r="AT665" s="158" t="s">
        <v>2618</v>
      </c>
      <c r="AU665" s="158" t="s">
        <v>2217</v>
      </c>
      <c r="AY665" s="17" t="s">
        <v>2612</v>
      </c>
      <c r="BE665" s="159">
        <f>IF(N665="základní",J665,0)</f>
        <v>0</v>
      </c>
      <c r="BF665" s="159">
        <f>IF(N665="snížená",J665,0)</f>
        <v>0</v>
      </c>
      <c r="BG665" s="159">
        <f>IF(N665="zákl. přenesená",J665,0)</f>
        <v>0</v>
      </c>
      <c r="BH665" s="159">
        <f>IF(N665="sníž. přenesená",J665,0)</f>
        <v>0</v>
      </c>
      <c r="BI665" s="159">
        <f>IF(N665="nulová",J665,0)</f>
        <v>0</v>
      </c>
      <c r="BJ665" s="17" t="s">
        <v>2215</v>
      </c>
      <c r="BK665" s="159">
        <f>ROUND(I665*H665,2)</f>
        <v>0</v>
      </c>
      <c r="BL665" s="17" t="s">
        <v>2512</v>
      </c>
      <c r="BM665" s="158" t="s">
        <v>1738</v>
      </c>
    </row>
    <row r="666" spans="1:65" s="12" customFormat="1">
      <c r="B666" s="160"/>
      <c r="D666" s="161" t="s">
        <v>2624</v>
      </c>
      <c r="E666" s="162" t="s">
        <v>2156</v>
      </c>
      <c r="F666" s="163" t="s">
        <v>1739</v>
      </c>
      <c r="H666" s="162" t="s">
        <v>2156</v>
      </c>
      <c r="I666" s="345"/>
      <c r="L666" s="160"/>
      <c r="M666" s="164"/>
      <c r="N666" s="165"/>
      <c r="O666" s="165"/>
      <c r="P666" s="165"/>
      <c r="Q666" s="165"/>
      <c r="R666" s="165"/>
      <c r="S666" s="165"/>
      <c r="T666" s="166"/>
      <c r="AT666" s="162" t="s">
        <v>2624</v>
      </c>
      <c r="AU666" s="162" t="s">
        <v>2217</v>
      </c>
      <c r="AV666" s="12" t="s">
        <v>2215</v>
      </c>
      <c r="AW666" s="12" t="s">
        <v>26</v>
      </c>
      <c r="AX666" s="12" t="s">
        <v>2207</v>
      </c>
      <c r="AY666" s="162" t="s">
        <v>2612</v>
      </c>
    </row>
    <row r="667" spans="1:65" s="13" customFormat="1">
      <c r="B667" s="167"/>
      <c r="D667" s="161" t="s">
        <v>2624</v>
      </c>
      <c r="E667" s="168" t="s">
        <v>2156</v>
      </c>
      <c r="F667" s="169" t="s">
        <v>1118</v>
      </c>
      <c r="H667" s="170">
        <v>24.82</v>
      </c>
      <c r="I667" s="346"/>
      <c r="L667" s="167"/>
      <c r="M667" s="171"/>
      <c r="N667" s="172"/>
      <c r="O667" s="172"/>
      <c r="P667" s="172"/>
      <c r="Q667" s="172"/>
      <c r="R667" s="172"/>
      <c r="S667" s="172"/>
      <c r="T667" s="173"/>
      <c r="AT667" s="168" t="s">
        <v>2624</v>
      </c>
      <c r="AU667" s="168" t="s">
        <v>2217</v>
      </c>
      <c r="AV667" s="13" t="s">
        <v>2217</v>
      </c>
      <c r="AW667" s="13" t="s">
        <v>26</v>
      </c>
      <c r="AX667" s="13" t="s">
        <v>2207</v>
      </c>
      <c r="AY667" s="168" t="s">
        <v>2612</v>
      </c>
    </row>
    <row r="668" spans="1:65" s="12" customFormat="1">
      <c r="B668" s="160"/>
      <c r="D668" s="161" t="s">
        <v>2624</v>
      </c>
      <c r="E668" s="162" t="s">
        <v>2156</v>
      </c>
      <c r="F668" s="163" t="s">
        <v>1740</v>
      </c>
      <c r="H668" s="162" t="s">
        <v>2156</v>
      </c>
      <c r="I668" s="345"/>
      <c r="L668" s="160"/>
      <c r="M668" s="164"/>
      <c r="N668" s="165"/>
      <c r="O668" s="165"/>
      <c r="P668" s="165"/>
      <c r="Q668" s="165"/>
      <c r="R668" s="165"/>
      <c r="S668" s="165"/>
      <c r="T668" s="166"/>
      <c r="AT668" s="162" t="s">
        <v>2624</v>
      </c>
      <c r="AU668" s="162" t="s">
        <v>2217</v>
      </c>
      <c r="AV668" s="12" t="s">
        <v>2215</v>
      </c>
      <c r="AW668" s="12" t="s">
        <v>26</v>
      </c>
      <c r="AX668" s="12" t="s">
        <v>2207</v>
      </c>
      <c r="AY668" s="162" t="s">
        <v>2612</v>
      </c>
    </row>
    <row r="669" spans="1:65" s="13" customFormat="1">
      <c r="B669" s="167"/>
      <c r="D669" s="161" t="s">
        <v>2624</v>
      </c>
      <c r="E669" s="168" t="s">
        <v>2156</v>
      </c>
      <c r="F669" s="169" t="s">
        <v>1741</v>
      </c>
      <c r="H669" s="170">
        <v>-2.5</v>
      </c>
      <c r="I669" s="346"/>
      <c r="L669" s="167"/>
      <c r="M669" s="171"/>
      <c r="N669" s="172"/>
      <c r="O669" s="172"/>
      <c r="P669" s="172"/>
      <c r="Q669" s="172"/>
      <c r="R669" s="172"/>
      <c r="S669" s="172"/>
      <c r="T669" s="173"/>
      <c r="AT669" s="168" t="s">
        <v>2624</v>
      </c>
      <c r="AU669" s="168" t="s">
        <v>2217</v>
      </c>
      <c r="AV669" s="13" t="s">
        <v>2217</v>
      </c>
      <c r="AW669" s="13" t="s">
        <v>26</v>
      </c>
      <c r="AX669" s="13" t="s">
        <v>2207</v>
      </c>
      <c r="AY669" s="168" t="s">
        <v>2612</v>
      </c>
    </row>
    <row r="670" spans="1:65" s="13" customFormat="1">
      <c r="B670" s="167"/>
      <c r="D670" s="161" t="s">
        <v>2624</v>
      </c>
      <c r="E670" s="168" t="s">
        <v>2156</v>
      </c>
      <c r="F670" s="169" t="s">
        <v>1742</v>
      </c>
      <c r="H670" s="170">
        <v>-1.121</v>
      </c>
      <c r="I670" s="346"/>
      <c r="L670" s="167"/>
      <c r="M670" s="171"/>
      <c r="N670" s="172"/>
      <c r="O670" s="172"/>
      <c r="P670" s="172"/>
      <c r="Q670" s="172"/>
      <c r="R670" s="172"/>
      <c r="S670" s="172"/>
      <c r="T670" s="173"/>
      <c r="AT670" s="168" t="s">
        <v>2624</v>
      </c>
      <c r="AU670" s="168" t="s">
        <v>2217</v>
      </c>
      <c r="AV670" s="13" t="s">
        <v>2217</v>
      </c>
      <c r="AW670" s="13" t="s">
        <v>26</v>
      </c>
      <c r="AX670" s="13" t="s">
        <v>2207</v>
      </c>
      <c r="AY670" s="168" t="s">
        <v>2612</v>
      </c>
    </row>
    <row r="671" spans="1:65" s="15" customFormat="1">
      <c r="B671" s="181"/>
      <c r="D671" s="161" t="s">
        <v>2624</v>
      </c>
      <c r="E671" s="182" t="s">
        <v>1121</v>
      </c>
      <c r="F671" s="183" t="s">
        <v>2641</v>
      </c>
      <c r="H671" s="184">
        <v>21.199000000000002</v>
      </c>
      <c r="I671" s="348"/>
      <c r="L671" s="181"/>
      <c r="M671" s="185"/>
      <c r="N671" s="186"/>
      <c r="O671" s="186"/>
      <c r="P671" s="186"/>
      <c r="Q671" s="186"/>
      <c r="R671" s="186"/>
      <c r="S671" s="186"/>
      <c r="T671" s="187"/>
      <c r="AT671" s="182" t="s">
        <v>2624</v>
      </c>
      <c r="AU671" s="182" t="s">
        <v>2217</v>
      </c>
      <c r="AV671" s="15" t="s">
        <v>2389</v>
      </c>
      <c r="AW671" s="15" t="s">
        <v>26</v>
      </c>
      <c r="AX671" s="15" t="s">
        <v>2215</v>
      </c>
      <c r="AY671" s="182" t="s">
        <v>2612</v>
      </c>
    </row>
    <row r="672" spans="1:65" s="1" customFormat="1" ht="16.5" customHeight="1">
      <c r="A672" s="29"/>
      <c r="B672" s="146"/>
      <c r="C672" s="188" t="s">
        <v>3369</v>
      </c>
      <c r="D672" s="188" t="s">
        <v>2855</v>
      </c>
      <c r="E672" s="189" t="s">
        <v>1321</v>
      </c>
      <c r="F672" s="190" t="s">
        <v>1322</v>
      </c>
      <c r="G672" s="191" t="s">
        <v>2297</v>
      </c>
      <c r="H672" s="192">
        <v>25.439</v>
      </c>
      <c r="I672" s="349"/>
      <c r="J672" s="193">
        <f>ROUND(I672*H672,2)</f>
        <v>0</v>
      </c>
      <c r="K672" s="194"/>
      <c r="L672" s="195"/>
      <c r="M672" s="196" t="s">
        <v>2156</v>
      </c>
      <c r="N672" s="197" t="s">
        <v>2172</v>
      </c>
      <c r="O672" s="156">
        <v>0</v>
      </c>
      <c r="P672" s="156">
        <f>O672*H672</f>
        <v>0</v>
      </c>
      <c r="Q672" s="156">
        <v>2.9999999999999997E-4</v>
      </c>
      <c r="R672" s="156">
        <f>Q672*H672</f>
        <v>7.6316999999999991E-3</v>
      </c>
      <c r="S672" s="156">
        <v>0</v>
      </c>
      <c r="T672" s="157">
        <f>S672*H672</f>
        <v>0</v>
      </c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R672" s="158" t="s">
        <v>2342</v>
      </c>
      <c r="AT672" s="158" t="s">
        <v>2855</v>
      </c>
      <c r="AU672" s="158" t="s">
        <v>2217</v>
      </c>
      <c r="AY672" s="17" t="s">
        <v>2612</v>
      </c>
      <c r="BE672" s="159">
        <f>IF(N672="základní",J672,0)</f>
        <v>0</v>
      </c>
      <c r="BF672" s="159">
        <f>IF(N672="snížená",J672,0)</f>
        <v>0</v>
      </c>
      <c r="BG672" s="159">
        <f>IF(N672="zákl. přenesená",J672,0)</f>
        <v>0</v>
      </c>
      <c r="BH672" s="159">
        <f>IF(N672="sníž. přenesená",J672,0)</f>
        <v>0</v>
      </c>
      <c r="BI672" s="159">
        <f>IF(N672="nulová",J672,0)</f>
        <v>0</v>
      </c>
      <c r="BJ672" s="17" t="s">
        <v>2215</v>
      </c>
      <c r="BK672" s="159">
        <f>ROUND(I672*H672,2)</f>
        <v>0</v>
      </c>
      <c r="BL672" s="17" t="s">
        <v>2389</v>
      </c>
      <c r="BM672" s="158" t="s">
        <v>1743</v>
      </c>
    </row>
    <row r="673" spans="1:65" s="13" customFormat="1">
      <c r="B673" s="167"/>
      <c r="D673" s="161" t="s">
        <v>2624</v>
      </c>
      <c r="E673" s="168" t="s">
        <v>2156</v>
      </c>
      <c r="F673" s="169" t="s">
        <v>1744</v>
      </c>
      <c r="H673" s="170">
        <v>25.439</v>
      </c>
      <c r="I673" s="346"/>
      <c r="L673" s="167"/>
      <c r="M673" s="171"/>
      <c r="N673" s="172"/>
      <c r="O673" s="172"/>
      <c r="P673" s="172"/>
      <c r="Q673" s="172"/>
      <c r="R673" s="172"/>
      <c r="S673" s="172"/>
      <c r="T673" s="173"/>
      <c r="AT673" s="168" t="s">
        <v>2624</v>
      </c>
      <c r="AU673" s="168" t="s">
        <v>2217</v>
      </c>
      <c r="AV673" s="13" t="s">
        <v>2217</v>
      </c>
      <c r="AW673" s="13" t="s">
        <v>26</v>
      </c>
      <c r="AX673" s="13" t="s">
        <v>2207</v>
      </c>
      <c r="AY673" s="168" t="s">
        <v>2612</v>
      </c>
    </row>
    <row r="674" spans="1:65" s="15" customFormat="1">
      <c r="B674" s="181"/>
      <c r="D674" s="161" t="s">
        <v>2624</v>
      </c>
      <c r="E674" s="182" t="s">
        <v>2156</v>
      </c>
      <c r="F674" s="183" t="s">
        <v>2641</v>
      </c>
      <c r="H674" s="184">
        <v>25.439</v>
      </c>
      <c r="I674" s="348"/>
      <c r="L674" s="181"/>
      <c r="M674" s="185"/>
      <c r="N674" s="186"/>
      <c r="O674" s="186"/>
      <c r="P674" s="186"/>
      <c r="Q674" s="186"/>
      <c r="R674" s="186"/>
      <c r="S674" s="186"/>
      <c r="T674" s="187"/>
      <c r="AT674" s="182" t="s">
        <v>2624</v>
      </c>
      <c r="AU674" s="182" t="s">
        <v>2217</v>
      </c>
      <c r="AV674" s="15" t="s">
        <v>2389</v>
      </c>
      <c r="AW674" s="15" t="s">
        <v>26</v>
      </c>
      <c r="AX674" s="15" t="s">
        <v>2215</v>
      </c>
      <c r="AY674" s="182" t="s">
        <v>2612</v>
      </c>
    </row>
    <row r="675" spans="1:65" s="1" customFormat="1" ht="16.5" customHeight="1">
      <c r="A675" s="29"/>
      <c r="B675" s="146"/>
      <c r="C675" s="147" t="s">
        <v>3373</v>
      </c>
      <c r="D675" s="147" t="s">
        <v>2618</v>
      </c>
      <c r="E675" s="148" t="s">
        <v>1745</v>
      </c>
      <c r="F675" s="149" t="s">
        <v>1746</v>
      </c>
      <c r="G675" s="150" t="s">
        <v>2485</v>
      </c>
      <c r="H675" s="151">
        <v>0.21099999999999999</v>
      </c>
      <c r="I675" s="344"/>
      <c r="J675" s="152">
        <f>ROUND(I675*H675,2)</f>
        <v>0</v>
      </c>
      <c r="K675" s="153"/>
      <c r="L675" s="30"/>
      <c r="M675" s="154" t="s">
        <v>2156</v>
      </c>
      <c r="N675" s="155" t="s">
        <v>2172</v>
      </c>
      <c r="O675" s="156">
        <v>1.5669999999999999</v>
      </c>
      <c r="P675" s="156">
        <f>O675*H675</f>
        <v>0.33063699999999996</v>
      </c>
      <c r="Q675" s="156">
        <v>0</v>
      </c>
      <c r="R675" s="156">
        <f>Q675*H675</f>
        <v>0</v>
      </c>
      <c r="S675" s="156">
        <v>0</v>
      </c>
      <c r="T675" s="157">
        <f>S675*H675</f>
        <v>0</v>
      </c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R675" s="158" t="s">
        <v>2512</v>
      </c>
      <c r="AT675" s="158" t="s">
        <v>2618</v>
      </c>
      <c r="AU675" s="158" t="s">
        <v>2217</v>
      </c>
      <c r="AY675" s="17" t="s">
        <v>2612</v>
      </c>
      <c r="BE675" s="159">
        <f>IF(N675="základní",J675,0)</f>
        <v>0</v>
      </c>
      <c r="BF675" s="159">
        <f>IF(N675="snížená",J675,0)</f>
        <v>0</v>
      </c>
      <c r="BG675" s="159">
        <f>IF(N675="zákl. přenesená",J675,0)</f>
        <v>0</v>
      </c>
      <c r="BH675" s="159">
        <f>IF(N675="sníž. přenesená",J675,0)</f>
        <v>0</v>
      </c>
      <c r="BI675" s="159">
        <f>IF(N675="nulová",J675,0)</f>
        <v>0</v>
      </c>
      <c r="BJ675" s="17" t="s">
        <v>2215</v>
      </c>
      <c r="BK675" s="159">
        <f>ROUND(I675*H675,2)</f>
        <v>0</v>
      </c>
      <c r="BL675" s="17" t="s">
        <v>2512</v>
      </c>
      <c r="BM675" s="158" t="s">
        <v>1747</v>
      </c>
    </row>
    <row r="676" spans="1:65" s="11" customFormat="1" ht="22.9" customHeight="1">
      <c r="B676" s="134"/>
      <c r="D676" s="135" t="s">
        <v>2206</v>
      </c>
      <c r="E676" s="144" t="s">
        <v>1748</v>
      </c>
      <c r="F676" s="144" t="s">
        <v>1749</v>
      </c>
      <c r="I676" s="350"/>
      <c r="J676" s="145">
        <f>BK676</f>
        <v>0</v>
      </c>
      <c r="L676" s="134"/>
      <c r="M676" s="138"/>
      <c r="N676" s="139"/>
      <c r="O676" s="139"/>
      <c r="P676" s="140">
        <f>SUM(P677:P692)</f>
        <v>5.0794499999999996</v>
      </c>
      <c r="Q676" s="139"/>
      <c r="R676" s="140">
        <f>SUM(R677:R692)</f>
        <v>9.0684000000000001E-2</v>
      </c>
      <c r="S676" s="139"/>
      <c r="T676" s="141">
        <f>SUM(T677:T692)</f>
        <v>0</v>
      </c>
      <c r="AR676" s="135" t="s">
        <v>2217</v>
      </c>
      <c r="AT676" s="142" t="s">
        <v>2206</v>
      </c>
      <c r="AU676" s="142" t="s">
        <v>2215</v>
      </c>
      <c r="AY676" s="135" t="s">
        <v>2612</v>
      </c>
      <c r="BK676" s="143">
        <f>SUM(BK677:BK692)</f>
        <v>0</v>
      </c>
    </row>
    <row r="677" spans="1:65" s="1" customFormat="1" ht="16.5" customHeight="1">
      <c r="A677" s="29"/>
      <c r="B677" s="146"/>
      <c r="C677" s="147" t="s">
        <v>3377</v>
      </c>
      <c r="D677" s="147" t="s">
        <v>2618</v>
      </c>
      <c r="E677" s="148" t="s">
        <v>1750</v>
      </c>
      <c r="F677" s="149" t="s">
        <v>1751</v>
      </c>
      <c r="G677" s="150" t="s">
        <v>2297</v>
      </c>
      <c r="H677" s="151">
        <v>18.149999999999999</v>
      </c>
      <c r="I677" s="344"/>
      <c r="J677" s="152">
        <f>ROUND(I677*H677,2)</f>
        <v>0</v>
      </c>
      <c r="K677" s="153"/>
      <c r="L677" s="30"/>
      <c r="M677" s="154" t="s">
        <v>2156</v>
      </c>
      <c r="N677" s="155" t="s">
        <v>2172</v>
      </c>
      <c r="O677" s="156">
        <v>0.23100000000000001</v>
      </c>
      <c r="P677" s="156">
        <f>O677*H677</f>
        <v>4.1926499999999995</v>
      </c>
      <c r="Q677" s="156">
        <v>2.9999999999999997E-4</v>
      </c>
      <c r="R677" s="156">
        <f>Q677*H677</f>
        <v>5.4449999999999993E-3</v>
      </c>
      <c r="S677" s="156">
        <v>0</v>
      </c>
      <c r="T677" s="157">
        <f>S677*H677</f>
        <v>0</v>
      </c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R677" s="158" t="s">
        <v>2512</v>
      </c>
      <c r="AT677" s="158" t="s">
        <v>2618</v>
      </c>
      <c r="AU677" s="158" t="s">
        <v>2217</v>
      </c>
      <c r="AY677" s="17" t="s">
        <v>2612</v>
      </c>
      <c r="BE677" s="159">
        <f>IF(N677="základní",J677,0)</f>
        <v>0</v>
      </c>
      <c r="BF677" s="159">
        <f>IF(N677="snížená",J677,0)</f>
        <v>0</v>
      </c>
      <c r="BG677" s="159">
        <f>IF(N677="zákl. přenesená",J677,0)</f>
        <v>0</v>
      </c>
      <c r="BH677" s="159">
        <f>IF(N677="sníž. přenesená",J677,0)</f>
        <v>0</v>
      </c>
      <c r="BI677" s="159">
        <f>IF(N677="nulová",J677,0)</f>
        <v>0</v>
      </c>
      <c r="BJ677" s="17" t="s">
        <v>2215</v>
      </c>
      <c r="BK677" s="159">
        <f>ROUND(I677*H677,2)</f>
        <v>0</v>
      </c>
      <c r="BL677" s="17" t="s">
        <v>2512</v>
      </c>
      <c r="BM677" s="158" t="s">
        <v>1752</v>
      </c>
    </row>
    <row r="678" spans="1:65" s="12" customFormat="1">
      <c r="B678" s="160"/>
      <c r="D678" s="161" t="s">
        <v>2624</v>
      </c>
      <c r="E678" s="162" t="s">
        <v>2156</v>
      </c>
      <c r="F678" s="163" t="s">
        <v>1753</v>
      </c>
      <c r="H678" s="162" t="s">
        <v>2156</v>
      </c>
      <c r="I678" s="345"/>
      <c r="L678" s="160"/>
      <c r="M678" s="164"/>
      <c r="N678" s="165"/>
      <c r="O678" s="165"/>
      <c r="P678" s="165"/>
      <c r="Q678" s="165"/>
      <c r="R678" s="165"/>
      <c r="S678" s="165"/>
      <c r="T678" s="166"/>
      <c r="AT678" s="162" t="s">
        <v>2624</v>
      </c>
      <c r="AU678" s="162" t="s">
        <v>2217</v>
      </c>
      <c r="AV678" s="12" t="s">
        <v>2215</v>
      </c>
      <c r="AW678" s="12" t="s">
        <v>26</v>
      </c>
      <c r="AX678" s="12" t="s">
        <v>2207</v>
      </c>
      <c r="AY678" s="162" t="s">
        <v>2612</v>
      </c>
    </row>
    <row r="679" spans="1:65" s="13" customFormat="1">
      <c r="B679" s="167"/>
      <c r="D679" s="161" t="s">
        <v>2624</v>
      </c>
      <c r="E679" s="168" t="s">
        <v>2156</v>
      </c>
      <c r="F679" s="169" t="s">
        <v>1417</v>
      </c>
      <c r="H679" s="170">
        <v>18.149999999999999</v>
      </c>
      <c r="I679" s="346"/>
      <c r="L679" s="167"/>
      <c r="M679" s="171"/>
      <c r="N679" s="172"/>
      <c r="O679" s="172"/>
      <c r="P679" s="172"/>
      <c r="Q679" s="172"/>
      <c r="R679" s="172"/>
      <c r="S679" s="172"/>
      <c r="T679" s="173"/>
      <c r="AT679" s="168" t="s">
        <v>2624</v>
      </c>
      <c r="AU679" s="168" t="s">
        <v>2217</v>
      </c>
      <c r="AV679" s="13" t="s">
        <v>2217</v>
      </c>
      <c r="AW679" s="13" t="s">
        <v>26</v>
      </c>
      <c r="AX679" s="13" t="s">
        <v>2207</v>
      </c>
      <c r="AY679" s="168" t="s">
        <v>2612</v>
      </c>
    </row>
    <row r="680" spans="1:65" s="15" customFormat="1">
      <c r="B680" s="181"/>
      <c r="D680" s="161" t="s">
        <v>2624</v>
      </c>
      <c r="E680" s="182" t="s">
        <v>1216</v>
      </c>
      <c r="F680" s="183" t="s">
        <v>2641</v>
      </c>
      <c r="H680" s="184">
        <v>18.149999999999999</v>
      </c>
      <c r="I680" s="348"/>
      <c r="L680" s="181"/>
      <c r="M680" s="185"/>
      <c r="N680" s="186"/>
      <c r="O680" s="186"/>
      <c r="P680" s="186"/>
      <c r="Q680" s="186"/>
      <c r="R680" s="186"/>
      <c r="S680" s="186"/>
      <c r="T680" s="187"/>
      <c r="AT680" s="182" t="s">
        <v>2624</v>
      </c>
      <c r="AU680" s="182" t="s">
        <v>2217</v>
      </c>
      <c r="AV680" s="15" t="s">
        <v>2389</v>
      </c>
      <c r="AW680" s="15" t="s">
        <v>26</v>
      </c>
      <c r="AX680" s="15" t="s">
        <v>2215</v>
      </c>
      <c r="AY680" s="182" t="s">
        <v>2612</v>
      </c>
    </row>
    <row r="681" spans="1:65" s="1" customFormat="1" ht="16.5" customHeight="1">
      <c r="A681" s="29"/>
      <c r="B681" s="146"/>
      <c r="C681" s="188" t="s">
        <v>3381</v>
      </c>
      <c r="D681" s="188" t="s">
        <v>2855</v>
      </c>
      <c r="E681" s="189" t="s">
        <v>1754</v>
      </c>
      <c r="F681" s="190" t="s">
        <v>1755</v>
      </c>
      <c r="G681" s="191" t="s">
        <v>2297</v>
      </c>
      <c r="H681" s="192">
        <v>20.873000000000001</v>
      </c>
      <c r="I681" s="349"/>
      <c r="J681" s="193">
        <f>ROUND(I681*H681,2)</f>
        <v>0</v>
      </c>
      <c r="K681" s="194"/>
      <c r="L681" s="195"/>
      <c r="M681" s="196" t="s">
        <v>2156</v>
      </c>
      <c r="N681" s="197" t="s">
        <v>2172</v>
      </c>
      <c r="O681" s="156">
        <v>0</v>
      </c>
      <c r="P681" s="156">
        <f>O681*H681</f>
        <v>0</v>
      </c>
      <c r="Q681" s="156">
        <v>3.5999999999999999E-3</v>
      </c>
      <c r="R681" s="156">
        <f>Q681*H681</f>
        <v>7.5142799999999996E-2</v>
      </c>
      <c r="S681" s="156">
        <v>0</v>
      </c>
      <c r="T681" s="157">
        <f>S681*H681</f>
        <v>0</v>
      </c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R681" s="158" t="s">
        <v>2943</v>
      </c>
      <c r="AT681" s="158" t="s">
        <v>2855</v>
      </c>
      <c r="AU681" s="158" t="s">
        <v>2217</v>
      </c>
      <c r="AY681" s="17" t="s">
        <v>2612</v>
      </c>
      <c r="BE681" s="159">
        <f>IF(N681="základní",J681,0)</f>
        <v>0</v>
      </c>
      <c r="BF681" s="159">
        <f>IF(N681="snížená",J681,0)</f>
        <v>0</v>
      </c>
      <c r="BG681" s="159">
        <f>IF(N681="zákl. přenesená",J681,0)</f>
        <v>0</v>
      </c>
      <c r="BH681" s="159">
        <f>IF(N681="sníž. přenesená",J681,0)</f>
        <v>0</v>
      </c>
      <c r="BI681" s="159">
        <f>IF(N681="nulová",J681,0)</f>
        <v>0</v>
      </c>
      <c r="BJ681" s="17" t="s">
        <v>2215</v>
      </c>
      <c r="BK681" s="159">
        <f>ROUND(I681*H681,2)</f>
        <v>0</v>
      </c>
      <c r="BL681" s="17" t="s">
        <v>2512</v>
      </c>
      <c r="BM681" s="158" t="s">
        <v>1756</v>
      </c>
    </row>
    <row r="682" spans="1:65" s="13" customFormat="1">
      <c r="B682" s="167"/>
      <c r="D682" s="161" t="s">
        <v>2624</v>
      </c>
      <c r="E682" s="168" t="s">
        <v>2156</v>
      </c>
      <c r="F682" s="169" t="s">
        <v>1757</v>
      </c>
      <c r="H682" s="170">
        <v>20.873000000000001</v>
      </c>
      <c r="I682" s="346"/>
      <c r="L682" s="167"/>
      <c r="M682" s="171"/>
      <c r="N682" s="172"/>
      <c r="O682" s="172"/>
      <c r="P682" s="172"/>
      <c r="Q682" s="172"/>
      <c r="R682" s="172"/>
      <c r="S682" s="172"/>
      <c r="T682" s="173"/>
      <c r="AT682" s="168" t="s">
        <v>2624</v>
      </c>
      <c r="AU682" s="168" t="s">
        <v>2217</v>
      </c>
      <c r="AV682" s="13" t="s">
        <v>2217</v>
      </c>
      <c r="AW682" s="13" t="s">
        <v>26</v>
      </c>
      <c r="AX682" s="13" t="s">
        <v>2207</v>
      </c>
      <c r="AY682" s="168" t="s">
        <v>2612</v>
      </c>
    </row>
    <row r="683" spans="1:65" s="15" customFormat="1">
      <c r="B683" s="181"/>
      <c r="D683" s="161" t="s">
        <v>2624</v>
      </c>
      <c r="E683" s="182" t="s">
        <v>2156</v>
      </c>
      <c r="F683" s="183" t="s">
        <v>2641</v>
      </c>
      <c r="H683" s="184">
        <v>20.873000000000001</v>
      </c>
      <c r="I683" s="348"/>
      <c r="L683" s="181"/>
      <c r="M683" s="185"/>
      <c r="N683" s="186"/>
      <c r="O683" s="186"/>
      <c r="P683" s="186"/>
      <c r="Q683" s="186"/>
      <c r="R683" s="186"/>
      <c r="S683" s="186"/>
      <c r="T683" s="187"/>
      <c r="AT683" s="182" t="s">
        <v>2624</v>
      </c>
      <c r="AU683" s="182" t="s">
        <v>2217</v>
      </c>
      <c r="AV683" s="15" t="s">
        <v>2389</v>
      </c>
      <c r="AW683" s="15" t="s">
        <v>26</v>
      </c>
      <c r="AX683" s="15" t="s">
        <v>2215</v>
      </c>
      <c r="AY683" s="182" t="s">
        <v>2612</v>
      </c>
    </row>
    <row r="684" spans="1:65" s="1" customFormat="1" ht="16.5" customHeight="1">
      <c r="A684" s="29"/>
      <c r="B684" s="146"/>
      <c r="C684" s="147" t="s">
        <v>3388</v>
      </c>
      <c r="D684" s="147" t="s">
        <v>2618</v>
      </c>
      <c r="E684" s="148" t="s">
        <v>1758</v>
      </c>
      <c r="F684" s="149" t="s">
        <v>1759</v>
      </c>
      <c r="G684" s="150" t="s">
        <v>2297</v>
      </c>
      <c r="H684" s="151">
        <v>4.26</v>
      </c>
      <c r="I684" s="344"/>
      <c r="J684" s="152">
        <f>ROUND(I684*H684,2)</f>
        <v>0</v>
      </c>
      <c r="K684" s="153"/>
      <c r="L684" s="30"/>
      <c r="M684" s="154" t="s">
        <v>2156</v>
      </c>
      <c r="N684" s="155" t="s">
        <v>2172</v>
      </c>
      <c r="O684" s="156">
        <v>0.17100000000000001</v>
      </c>
      <c r="P684" s="156">
        <f>O684*H684</f>
        <v>0.72846</v>
      </c>
      <c r="Q684" s="156">
        <v>2.9999999999999997E-4</v>
      </c>
      <c r="R684" s="156">
        <f>Q684*H684</f>
        <v>1.2779999999999998E-3</v>
      </c>
      <c r="S684" s="156">
        <v>0</v>
      </c>
      <c r="T684" s="157">
        <f>S684*H684</f>
        <v>0</v>
      </c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R684" s="158" t="s">
        <v>2512</v>
      </c>
      <c r="AT684" s="158" t="s">
        <v>2618</v>
      </c>
      <c r="AU684" s="158" t="s">
        <v>2217</v>
      </c>
      <c r="AY684" s="17" t="s">
        <v>2612</v>
      </c>
      <c r="BE684" s="159">
        <f>IF(N684="základní",J684,0)</f>
        <v>0</v>
      </c>
      <c r="BF684" s="159">
        <f>IF(N684="snížená",J684,0)</f>
        <v>0</v>
      </c>
      <c r="BG684" s="159">
        <f>IF(N684="zákl. přenesená",J684,0)</f>
        <v>0</v>
      </c>
      <c r="BH684" s="159">
        <f>IF(N684="sníž. přenesená",J684,0)</f>
        <v>0</v>
      </c>
      <c r="BI684" s="159">
        <f>IF(N684="nulová",J684,0)</f>
        <v>0</v>
      </c>
      <c r="BJ684" s="17" t="s">
        <v>2215</v>
      </c>
      <c r="BK684" s="159">
        <f>ROUND(I684*H684,2)</f>
        <v>0</v>
      </c>
      <c r="BL684" s="17" t="s">
        <v>2512</v>
      </c>
      <c r="BM684" s="158" t="s">
        <v>1760</v>
      </c>
    </row>
    <row r="685" spans="1:65" s="12" customFormat="1">
      <c r="B685" s="160"/>
      <c r="D685" s="161" t="s">
        <v>2624</v>
      </c>
      <c r="E685" s="162" t="s">
        <v>2156</v>
      </c>
      <c r="F685" s="163" t="s">
        <v>1761</v>
      </c>
      <c r="H685" s="162" t="s">
        <v>2156</v>
      </c>
      <c r="I685" s="345"/>
      <c r="L685" s="160"/>
      <c r="M685" s="164"/>
      <c r="N685" s="165"/>
      <c r="O685" s="165"/>
      <c r="P685" s="165"/>
      <c r="Q685" s="165"/>
      <c r="R685" s="165"/>
      <c r="S685" s="165"/>
      <c r="T685" s="166"/>
      <c r="AT685" s="162" t="s">
        <v>2624</v>
      </c>
      <c r="AU685" s="162" t="s">
        <v>2217</v>
      </c>
      <c r="AV685" s="12" t="s">
        <v>2215</v>
      </c>
      <c r="AW685" s="12" t="s">
        <v>26</v>
      </c>
      <c r="AX685" s="12" t="s">
        <v>2207</v>
      </c>
      <c r="AY685" s="162" t="s">
        <v>2612</v>
      </c>
    </row>
    <row r="686" spans="1:65" s="13" customFormat="1">
      <c r="B686" s="167"/>
      <c r="D686" s="161" t="s">
        <v>2624</v>
      </c>
      <c r="E686" s="168" t="s">
        <v>2156</v>
      </c>
      <c r="F686" s="169" t="s">
        <v>1762</v>
      </c>
      <c r="H686" s="170">
        <v>2.74</v>
      </c>
      <c r="I686" s="346"/>
      <c r="L686" s="167"/>
      <c r="M686" s="171"/>
      <c r="N686" s="172"/>
      <c r="O686" s="172"/>
      <c r="P686" s="172"/>
      <c r="Q686" s="172"/>
      <c r="R686" s="172"/>
      <c r="S686" s="172"/>
      <c r="T686" s="173"/>
      <c r="AT686" s="168" t="s">
        <v>2624</v>
      </c>
      <c r="AU686" s="168" t="s">
        <v>2217</v>
      </c>
      <c r="AV686" s="13" t="s">
        <v>2217</v>
      </c>
      <c r="AW686" s="13" t="s">
        <v>26</v>
      </c>
      <c r="AX686" s="13" t="s">
        <v>2207</v>
      </c>
      <c r="AY686" s="168" t="s">
        <v>2612</v>
      </c>
    </row>
    <row r="687" spans="1:65" s="13" customFormat="1">
      <c r="B687" s="167"/>
      <c r="D687" s="161" t="s">
        <v>2624</v>
      </c>
      <c r="E687" s="168" t="s">
        <v>2156</v>
      </c>
      <c r="F687" s="169" t="s">
        <v>1763</v>
      </c>
      <c r="H687" s="170">
        <v>1.52</v>
      </c>
      <c r="I687" s="346"/>
      <c r="L687" s="167"/>
      <c r="M687" s="171"/>
      <c r="N687" s="172"/>
      <c r="O687" s="172"/>
      <c r="P687" s="172"/>
      <c r="Q687" s="172"/>
      <c r="R687" s="172"/>
      <c r="S687" s="172"/>
      <c r="T687" s="173"/>
      <c r="AT687" s="168" t="s">
        <v>2624</v>
      </c>
      <c r="AU687" s="168" t="s">
        <v>2217</v>
      </c>
      <c r="AV687" s="13" t="s">
        <v>2217</v>
      </c>
      <c r="AW687" s="13" t="s">
        <v>26</v>
      </c>
      <c r="AX687" s="13" t="s">
        <v>2207</v>
      </c>
      <c r="AY687" s="168" t="s">
        <v>2612</v>
      </c>
    </row>
    <row r="688" spans="1:65" s="15" customFormat="1">
      <c r="B688" s="181"/>
      <c r="D688" s="161" t="s">
        <v>2624</v>
      </c>
      <c r="E688" s="182" t="s">
        <v>1213</v>
      </c>
      <c r="F688" s="183" t="s">
        <v>2641</v>
      </c>
      <c r="H688" s="184">
        <v>4.26</v>
      </c>
      <c r="I688" s="348"/>
      <c r="L688" s="181"/>
      <c r="M688" s="185"/>
      <c r="N688" s="186"/>
      <c r="O688" s="186"/>
      <c r="P688" s="186"/>
      <c r="Q688" s="186"/>
      <c r="R688" s="186"/>
      <c r="S688" s="186"/>
      <c r="T688" s="187"/>
      <c r="AT688" s="182" t="s">
        <v>2624</v>
      </c>
      <c r="AU688" s="182" t="s">
        <v>2217</v>
      </c>
      <c r="AV688" s="15" t="s">
        <v>2389</v>
      </c>
      <c r="AW688" s="15" t="s">
        <v>26</v>
      </c>
      <c r="AX688" s="15" t="s">
        <v>2215</v>
      </c>
      <c r="AY688" s="182" t="s">
        <v>2612</v>
      </c>
    </row>
    <row r="689" spans="1:65" s="1" customFormat="1" ht="16.5" customHeight="1">
      <c r="A689" s="29"/>
      <c r="B689" s="146"/>
      <c r="C689" s="188" t="s">
        <v>3395</v>
      </c>
      <c r="D689" s="188" t="s">
        <v>2855</v>
      </c>
      <c r="E689" s="189" t="s">
        <v>1764</v>
      </c>
      <c r="F689" s="190" t="s">
        <v>1765</v>
      </c>
      <c r="G689" s="191" t="s">
        <v>2297</v>
      </c>
      <c r="H689" s="192">
        <v>4.899</v>
      </c>
      <c r="I689" s="349"/>
      <c r="J689" s="193">
        <f>ROUND(I689*H689,2)</f>
        <v>0</v>
      </c>
      <c r="K689" s="194"/>
      <c r="L689" s="195"/>
      <c r="M689" s="196" t="s">
        <v>2156</v>
      </c>
      <c r="N689" s="197" t="s">
        <v>2172</v>
      </c>
      <c r="O689" s="156">
        <v>0</v>
      </c>
      <c r="P689" s="156">
        <f>O689*H689</f>
        <v>0</v>
      </c>
      <c r="Q689" s="156">
        <v>1.8E-3</v>
      </c>
      <c r="R689" s="156">
        <f>Q689*H689</f>
        <v>8.8182E-3</v>
      </c>
      <c r="S689" s="156">
        <v>0</v>
      </c>
      <c r="T689" s="157">
        <f>S689*H689</f>
        <v>0</v>
      </c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R689" s="158" t="s">
        <v>2943</v>
      </c>
      <c r="AT689" s="158" t="s">
        <v>2855</v>
      </c>
      <c r="AU689" s="158" t="s">
        <v>2217</v>
      </c>
      <c r="AY689" s="17" t="s">
        <v>2612</v>
      </c>
      <c r="BE689" s="159">
        <f>IF(N689="základní",J689,0)</f>
        <v>0</v>
      </c>
      <c r="BF689" s="159">
        <f>IF(N689="snížená",J689,0)</f>
        <v>0</v>
      </c>
      <c r="BG689" s="159">
        <f>IF(N689="zákl. přenesená",J689,0)</f>
        <v>0</v>
      </c>
      <c r="BH689" s="159">
        <f>IF(N689="sníž. přenesená",J689,0)</f>
        <v>0</v>
      </c>
      <c r="BI689" s="159">
        <f>IF(N689="nulová",J689,0)</f>
        <v>0</v>
      </c>
      <c r="BJ689" s="17" t="s">
        <v>2215</v>
      </c>
      <c r="BK689" s="159">
        <f>ROUND(I689*H689,2)</f>
        <v>0</v>
      </c>
      <c r="BL689" s="17" t="s">
        <v>2512</v>
      </c>
      <c r="BM689" s="158" t="s">
        <v>1766</v>
      </c>
    </row>
    <row r="690" spans="1:65" s="13" customFormat="1">
      <c r="B690" s="167"/>
      <c r="D690" s="161" t="s">
        <v>2624</v>
      </c>
      <c r="E690" s="168" t="s">
        <v>2156</v>
      </c>
      <c r="F690" s="169" t="s">
        <v>1767</v>
      </c>
      <c r="H690" s="170">
        <v>4.899</v>
      </c>
      <c r="I690" s="346"/>
      <c r="L690" s="167"/>
      <c r="M690" s="171"/>
      <c r="N690" s="172"/>
      <c r="O690" s="172"/>
      <c r="P690" s="172"/>
      <c r="Q690" s="172"/>
      <c r="R690" s="172"/>
      <c r="S690" s="172"/>
      <c r="T690" s="173"/>
      <c r="AT690" s="168" t="s">
        <v>2624</v>
      </c>
      <c r="AU690" s="168" t="s">
        <v>2217</v>
      </c>
      <c r="AV690" s="13" t="s">
        <v>2217</v>
      </c>
      <c r="AW690" s="13" t="s">
        <v>26</v>
      </c>
      <c r="AX690" s="13" t="s">
        <v>2207</v>
      </c>
      <c r="AY690" s="168" t="s">
        <v>2612</v>
      </c>
    </row>
    <row r="691" spans="1:65" s="15" customFormat="1">
      <c r="B691" s="181"/>
      <c r="D691" s="161" t="s">
        <v>2624</v>
      </c>
      <c r="E691" s="182" t="s">
        <v>2156</v>
      </c>
      <c r="F691" s="183" t="s">
        <v>2641</v>
      </c>
      <c r="H691" s="184">
        <v>4.899</v>
      </c>
      <c r="I691" s="348"/>
      <c r="L691" s="181"/>
      <c r="M691" s="185"/>
      <c r="N691" s="186"/>
      <c r="O691" s="186"/>
      <c r="P691" s="186"/>
      <c r="Q691" s="186"/>
      <c r="R691" s="186"/>
      <c r="S691" s="186"/>
      <c r="T691" s="187"/>
      <c r="AT691" s="182" t="s">
        <v>2624</v>
      </c>
      <c r="AU691" s="182" t="s">
        <v>2217</v>
      </c>
      <c r="AV691" s="15" t="s">
        <v>2389</v>
      </c>
      <c r="AW691" s="15" t="s">
        <v>26</v>
      </c>
      <c r="AX691" s="15" t="s">
        <v>2215</v>
      </c>
      <c r="AY691" s="182" t="s">
        <v>2612</v>
      </c>
    </row>
    <row r="692" spans="1:65" s="1" customFormat="1" ht="16.5" customHeight="1">
      <c r="A692" s="29"/>
      <c r="B692" s="146"/>
      <c r="C692" s="147" t="s">
        <v>892</v>
      </c>
      <c r="D692" s="147" t="s">
        <v>2618</v>
      </c>
      <c r="E692" s="148" t="s">
        <v>1768</v>
      </c>
      <c r="F692" s="149" t="s">
        <v>1769</v>
      </c>
      <c r="G692" s="150" t="s">
        <v>2485</v>
      </c>
      <c r="H692" s="151">
        <v>9.0999999999999998E-2</v>
      </c>
      <c r="I692" s="344"/>
      <c r="J692" s="152">
        <f>ROUND(I692*H692,2)</f>
        <v>0</v>
      </c>
      <c r="K692" s="153"/>
      <c r="L692" s="30"/>
      <c r="M692" s="154" t="s">
        <v>2156</v>
      </c>
      <c r="N692" s="155" t="s">
        <v>2172</v>
      </c>
      <c r="O692" s="156">
        <v>1.74</v>
      </c>
      <c r="P692" s="156">
        <f>O692*H692</f>
        <v>0.15834000000000001</v>
      </c>
      <c r="Q692" s="156">
        <v>0</v>
      </c>
      <c r="R692" s="156">
        <f>Q692*H692</f>
        <v>0</v>
      </c>
      <c r="S692" s="156">
        <v>0</v>
      </c>
      <c r="T692" s="157">
        <f>S692*H692</f>
        <v>0</v>
      </c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R692" s="158" t="s">
        <v>2512</v>
      </c>
      <c r="AT692" s="158" t="s">
        <v>2618</v>
      </c>
      <c r="AU692" s="158" t="s">
        <v>2217</v>
      </c>
      <c r="AY692" s="17" t="s">
        <v>2612</v>
      </c>
      <c r="BE692" s="159">
        <f>IF(N692="základní",J692,0)</f>
        <v>0</v>
      </c>
      <c r="BF692" s="159">
        <f>IF(N692="snížená",J692,0)</f>
        <v>0</v>
      </c>
      <c r="BG692" s="159">
        <f>IF(N692="zákl. přenesená",J692,0)</f>
        <v>0</v>
      </c>
      <c r="BH692" s="159">
        <f>IF(N692="sníž. přenesená",J692,0)</f>
        <v>0</v>
      </c>
      <c r="BI692" s="159">
        <f>IF(N692="nulová",J692,0)</f>
        <v>0</v>
      </c>
      <c r="BJ692" s="17" t="s">
        <v>2215</v>
      </c>
      <c r="BK692" s="159">
        <f>ROUND(I692*H692,2)</f>
        <v>0</v>
      </c>
      <c r="BL692" s="17" t="s">
        <v>2512</v>
      </c>
      <c r="BM692" s="158" t="s">
        <v>1770</v>
      </c>
    </row>
    <row r="693" spans="1:65" s="11" customFormat="1" ht="22.9" customHeight="1">
      <c r="B693" s="134"/>
      <c r="D693" s="135" t="s">
        <v>2206</v>
      </c>
      <c r="E693" s="144" t="s">
        <v>1771</v>
      </c>
      <c r="F693" s="144" t="s">
        <v>1772</v>
      </c>
      <c r="I693" s="350"/>
      <c r="J693" s="145">
        <f>BK693</f>
        <v>0</v>
      </c>
      <c r="L693" s="134"/>
      <c r="M693" s="138"/>
      <c r="N693" s="139"/>
      <c r="O693" s="139"/>
      <c r="P693" s="140">
        <f>SUM(P694:P703)</f>
        <v>4.6498800000000005</v>
      </c>
      <c r="Q693" s="139"/>
      <c r="R693" s="140">
        <f>SUM(R694:R703)</f>
        <v>3.9600000000000008E-3</v>
      </c>
      <c r="S693" s="139"/>
      <c r="T693" s="141">
        <f>SUM(T694:T703)</f>
        <v>0</v>
      </c>
      <c r="AR693" s="135" t="s">
        <v>2217</v>
      </c>
      <c r="AT693" s="142" t="s">
        <v>2206</v>
      </c>
      <c r="AU693" s="142" t="s">
        <v>2215</v>
      </c>
      <c r="AY693" s="135" t="s">
        <v>2612</v>
      </c>
      <c r="BK693" s="143">
        <f>SUM(BK694:BK703)</f>
        <v>0</v>
      </c>
    </row>
    <row r="694" spans="1:65" s="1" customFormat="1" ht="16.5" customHeight="1">
      <c r="A694" s="29"/>
      <c r="B694" s="146"/>
      <c r="C694" s="147" t="s">
        <v>899</v>
      </c>
      <c r="D694" s="147" t="s">
        <v>2618</v>
      </c>
      <c r="E694" s="148" t="s">
        <v>1773</v>
      </c>
      <c r="F694" s="149" t="s">
        <v>1774</v>
      </c>
      <c r="G694" s="150" t="s">
        <v>2345</v>
      </c>
      <c r="H694" s="151">
        <v>5</v>
      </c>
      <c r="I694" s="344"/>
      <c r="J694" s="152">
        <f>ROUND(I694*H694,2)</f>
        <v>0</v>
      </c>
      <c r="K694" s="153"/>
      <c r="L694" s="30"/>
      <c r="M694" s="154" t="s">
        <v>2156</v>
      </c>
      <c r="N694" s="155" t="s">
        <v>2172</v>
      </c>
      <c r="O694" s="156">
        <v>0.78</v>
      </c>
      <c r="P694" s="156">
        <f>O694*H694</f>
        <v>3.9000000000000004</v>
      </c>
      <c r="Q694" s="156">
        <v>5.9000000000000003E-4</v>
      </c>
      <c r="R694" s="156">
        <f>Q694*H694</f>
        <v>2.9500000000000004E-3</v>
      </c>
      <c r="S694" s="156">
        <v>0</v>
      </c>
      <c r="T694" s="157">
        <f>S694*H694</f>
        <v>0</v>
      </c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R694" s="158" t="s">
        <v>2512</v>
      </c>
      <c r="AT694" s="158" t="s">
        <v>2618</v>
      </c>
      <c r="AU694" s="158" t="s">
        <v>2217</v>
      </c>
      <c r="AY694" s="17" t="s">
        <v>2612</v>
      </c>
      <c r="BE694" s="159">
        <f>IF(N694="základní",J694,0)</f>
        <v>0</v>
      </c>
      <c r="BF694" s="159">
        <f>IF(N694="snížená",J694,0)</f>
        <v>0</v>
      </c>
      <c r="BG694" s="159">
        <f>IF(N694="zákl. přenesená",J694,0)</f>
        <v>0</v>
      </c>
      <c r="BH694" s="159">
        <f>IF(N694="sníž. přenesená",J694,0)</f>
        <v>0</v>
      </c>
      <c r="BI694" s="159">
        <f>IF(N694="nulová",J694,0)</f>
        <v>0</v>
      </c>
      <c r="BJ694" s="17" t="s">
        <v>2215</v>
      </c>
      <c r="BK694" s="159">
        <f>ROUND(I694*H694,2)</f>
        <v>0</v>
      </c>
      <c r="BL694" s="17" t="s">
        <v>2512</v>
      </c>
      <c r="BM694" s="158" t="s">
        <v>1775</v>
      </c>
    </row>
    <row r="695" spans="1:65" s="13" customFormat="1">
      <c r="B695" s="167"/>
      <c r="D695" s="161" t="s">
        <v>2624</v>
      </c>
      <c r="E695" s="168" t="s">
        <v>2156</v>
      </c>
      <c r="F695" s="169" t="s">
        <v>2386</v>
      </c>
      <c r="H695" s="170">
        <v>5</v>
      </c>
      <c r="I695" s="346"/>
      <c r="L695" s="167"/>
      <c r="M695" s="171"/>
      <c r="N695" s="172"/>
      <c r="O695" s="172"/>
      <c r="P695" s="172"/>
      <c r="Q695" s="172"/>
      <c r="R695" s="172"/>
      <c r="S695" s="172"/>
      <c r="T695" s="173"/>
      <c r="AT695" s="168" t="s">
        <v>2624</v>
      </c>
      <c r="AU695" s="168" t="s">
        <v>2217</v>
      </c>
      <c r="AV695" s="13" t="s">
        <v>2217</v>
      </c>
      <c r="AW695" s="13" t="s">
        <v>26</v>
      </c>
      <c r="AX695" s="13" t="s">
        <v>2207</v>
      </c>
      <c r="AY695" s="168" t="s">
        <v>2612</v>
      </c>
    </row>
    <row r="696" spans="1:65" s="15" customFormat="1">
      <c r="B696" s="181"/>
      <c r="D696" s="161" t="s">
        <v>2624</v>
      </c>
      <c r="E696" s="182" t="s">
        <v>1190</v>
      </c>
      <c r="F696" s="183" t="s">
        <v>2641</v>
      </c>
      <c r="H696" s="184">
        <v>5</v>
      </c>
      <c r="I696" s="348"/>
      <c r="L696" s="181"/>
      <c r="M696" s="185"/>
      <c r="N696" s="186"/>
      <c r="O696" s="186"/>
      <c r="P696" s="186"/>
      <c r="Q696" s="186"/>
      <c r="R696" s="186"/>
      <c r="S696" s="186"/>
      <c r="T696" s="187"/>
      <c r="AT696" s="182" t="s">
        <v>2624</v>
      </c>
      <c r="AU696" s="182" t="s">
        <v>2217</v>
      </c>
      <c r="AV696" s="15" t="s">
        <v>2389</v>
      </c>
      <c r="AW696" s="15" t="s">
        <v>26</v>
      </c>
      <c r="AX696" s="15" t="s">
        <v>2215</v>
      </c>
      <c r="AY696" s="182" t="s">
        <v>2612</v>
      </c>
    </row>
    <row r="697" spans="1:65" s="1" customFormat="1" ht="16.5" customHeight="1">
      <c r="A697" s="29"/>
      <c r="B697" s="146"/>
      <c r="C697" s="147" t="s">
        <v>905</v>
      </c>
      <c r="D697" s="147" t="s">
        <v>2618</v>
      </c>
      <c r="E697" s="148" t="s">
        <v>1776</v>
      </c>
      <c r="F697" s="149" t="s">
        <v>1777</v>
      </c>
      <c r="G697" s="150" t="s">
        <v>2345</v>
      </c>
      <c r="H697" s="151">
        <v>0.5</v>
      </c>
      <c r="I697" s="344"/>
      <c r="J697" s="152">
        <f>ROUND(I697*H697,2)</f>
        <v>0</v>
      </c>
      <c r="K697" s="153"/>
      <c r="L697" s="30"/>
      <c r="M697" s="154" t="s">
        <v>2156</v>
      </c>
      <c r="N697" s="155" t="s">
        <v>2172</v>
      </c>
      <c r="O697" s="156">
        <v>0.72799999999999998</v>
      </c>
      <c r="P697" s="156">
        <f>O697*H697</f>
        <v>0.36399999999999999</v>
      </c>
      <c r="Q697" s="156">
        <v>4.8000000000000001E-4</v>
      </c>
      <c r="R697" s="156">
        <f>Q697*H697</f>
        <v>2.4000000000000001E-4</v>
      </c>
      <c r="S697" s="156">
        <v>0</v>
      </c>
      <c r="T697" s="157">
        <f>S697*H697</f>
        <v>0</v>
      </c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R697" s="158" t="s">
        <v>2512</v>
      </c>
      <c r="AT697" s="158" t="s">
        <v>2618</v>
      </c>
      <c r="AU697" s="158" t="s">
        <v>2217</v>
      </c>
      <c r="AY697" s="17" t="s">
        <v>2612</v>
      </c>
      <c r="BE697" s="159">
        <f>IF(N697="základní",J697,0)</f>
        <v>0</v>
      </c>
      <c r="BF697" s="159">
        <f>IF(N697="snížená",J697,0)</f>
        <v>0</v>
      </c>
      <c r="BG697" s="159">
        <f>IF(N697="zákl. přenesená",J697,0)</f>
        <v>0</v>
      </c>
      <c r="BH697" s="159">
        <f>IF(N697="sníž. přenesená",J697,0)</f>
        <v>0</v>
      </c>
      <c r="BI697" s="159">
        <f>IF(N697="nulová",J697,0)</f>
        <v>0</v>
      </c>
      <c r="BJ697" s="17" t="s">
        <v>2215</v>
      </c>
      <c r="BK697" s="159">
        <f>ROUND(I697*H697,2)</f>
        <v>0</v>
      </c>
      <c r="BL697" s="17" t="s">
        <v>2512</v>
      </c>
      <c r="BM697" s="158" t="s">
        <v>1778</v>
      </c>
    </row>
    <row r="698" spans="1:65" s="13" customFormat="1">
      <c r="B698" s="167"/>
      <c r="D698" s="161" t="s">
        <v>2624</v>
      </c>
      <c r="E698" s="168" t="s">
        <v>2156</v>
      </c>
      <c r="F698" s="169" t="s">
        <v>2464</v>
      </c>
      <c r="H698" s="170">
        <v>0.5</v>
      </c>
      <c r="I698" s="346"/>
      <c r="L698" s="167"/>
      <c r="M698" s="171"/>
      <c r="N698" s="172"/>
      <c r="O698" s="172"/>
      <c r="P698" s="172"/>
      <c r="Q698" s="172"/>
      <c r="R698" s="172"/>
      <c r="S698" s="172"/>
      <c r="T698" s="173"/>
      <c r="AT698" s="168" t="s">
        <v>2624</v>
      </c>
      <c r="AU698" s="168" t="s">
        <v>2217</v>
      </c>
      <c r="AV698" s="13" t="s">
        <v>2217</v>
      </c>
      <c r="AW698" s="13" t="s">
        <v>26</v>
      </c>
      <c r="AX698" s="13" t="s">
        <v>2207</v>
      </c>
      <c r="AY698" s="168" t="s">
        <v>2612</v>
      </c>
    </row>
    <row r="699" spans="1:65" s="15" customFormat="1">
      <c r="B699" s="181"/>
      <c r="D699" s="161" t="s">
        <v>2624</v>
      </c>
      <c r="E699" s="182" t="s">
        <v>1188</v>
      </c>
      <c r="F699" s="183" t="s">
        <v>2641</v>
      </c>
      <c r="H699" s="184">
        <v>0.5</v>
      </c>
      <c r="I699" s="348"/>
      <c r="L699" s="181"/>
      <c r="M699" s="185"/>
      <c r="N699" s="186"/>
      <c r="O699" s="186"/>
      <c r="P699" s="186"/>
      <c r="Q699" s="186"/>
      <c r="R699" s="186"/>
      <c r="S699" s="186"/>
      <c r="T699" s="187"/>
      <c r="AT699" s="182" t="s">
        <v>2624</v>
      </c>
      <c r="AU699" s="182" t="s">
        <v>2217</v>
      </c>
      <c r="AV699" s="15" t="s">
        <v>2389</v>
      </c>
      <c r="AW699" s="15" t="s">
        <v>26</v>
      </c>
      <c r="AX699" s="15" t="s">
        <v>2215</v>
      </c>
      <c r="AY699" s="182" t="s">
        <v>2612</v>
      </c>
    </row>
    <row r="700" spans="1:65" s="1" customFormat="1" ht="16.5" customHeight="1">
      <c r="A700" s="29"/>
      <c r="B700" s="146"/>
      <c r="C700" s="147" t="s">
        <v>909</v>
      </c>
      <c r="D700" s="147" t="s">
        <v>2618</v>
      </c>
      <c r="E700" s="148" t="s">
        <v>1779</v>
      </c>
      <c r="F700" s="149" t="s">
        <v>1780</v>
      </c>
      <c r="G700" s="150" t="s">
        <v>3034</v>
      </c>
      <c r="H700" s="151">
        <v>1</v>
      </c>
      <c r="I700" s="344"/>
      <c r="J700" s="152">
        <f>ROUND(I700*H700,2)</f>
        <v>0</v>
      </c>
      <c r="K700" s="153"/>
      <c r="L700" s="30"/>
      <c r="M700" s="154" t="s">
        <v>2156</v>
      </c>
      <c r="N700" s="155" t="s">
        <v>2172</v>
      </c>
      <c r="O700" s="156">
        <v>0.38</v>
      </c>
      <c r="P700" s="156">
        <f>O700*H700</f>
        <v>0.38</v>
      </c>
      <c r="Q700" s="156">
        <v>7.6999999999999996E-4</v>
      </c>
      <c r="R700" s="156">
        <f>Q700*H700</f>
        <v>7.6999999999999996E-4</v>
      </c>
      <c r="S700" s="156">
        <v>0</v>
      </c>
      <c r="T700" s="157">
        <f>S700*H700</f>
        <v>0</v>
      </c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R700" s="158" t="s">
        <v>2512</v>
      </c>
      <c r="AT700" s="158" t="s">
        <v>2618</v>
      </c>
      <c r="AU700" s="158" t="s">
        <v>2217</v>
      </c>
      <c r="AY700" s="17" t="s">
        <v>2612</v>
      </c>
      <c r="BE700" s="159">
        <f>IF(N700="základní",J700,0)</f>
        <v>0</v>
      </c>
      <c r="BF700" s="159">
        <f>IF(N700="snížená",J700,0)</f>
        <v>0</v>
      </c>
      <c r="BG700" s="159">
        <f>IF(N700="zákl. přenesená",J700,0)</f>
        <v>0</v>
      </c>
      <c r="BH700" s="159">
        <f>IF(N700="sníž. přenesená",J700,0)</f>
        <v>0</v>
      </c>
      <c r="BI700" s="159">
        <f>IF(N700="nulová",J700,0)</f>
        <v>0</v>
      </c>
      <c r="BJ700" s="17" t="s">
        <v>2215</v>
      </c>
      <c r="BK700" s="159">
        <f>ROUND(I700*H700,2)</f>
        <v>0</v>
      </c>
      <c r="BL700" s="17" t="s">
        <v>2512</v>
      </c>
      <c r="BM700" s="158" t="s">
        <v>1781</v>
      </c>
    </row>
    <row r="701" spans="1:65" s="13" customFormat="1">
      <c r="B701" s="167"/>
      <c r="D701" s="161" t="s">
        <v>2624</v>
      </c>
      <c r="E701" s="168" t="s">
        <v>2156</v>
      </c>
      <c r="F701" s="169" t="s">
        <v>2215</v>
      </c>
      <c r="H701" s="170">
        <v>1</v>
      </c>
      <c r="I701" s="346"/>
      <c r="L701" s="167"/>
      <c r="M701" s="171"/>
      <c r="N701" s="172"/>
      <c r="O701" s="172"/>
      <c r="P701" s="172"/>
      <c r="Q701" s="172"/>
      <c r="R701" s="172"/>
      <c r="S701" s="172"/>
      <c r="T701" s="173"/>
      <c r="AT701" s="168" t="s">
        <v>2624</v>
      </c>
      <c r="AU701" s="168" t="s">
        <v>2217</v>
      </c>
      <c r="AV701" s="13" t="s">
        <v>2217</v>
      </c>
      <c r="AW701" s="13" t="s">
        <v>26</v>
      </c>
      <c r="AX701" s="13" t="s">
        <v>2207</v>
      </c>
      <c r="AY701" s="168" t="s">
        <v>2612</v>
      </c>
    </row>
    <row r="702" spans="1:65" s="15" customFormat="1">
      <c r="B702" s="181"/>
      <c r="D702" s="161" t="s">
        <v>2624</v>
      </c>
      <c r="E702" s="182" t="s">
        <v>2156</v>
      </c>
      <c r="F702" s="183" t="s">
        <v>2641</v>
      </c>
      <c r="H702" s="184">
        <v>1</v>
      </c>
      <c r="I702" s="348"/>
      <c r="L702" s="181"/>
      <c r="M702" s="185"/>
      <c r="N702" s="186"/>
      <c r="O702" s="186"/>
      <c r="P702" s="186"/>
      <c r="Q702" s="186"/>
      <c r="R702" s="186"/>
      <c r="S702" s="186"/>
      <c r="T702" s="187"/>
      <c r="AT702" s="182" t="s">
        <v>2624</v>
      </c>
      <c r="AU702" s="182" t="s">
        <v>2217</v>
      </c>
      <c r="AV702" s="15" t="s">
        <v>2389</v>
      </c>
      <c r="AW702" s="15" t="s">
        <v>26</v>
      </c>
      <c r="AX702" s="15" t="s">
        <v>2215</v>
      </c>
      <c r="AY702" s="182" t="s">
        <v>2612</v>
      </c>
    </row>
    <row r="703" spans="1:65" s="1" customFormat="1" ht="16.5" customHeight="1">
      <c r="A703" s="29"/>
      <c r="B703" s="146"/>
      <c r="C703" s="147" t="s">
        <v>913</v>
      </c>
      <c r="D703" s="147" t="s">
        <v>2618</v>
      </c>
      <c r="E703" s="148" t="s">
        <v>1782</v>
      </c>
      <c r="F703" s="149" t="s">
        <v>1783</v>
      </c>
      <c r="G703" s="150" t="s">
        <v>2485</v>
      </c>
      <c r="H703" s="151">
        <v>4.0000000000000001E-3</v>
      </c>
      <c r="I703" s="344"/>
      <c r="J703" s="152">
        <f>ROUND(I703*H703,2)</f>
        <v>0</v>
      </c>
      <c r="K703" s="153"/>
      <c r="L703" s="30"/>
      <c r="M703" s="154" t="s">
        <v>2156</v>
      </c>
      <c r="N703" s="155" t="s">
        <v>2172</v>
      </c>
      <c r="O703" s="156">
        <v>1.47</v>
      </c>
      <c r="P703" s="156">
        <f>O703*H703</f>
        <v>5.8799999999999998E-3</v>
      </c>
      <c r="Q703" s="156">
        <v>0</v>
      </c>
      <c r="R703" s="156">
        <f>Q703*H703</f>
        <v>0</v>
      </c>
      <c r="S703" s="156">
        <v>0</v>
      </c>
      <c r="T703" s="157">
        <f>S703*H703</f>
        <v>0</v>
      </c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R703" s="158" t="s">
        <v>2512</v>
      </c>
      <c r="AT703" s="158" t="s">
        <v>2618</v>
      </c>
      <c r="AU703" s="158" t="s">
        <v>2217</v>
      </c>
      <c r="AY703" s="17" t="s">
        <v>2612</v>
      </c>
      <c r="BE703" s="159">
        <f>IF(N703="základní",J703,0)</f>
        <v>0</v>
      </c>
      <c r="BF703" s="159">
        <f>IF(N703="snížená",J703,0)</f>
        <v>0</v>
      </c>
      <c r="BG703" s="159">
        <f>IF(N703="zákl. přenesená",J703,0)</f>
        <v>0</v>
      </c>
      <c r="BH703" s="159">
        <f>IF(N703="sníž. přenesená",J703,0)</f>
        <v>0</v>
      </c>
      <c r="BI703" s="159">
        <f>IF(N703="nulová",J703,0)</f>
        <v>0</v>
      </c>
      <c r="BJ703" s="17" t="s">
        <v>2215</v>
      </c>
      <c r="BK703" s="159">
        <f>ROUND(I703*H703,2)</f>
        <v>0</v>
      </c>
      <c r="BL703" s="17" t="s">
        <v>2512</v>
      </c>
      <c r="BM703" s="158" t="s">
        <v>1784</v>
      </c>
    </row>
    <row r="704" spans="1:65" s="11" customFormat="1" ht="22.9" customHeight="1">
      <c r="B704" s="134"/>
      <c r="D704" s="135" t="s">
        <v>2206</v>
      </c>
      <c r="E704" s="144" t="s">
        <v>1785</v>
      </c>
      <c r="F704" s="144" t="s">
        <v>1786</v>
      </c>
      <c r="I704" s="350"/>
      <c r="J704" s="145">
        <f>BK704</f>
        <v>0</v>
      </c>
      <c r="L704" s="134"/>
      <c r="M704" s="138"/>
      <c r="N704" s="139"/>
      <c r="O704" s="139"/>
      <c r="P704" s="140">
        <f>SUM(P705:P711)</f>
        <v>1.3273060000000001</v>
      </c>
      <c r="Q704" s="139"/>
      <c r="R704" s="140">
        <f>SUM(R705:R711)</f>
        <v>1.8269999999999998E-2</v>
      </c>
      <c r="S704" s="139"/>
      <c r="T704" s="141">
        <f>SUM(T705:T711)</f>
        <v>0</v>
      </c>
      <c r="AR704" s="135" t="s">
        <v>2217</v>
      </c>
      <c r="AT704" s="142" t="s">
        <v>2206</v>
      </c>
      <c r="AU704" s="142" t="s">
        <v>2215</v>
      </c>
      <c r="AY704" s="135" t="s">
        <v>2612</v>
      </c>
      <c r="BK704" s="143">
        <f>SUM(BK705:BK711)</f>
        <v>0</v>
      </c>
    </row>
    <row r="705" spans="1:65" s="1" customFormat="1" ht="16.5" customHeight="1">
      <c r="A705" s="29"/>
      <c r="B705" s="146"/>
      <c r="C705" s="147" t="s">
        <v>917</v>
      </c>
      <c r="D705" s="147" t="s">
        <v>2618</v>
      </c>
      <c r="E705" s="148" t="s">
        <v>1787</v>
      </c>
      <c r="F705" s="149" t="s">
        <v>1788</v>
      </c>
      <c r="G705" s="150" t="s">
        <v>1789</v>
      </c>
      <c r="H705" s="151">
        <v>1</v>
      </c>
      <c r="I705" s="344"/>
      <c r="J705" s="152">
        <f>ROUND(I705*H705,2)</f>
        <v>0</v>
      </c>
      <c r="K705" s="153"/>
      <c r="L705" s="30"/>
      <c r="M705" s="154" t="s">
        <v>2156</v>
      </c>
      <c r="N705" s="155" t="s">
        <v>2172</v>
      </c>
      <c r="O705" s="156">
        <v>1.1000000000000001</v>
      </c>
      <c r="P705" s="156">
        <f>O705*H705</f>
        <v>1.1000000000000001</v>
      </c>
      <c r="Q705" s="156">
        <v>1.6469999999999999E-2</v>
      </c>
      <c r="R705" s="156">
        <f>Q705*H705</f>
        <v>1.6469999999999999E-2</v>
      </c>
      <c r="S705" s="156">
        <v>0</v>
      </c>
      <c r="T705" s="157">
        <f>S705*H705</f>
        <v>0</v>
      </c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R705" s="158" t="s">
        <v>2512</v>
      </c>
      <c r="AT705" s="158" t="s">
        <v>2618</v>
      </c>
      <c r="AU705" s="158" t="s">
        <v>2217</v>
      </c>
      <c r="AY705" s="17" t="s">
        <v>2612</v>
      </c>
      <c r="BE705" s="159">
        <f>IF(N705="základní",J705,0)</f>
        <v>0</v>
      </c>
      <c r="BF705" s="159">
        <f>IF(N705="snížená",J705,0)</f>
        <v>0</v>
      </c>
      <c r="BG705" s="159">
        <f>IF(N705="zákl. přenesená",J705,0)</f>
        <v>0</v>
      </c>
      <c r="BH705" s="159">
        <f>IF(N705="sníž. přenesená",J705,0)</f>
        <v>0</v>
      </c>
      <c r="BI705" s="159">
        <f>IF(N705="nulová",J705,0)</f>
        <v>0</v>
      </c>
      <c r="BJ705" s="17" t="s">
        <v>2215</v>
      </c>
      <c r="BK705" s="159">
        <f>ROUND(I705*H705,2)</f>
        <v>0</v>
      </c>
      <c r="BL705" s="17" t="s">
        <v>2512</v>
      </c>
      <c r="BM705" s="158" t="s">
        <v>1790</v>
      </c>
    </row>
    <row r="706" spans="1:65" s="13" customFormat="1">
      <c r="B706" s="167"/>
      <c r="D706" s="161" t="s">
        <v>2624</v>
      </c>
      <c r="E706" s="168" t="s">
        <v>2156</v>
      </c>
      <c r="F706" s="169" t="s">
        <v>2215</v>
      </c>
      <c r="H706" s="170">
        <v>1</v>
      </c>
      <c r="I706" s="346"/>
      <c r="L706" s="167"/>
      <c r="M706" s="171"/>
      <c r="N706" s="172"/>
      <c r="O706" s="172"/>
      <c r="P706" s="172"/>
      <c r="Q706" s="172"/>
      <c r="R706" s="172"/>
      <c r="S706" s="172"/>
      <c r="T706" s="173"/>
      <c r="AT706" s="168" t="s">
        <v>2624</v>
      </c>
      <c r="AU706" s="168" t="s">
        <v>2217</v>
      </c>
      <c r="AV706" s="13" t="s">
        <v>2217</v>
      </c>
      <c r="AW706" s="13" t="s">
        <v>26</v>
      </c>
      <c r="AX706" s="13" t="s">
        <v>2207</v>
      </c>
      <c r="AY706" s="168" t="s">
        <v>2612</v>
      </c>
    </row>
    <row r="707" spans="1:65" s="15" customFormat="1">
      <c r="B707" s="181"/>
      <c r="D707" s="161" t="s">
        <v>2624</v>
      </c>
      <c r="E707" s="182" t="s">
        <v>2156</v>
      </c>
      <c r="F707" s="183" t="s">
        <v>2641</v>
      </c>
      <c r="H707" s="184">
        <v>1</v>
      </c>
      <c r="I707" s="348"/>
      <c r="L707" s="181"/>
      <c r="M707" s="185"/>
      <c r="N707" s="186"/>
      <c r="O707" s="186"/>
      <c r="P707" s="186"/>
      <c r="Q707" s="186"/>
      <c r="R707" s="186"/>
      <c r="S707" s="186"/>
      <c r="T707" s="187"/>
      <c r="AT707" s="182" t="s">
        <v>2624</v>
      </c>
      <c r="AU707" s="182" t="s">
        <v>2217</v>
      </c>
      <c r="AV707" s="15" t="s">
        <v>2389</v>
      </c>
      <c r="AW707" s="15" t="s">
        <v>26</v>
      </c>
      <c r="AX707" s="15" t="s">
        <v>2215</v>
      </c>
      <c r="AY707" s="182" t="s">
        <v>2612</v>
      </c>
    </row>
    <row r="708" spans="1:65" s="1" customFormat="1" ht="16.5" customHeight="1">
      <c r="A708" s="29"/>
      <c r="B708" s="146"/>
      <c r="C708" s="147" t="s">
        <v>922</v>
      </c>
      <c r="D708" s="147" t="s">
        <v>2618</v>
      </c>
      <c r="E708" s="148" t="s">
        <v>1791</v>
      </c>
      <c r="F708" s="149" t="s">
        <v>1792</v>
      </c>
      <c r="G708" s="150" t="s">
        <v>1789</v>
      </c>
      <c r="H708" s="151">
        <v>1</v>
      </c>
      <c r="I708" s="344"/>
      <c r="J708" s="152">
        <f>ROUND(I708*H708,2)</f>
        <v>0</v>
      </c>
      <c r="K708" s="153"/>
      <c r="L708" s="30"/>
      <c r="M708" s="154" t="s">
        <v>2156</v>
      </c>
      <c r="N708" s="155" t="s">
        <v>2172</v>
      </c>
      <c r="O708" s="156">
        <v>0.2</v>
      </c>
      <c r="P708" s="156">
        <f>O708*H708</f>
        <v>0.2</v>
      </c>
      <c r="Q708" s="156">
        <v>1.8E-3</v>
      </c>
      <c r="R708" s="156">
        <f>Q708*H708</f>
        <v>1.8E-3</v>
      </c>
      <c r="S708" s="156">
        <v>0</v>
      </c>
      <c r="T708" s="157">
        <f>S708*H708</f>
        <v>0</v>
      </c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R708" s="158" t="s">
        <v>2512</v>
      </c>
      <c r="AT708" s="158" t="s">
        <v>2618</v>
      </c>
      <c r="AU708" s="158" t="s">
        <v>2217</v>
      </c>
      <c r="AY708" s="17" t="s">
        <v>2612</v>
      </c>
      <c r="BE708" s="159">
        <f>IF(N708="základní",J708,0)</f>
        <v>0</v>
      </c>
      <c r="BF708" s="159">
        <f>IF(N708="snížená",J708,0)</f>
        <v>0</v>
      </c>
      <c r="BG708" s="159">
        <f>IF(N708="zákl. přenesená",J708,0)</f>
        <v>0</v>
      </c>
      <c r="BH708" s="159">
        <f>IF(N708="sníž. přenesená",J708,0)</f>
        <v>0</v>
      </c>
      <c r="BI708" s="159">
        <f>IF(N708="nulová",J708,0)</f>
        <v>0</v>
      </c>
      <c r="BJ708" s="17" t="s">
        <v>2215</v>
      </c>
      <c r="BK708" s="159">
        <f>ROUND(I708*H708,2)</f>
        <v>0</v>
      </c>
      <c r="BL708" s="17" t="s">
        <v>2512</v>
      </c>
      <c r="BM708" s="158" t="s">
        <v>1793</v>
      </c>
    </row>
    <row r="709" spans="1:65" s="13" customFormat="1">
      <c r="B709" s="167"/>
      <c r="D709" s="161" t="s">
        <v>2624</v>
      </c>
      <c r="E709" s="168" t="s">
        <v>2156</v>
      </c>
      <c r="F709" s="169" t="s">
        <v>2215</v>
      </c>
      <c r="H709" s="170">
        <v>1</v>
      </c>
      <c r="I709" s="346"/>
      <c r="L709" s="167"/>
      <c r="M709" s="171"/>
      <c r="N709" s="172"/>
      <c r="O709" s="172"/>
      <c r="P709" s="172"/>
      <c r="Q709" s="172"/>
      <c r="R709" s="172"/>
      <c r="S709" s="172"/>
      <c r="T709" s="173"/>
      <c r="AT709" s="168" t="s">
        <v>2624</v>
      </c>
      <c r="AU709" s="168" t="s">
        <v>2217</v>
      </c>
      <c r="AV709" s="13" t="s">
        <v>2217</v>
      </c>
      <c r="AW709" s="13" t="s">
        <v>26</v>
      </c>
      <c r="AX709" s="13" t="s">
        <v>2207</v>
      </c>
      <c r="AY709" s="168" t="s">
        <v>2612</v>
      </c>
    </row>
    <row r="710" spans="1:65" s="15" customFormat="1">
      <c r="B710" s="181"/>
      <c r="D710" s="161" t="s">
        <v>2624</v>
      </c>
      <c r="E710" s="182" t="s">
        <v>2156</v>
      </c>
      <c r="F710" s="183" t="s">
        <v>2641</v>
      </c>
      <c r="H710" s="184">
        <v>1</v>
      </c>
      <c r="I710" s="348"/>
      <c r="L710" s="181"/>
      <c r="M710" s="185"/>
      <c r="N710" s="186"/>
      <c r="O710" s="186"/>
      <c r="P710" s="186"/>
      <c r="Q710" s="186"/>
      <c r="R710" s="186"/>
      <c r="S710" s="186"/>
      <c r="T710" s="187"/>
      <c r="AT710" s="182" t="s">
        <v>2624</v>
      </c>
      <c r="AU710" s="182" t="s">
        <v>2217</v>
      </c>
      <c r="AV710" s="15" t="s">
        <v>2389</v>
      </c>
      <c r="AW710" s="15" t="s">
        <v>26</v>
      </c>
      <c r="AX710" s="15" t="s">
        <v>2215</v>
      </c>
      <c r="AY710" s="182" t="s">
        <v>2612</v>
      </c>
    </row>
    <row r="711" spans="1:65" s="1" customFormat="1" ht="16.5" customHeight="1">
      <c r="A711" s="29"/>
      <c r="B711" s="146"/>
      <c r="C711" s="147" t="s">
        <v>927</v>
      </c>
      <c r="D711" s="147" t="s">
        <v>2618</v>
      </c>
      <c r="E711" s="148" t="s">
        <v>1794</v>
      </c>
      <c r="F711" s="149" t="s">
        <v>1795</v>
      </c>
      <c r="G711" s="150" t="s">
        <v>2485</v>
      </c>
      <c r="H711" s="151">
        <v>1.7999999999999999E-2</v>
      </c>
      <c r="I711" s="344"/>
      <c r="J711" s="152">
        <f>ROUND(I711*H711,2)</f>
        <v>0</v>
      </c>
      <c r="K711" s="153"/>
      <c r="L711" s="30"/>
      <c r="M711" s="154" t="s">
        <v>2156</v>
      </c>
      <c r="N711" s="155" t="s">
        <v>2172</v>
      </c>
      <c r="O711" s="156">
        <v>1.5169999999999999</v>
      </c>
      <c r="P711" s="156">
        <f>O711*H711</f>
        <v>2.7305999999999997E-2</v>
      </c>
      <c r="Q711" s="156">
        <v>0</v>
      </c>
      <c r="R711" s="156">
        <f>Q711*H711</f>
        <v>0</v>
      </c>
      <c r="S711" s="156">
        <v>0</v>
      </c>
      <c r="T711" s="157">
        <f>S711*H711</f>
        <v>0</v>
      </c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R711" s="158" t="s">
        <v>2512</v>
      </c>
      <c r="AT711" s="158" t="s">
        <v>2618</v>
      </c>
      <c r="AU711" s="158" t="s">
        <v>2217</v>
      </c>
      <c r="AY711" s="17" t="s">
        <v>2612</v>
      </c>
      <c r="BE711" s="159">
        <f>IF(N711="základní",J711,0)</f>
        <v>0</v>
      </c>
      <c r="BF711" s="159">
        <f>IF(N711="snížená",J711,0)</f>
        <v>0</v>
      </c>
      <c r="BG711" s="159">
        <f>IF(N711="zákl. přenesená",J711,0)</f>
        <v>0</v>
      </c>
      <c r="BH711" s="159">
        <f>IF(N711="sníž. přenesená",J711,0)</f>
        <v>0</v>
      </c>
      <c r="BI711" s="159">
        <f>IF(N711="nulová",J711,0)</f>
        <v>0</v>
      </c>
      <c r="BJ711" s="17" t="s">
        <v>2215</v>
      </c>
      <c r="BK711" s="159">
        <f>ROUND(I711*H711,2)</f>
        <v>0</v>
      </c>
      <c r="BL711" s="17" t="s">
        <v>2512</v>
      </c>
      <c r="BM711" s="158" t="s">
        <v>1796</v>
      </c>
    </row>
    <row r="712" spans="1:65" s="11" customFormat="1" ht="22.9" customHeight="1">
      <c r="B712" s="134"/>
      <c r="D712" s="135" t="s">
        <v>2206</v>
      </c>
      <c r="E712" s="144" t="s">
        <v>1797</v>
      </c>
      <c r="F712" s="144" t="s">
        <v>1798</v>
      </c>
      <c r="I712" s="350"/>
      <c r="J712" s="145">
        <f>BK712</f>
        <v>0</v>
      </c>
      <c r="L712" s="134"/>
      <c r="M712" s="138"/>
      <c r="N712" s="139"/>
      <c r="O712" s="139"/>
      <c r="P712" s="140">
        <f>SUM(P713:P739)</f>
        <v>0</v>
      </c>
      <c r="Q712" s="139"/>
      <c r="R712" s="140">
        <f>SUM(R713:R739)</f>
        <v>0</v>
      </c>
      <c r="S712" s="139"/>
      <c r="T712" s="141">
        <f>SUM(T713:T739)</f>
        <v>0</v>
      </c>
      <c r="AR712" s="135" t="s">
        <v>2217</v>
      </c>
      <c r="AT712" s="142" t="s">
        <v>2206</v>
      </c>
      <c r="AU712" s="142" t="s">
        <v>2215</v>
      </c>
      <c r="AY712" s="135" t="s">
        <v>2612</v>
      </c>
      <c r="BK712" s="143">
        <f>SUM(BK713:BK739)</f>
        <v>0</v>
      </c>
    </row>
    <row r="713" spans="1:65" s="1" customFormat="1" ht="16.5" customHeight="1">
      <c r="A713" s="29"/>
      <c r="B713" s="146"/>
      <c r="C713" s="147" t="s">
        <v>932</v>
      </c>
      <c r="D713" s="147" t="s">
        <v>2618</v>
      </c>
      <c r="E713" s="148" t="s">
        <v>1799</v>
      </c>
      <c r="F713" s="149" t="s">
        <v>1800</v>
      </c>
      <c r="G713" s="150" t="s">
        <v>1801</v>
      </c>
      <c r="H713" s="151">
        <v>1</v>
      </c>
      <c r="I713" s="344"/>
      <c r="J713" s="152">
        <f>ROUND(I713*H713,2)</f>
        <v>0</v>
      </c>
      <c r="K713" s="153"/>
      <c r="L713" s="30"/>
      <c r="M713" s="154" t="s">
        <v>2156</v>
      </c>
      <c r="N713" s="155" t="s">
        <v>2172</v>
      </c>
      <c r="O713" s="156">
        <v>0</v>
      </c>
      <c r="P713" s="156">
        <f>O713*H713</f>
        <v>0</v>
      </c>
      <c r="Q713" s="156">
        <v>0</v>
      </c>
      <c r="R713" s="156">
        <f>Q713*H713</f>
        <v>0</v>
      </c>
      <c r="S713" s="156">
        <v>0</v>
      </c>
      <c r="T713" s="157">
        <f>S713*H713</f>
        <v>0</v>
      </c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R713" s="158" t="s">
        <v>2389</v>
      </c>
      <c r="AT713" s="158" t="s">
        <v>2618</v>
      </c>
      <c r="AU713" s="158" t="s">
        <v>2217</v>
      </c>
      <c r="AY713" s="17" t="s">
        <v>2612</v>
      </c>
      <c r="BE713" s="159">
        <f>IF(N713="základní",J713,0)</f>
        <v>0</v>
      </c>
      <c r="BF713" s="159">
        <f>IF(N713="snížená",J713,0)</f>
        <v>0</v>
      </c>
      <c r="BG713" s="159">
        <f>IF(N713="zákl. přenesená",J713,0)</f>
        <v>0</v>
      </c>
      <c r="BH713" s="159">
        <f>IF(N713="sníž. přenesená",J713,0)</f>
        <v>0</v>
      </c>
      <c r="BI713" s="159">
        <f>IF(N713="nulová",J713,0)</f>
        <v>0</v>
      </c>
      <c r="BJ713" s="17" t="s">
        <v>2215</v>
      </c>
      <c r="BK713" s="159">
        <f>ROUND(I713*H713,2)</f>
        <v>0</v>
      </c>
      <c r="BL713" s="17" t="s">
        <v>2389</v>
      </c>
      <c r="BM713" s="158" t="s">
        <v>1802</v>
      </c>
    </row>
    <row r="714" spans="1:65" s="12" customFormat="1">
      <c r="B714" s="160"/>
      <c r="D714" s="161" t="s">
        <v>2624</v>
      </c>
      <c r="E714" s="162" t="s">
        <v>2156</v>
      </c>
      <c r="F714" s="163" t="s">
        <v>1803</v>
      </c>
      <c r="H714" s="162" t="s">
        <v>2156</v>
      </c>
      <c r="I714" s="345"/>
      <c r="L714" s="160"/>
      <c r="M714" s="164"/>
      <c r="N714" s="165"/>
      <c r="O714" s="165"/>
      <c r="P714" s="165"/>
      <c r="Q714" s="165"/>
      <c r="R714" s="165"/>
      <c r="S714" s="165"/>
      <c r="T714" s="166"/>
      <c r="AT714" s="162" t="s">
        <v>2624</v>
      </c>
      <c r="AU714" s="162" t="s">
        <v>2217</v>
      </c>
      <c r="AV714" s="12" t="s">
        <v>2215</v>
      </c>
      <c r="AW714" s="12" t="s">
        <v>26</v>
      </c>
      <c r="AX714" s="12" t="s">
        <v>2207</v>
      </c>
      <c r="AY714" s="162" t="s">
        <v>2612</v>
      </c>
    </row>
    <row r="715" spans="1:65" s="12" customFormat="1">
      <c r="B715" s="160"/>
      <c r="D715" s="161" t="s">
        <v>2624</v>
      </c>
      <c r="E715" s="162" t="s">
        <v>2156</v>
      </c>
      <c r="F715" s="163" t="s">
        <v>1804</v>
      </c>
      <c r="H715" s="162" t="s">
        <v>2156</v>
      </c>
      <c r="I715" s="345"/>
      <c r="L715" s="160"/>
      <c r="M715" s="164"/>
      <c r="N715" s="165"/>
      <c r="O715" s="165"/>
      <c r="P715" s="165"/>
      <c r="Q715" s="165"/>
      <c r="R715" s="165"/>
      <c r="S715" s="165"/>
      <c r="T715" s="166"/>
      <c r="AT715" s="162" t="s">
        <v>2624</v>
      </c>
      <c r="AU715" s="162" t="s">
        <v>2217</v>
      </c>
      <c r="AV715" s="12" t="s">
        <v>2215</v>
      </c>
      <c r="AW715" s="12" t="s">
        <v>26</v>
      </c>
      <c r="AX715" s="12" t="s">
        <v>2207</v>
      </c>
      <c r="AY715" s="162" t="s">
        <v>2612</v>
      </c>
    </row>
    <row r="716" spans="1:65" s="12" customFormat="1">
      <c r="B716" s="160"/>
      <c r="D716" s="161" t="s">
        <v>2624</v>
      </c>
      <c r="E716" s="162" t="s">
        <v>2156</v>
      </c>
      <c r="F716" s="163" t="s">
        <v>1805</v>
      </c>
      <c r="H716" s="162" t="s">
        <v>2156</v>
      </c>
      <c r="I716" s="345"/>
      <c r="L716" s="160"/>
      <c r="M716" s="164"/>
      <c r="N716" s="165"/>
      <c r="O716" s="165"/>
      <c r="P716" s="165"/>
      <c r="Q716" s="165"/>
      <c r="R716" s="165"/>
      <c r="S716" s="165"/>
      <c r="T716" s="166"/>
      <c r="AT716" s="162" t="s">
        <v>2624</v>
      </c>
      <c r="AU716" s="162" t="s">
        <v>2217</v>
      </c>
      <c r="AV716" s="12" t="s">
        <v>2215</v>
      </c>
      <c r="AW716" s="12" t="s">
        <v>26</v>
      </c>
      <c r="AX716" s="12" t="s">
        <v>2207</v>
      </c>
      <c r="AY716" s="162" t="s">
        <v>2612</v>
      </c>
    </row>
    <row r="717" spans="1:65" s="12" customFormat="1">
      <c r="B717" s="160"/>
      <c r="D717" s="161" t="s">
        <v>2624</v>
      </c>
      <c r="E717" s="162" t="s">
        <v>2156</v>
      </c>
      <c r="F717" s="163" t="s">
        <v>1806</v>
      </c>
      <c r="H717" s="162" t="s">
        <v>2156</v>
      </c>
      <c r="I717" s="345"/>
      <c r="L717" s="160"/>
      <c r="M717" s="164"/>
      <c r="N717" s="165"/>
      <c r="O717" s="165"/>
      <c r="P717" s="165"/>
      <c r="Q717" s="165"/>
      <c r="R717" s="165"/>
      <c r="S717" s="165"/>
      <c r="T717" s="166"/>
      <c r="AT717" s="162" t="s">
        <v>2624</v>
      </c>
      <c r="AU717" s="162" t="s">
        <v>2217</v>
      </c>
      <c r="AV717" s="12" t="s">
        <v>2215</v>
      </c>
      <c r="AW717" s="12" t="s">
        <v>26</v>
      </c>
      <c r="AX717" s="12" t="s">
        <v>2207</v>
      </c>
      <c r="AY717" s="162" t="s">
        <v>2612</v>
      </c>
    </row>
    <row r="718" spans="1:65" s="12" customFormat="1">
      <c r="B718" s="160"/>
      <c r="D718" s="161" t="s">
        <v>2624</v>
      </c>
      <c r="E718" s="162" t="s">
        <v>2156</v>
      </c>
      <c r="F718" s="163" t="s">
        <v>1807</v>
      </c>
      <c r="H718" s="162" t="s">
        <v>2156</v>
      </c>
      <c r="I718" s="345"/>
      <c r="L718" s="160"/>
      <c r="M718" s="164"/>
      <c r="N718" s="165"/>
      <c r="O718" s="165"/>
      <c r="P718" s="165"/>
      <c r="Q718" s="165"/>
      <c r="R718" s="165"/>
      <c r="S718" s="165"/>
      <c r="T718" s="166"/>
      <c r="AT718" s="162" t="s">
        <v>2624</v>
      </c>
      <c r="AU718" s="162" t="s">
        <v>2217</v>
      </c>
      <c r="AV718" s="12" t="s">
        <v>2215</v>
      </c>
      <c r="AW718" s="12" t="s">
        <v>26</v>
      </c>
      <c r="AX718" s="12" t="s">
        <v>2207</v>
      </c>
      <c r="AY718" s="162" t="s">
        <v>2612</v>
      </c>
    </row>
    <row r="719" spans="1:65" s="12" customFormat="1">
      <c r="B719" s="160"/>
      <c r="D719" s="161" t="s">
        <v>2624</v>
      </c>
      <c r="E719" s="162" t="s">
        <v>2156</v>
      </c>
      <c r="F719" s="163" t="s">
        <v>1808</v>
      </c>
      <c r="H719" s="162" t="s">
        <v>2156</v>
      </c>
      <c r="I719" s="345"/>
      <c r="L719" s="160"/>
      <c r="M719" s="164"/>
      <c r="N719" s="165"/>
      <c r="O719" s="165"/>
      <c r="P719" s="165"/>
      <c r="Q719" s="165"/>
      <c r="R719" s="165"/>
      <c r="S719" s="165"/>
      <c r="T719" s="166"/>
      <c r="AT719" s="162" t="s">
        <v>2624</v>
      </c>
      <c r="AU719" s="162" t="s">
        <v>2217</v>
      </c>
      <c r="AV719" s="12" t="s">
        <v>2215</v>
      </c>
      <c r="AW719" s="12" t="s">
        <v>26</v>
      </c>
      <c r="AX719" s="12" t="s">
        <v>2207</v>
      </c>
      <c r="AY719" s="162" t="s">
        <v>2612</v>
      </c>
    </row>
    <row r="720" spans="1:65" s="12" customFormat="1">
      <c r="B720" s="160"/>
      <c r="D720" s="161" t="s">
        <v>2624</v>
      </c>
      <c r="E720" s="162" t="s">
        <v>2156</v>
      </c>
      <c r="F720" s="163" t="s">
        <v>1809</v>
      </c>
      <c r="H720" s="162" t="s">
        <v>2156</v>
      </c>
      <c r="I720" s="345"/>
      <c r="L720" s="160"/>
      <c r="M720" s="164"/>
      <c r="N720" s="165"/>
      <c r="O720" s="165"/>
      <c r="P720" s="165"/>
      <c r="Q720" s="165"/>
      <c r="R720" s="165"/>
      <c r="S720" s="165"/>
      <c r="T720" s="166"/>
      <c r="AT720" s="162" t="s">
        <v>2624</v>
      </c>
      <c r="AU720" s="162" t="s">
        <v>2217</v>
      </c>
      <c r="AV720" s="12" t="s">
        <v>2215</v>
      </c>
      <c r="AW720" s="12" t="s">
        <v>26</v>
      </c>
      <c r="AX720" s="12" t="s">
        <v>2207</v>
      </c>
      <c r="AY720" s="162" t="s">
        <v>2612</v>
      </c>
    </row>
    <row r="721" spans="1:65" s="12" customFormat="1">
      <c r="B721" s="160"/>
      <c r="D721" s="161" t="s">
        <v>2624</v>
      </c>
      <c r="E721" s="162" t="s">
        <v>2156</v>
      </c>
      <c r="F721" s="163" t="s">
        <v>1810</v>
      </c>
      <c r="H721" s="162" t="s">
        <v>2156</v>
      </c>
      <c r="I721" s="345"/>
      <c r="L721" s="160"/>
      <c r="M721" s="164"/>
      <c r="N721" s="165"/>
      <c r="O721" s="165"/>
      <c r="P721" s="165"/>
      <c r="Q721" s="165"/>
      <c r="R721" s="165"/>
      <c r="S721" s="165"/>
      <c r="T721" s="166"/>
      <c r="AT721" s="162" t="s">
        <v>2624</v>
      </c>
      <c r="AU721" s="162" t="s">
        <v>2217</v>
      </c>
      <c r="AV721" s="12" t="s">
        <v>2215</v>
      </c>
      <c r="AW721" s="12" t="s">
        <v>26</v>
      </c>
      <c r="AX721" s="12" t="s">
        <v>2207</v>
      </c>
      <c r="AY721" s="162" t="s">
        <v>2612</v>
      </c>
    </row>
    <row r="722" spans="1:65" s="12" customFormat="1">
      <c r="B722" s="160"/>
      <c r="D722" s="161" t="s">
        <v>2624</v>
      </c>
      <c r="E722" s="162" t="s">
        <v>2156</v>
      </c>
      <c r="F722" s="163" t="s">
        <v>1811</v>
      </c>
      <c r="H722" s="162" t="s">
        <v>2156</v>
      </c>
      <c r="I722" s="345"/>
      <c r="L722" s="160"/>
      <c r="M722" s="164"/>
      <c r="N722" s="165"/>
      <c r="O722" s="165"/>
      <c r="P722" s="165"/>
      <c r="Q722" s="165"/>
      <c r="R722" s="165"/>
      <c r="S722" s="165"/>
      <c r="T722" s="166"/>
      <c r="AT722" s="162" t="s">
        <v>2624</v>
      </c>
      <c r="AU722" s="162" t="s">
        <v>2217</v>
      </c>
      <c r="AV722" s="12" t="s">
        <v>2215</v>
      </c>
      <c r="AW722" s="12" t="s">
        <v>26</v>
      </c>
      <c r="AX722" s="12" t="s">
        <v>2207</v>
      </c>
      <c r="AY722" s="162" t="s">
        <v>2612</v>
      </c>
    </row>
    <row r="723" spans="1:65" s="12" customFormat="1">
      <c r="B723" s="160"/>
      <c r="D723" s="161" t="s">
        <v>2624</v>
      </c>
      <c r="E723" s="162" t="s">
        <v>2156</v>
      </c>
      <c r="F723" s="163" t="s">
        <v>1812</v>
      </c>
      <c r="H723" s="162" t="s">
        <v>2156</v>
      </c>
      <c r="I723" s="345"/>
      <c r="L723" s="160"/>
      <c r="M723" s="164"/>
      <c r="N723" s="165"/>
      <c r="O723" s="165"/>
      <c r="P723" s="165"/>
      <c r="Q723" s="165"/>
      <c r="R723" s="165"/>
      <c r="S723" s="165"/>
      <c r="T723" s="166"/>
      <c r="AT723" s="162" t="s">
        <v>2624</v>
      </c>
      <c r="AU723" s="162" t="s">
        <v>2217</v>
      </c>
      <c r="AV723" s="12" t="s">
        <v>2215</v>
      </c>
      <c r="AW723" s="12" t="s">
        <v>26</v>
      </c>
      <c r="AX723" s="12" t="s">
        <v>2207</v>
      </c>
      <c r="AY723" s="162" t="s">
        <v>2612</v>
      </c>
    </row>
    <row r="724" spans="1:65" s="12" customFormat="1">
      <c r="B724" s="160"/>
      <c r="D724" s="161" t="s">
        <v>2624</v>
      </c>
      <c r="E724" s="162" t="s">
        <v>2156</v>
      </c>
      <c r="F724" s="163" t="s">
        <v>1813</v>
      </c>
      <c r="H724" s="162" t="s">
        <v>2156</v>
      </c>
      <c r="I724" s="345"/>
      <c r="L724" s="160"/>
      <c r="M724" s="164"/>
      <c r="N724" s="165"/>
      <c r="O724" s="165"/>
      <c r="P724" s="165"/>
      <c r="Q724" s="165"/>
      <c r="R724" s="165"/>
      <c r="S724" s="165"/>
      <c r="T724" s="166"/>
      <c r="AT724" s="162" t="s">
        <v>2624</v>
      </c>
      <c r="AU724" s="162" t="s">
        <v>2217</v>
      </c>
      <c r="AV724" s="12" t="s">
        <v>2215</v>
      </c>
      <c r="AW724" s="12" t="s">
        <v>26</v>
      </c>
      <c r="AX724" s="12" t="s">
        <v>2207</v>
      </c>
      <c r="AY724" s="162" t="s">
        <v>2612</v>
      </c>
    </row>
    <row r="725" spans="1:65" s="12" customFormat="1">
      <c r="B725" s="160"/>
      <c r="D725" s="161" t="s">
        <v>2624</v>
      </c>
      <c r="E725" s="162" t="s">
        <v>2156</v>
      </c>
      <c r="F725" s="163" t="s">
        <v>1814</v>
      </c>
      <c r="H725" s="162" t="s">
        <v>2156</v>
      </c>
      <c r="I725" s="345"/>
      <c r="L725" s="160"/>
      <c r="M725" s="164"/>
      <c r="N725" s="165"/>
      <c r="O725" s="165"/>
      <c r="P725" s="165"/>
      <c r="Q725" s="165"/>
      <c r="R725" s="165"/>
      <c r="S725" s="165"/>
      <c r="T725" s="166"/>
      <c r="AT725" s="162" t="s">
        <v>2624</v>
      </c>
      <c r="AU725" s="162" t="s">
        <v>2217</v>
      </c>
      <c r="AV725" s="12" t="s">
        <v>2215</v>
      </c>
      <c r="AW725" s="12" t="s">
        <v>26</v>
      </c>
      <c r="AX725" s="12" t="s">
        <v>2207</v>
      </c>
      <c r="AY725" s="162" t="s">
        <v>2612</v>
      </c>
    </row>
    <row r="726" spans="1:65" s="12" customFormat="1">
      <c r="B726" s="160"/>
      <c r="D726" s="161" t="s">
        <v>2624</v>
      </c>
      <c r="E726" s="162" t="s">
        <v>2156</v>
      </c>
      <c r="F726" s="163" t="s">
        <v>1815</v>
      </c>
      <c r="H726" s="162" t="s">
        <v>2156</v>
      </c>
      <c r="I726" s="345"/>
      <c r="L726" s="160"/>
      <c r="M726" s="164"/>
      <c r="N726" s="165"/>
      <c r="O726" s="165"/>
      <c r="P726" s="165"/>
      <c r="Q726" s="165"/>
      <c r="R726" s="165"/>
      <c r="S726" s="165"/>
      <c r="T726" s="166"/>
      <c r="AT726" s="162" t="s">
        <v>2624</v>
      </c>
      <c r="AU726" s="162" t="s">
        <v>2217</v>
      </c>
      <c r="AV726" s="12" t="s">
        <v>2215</v>
      </c>
      <c r="AW726" s="12" t="s">
        <v>26</v>
      </c>
      <c r="AX726" s="12" t="s">
        <v>2207</v>
      </c>
      <c r="AY726" s="162" t="s">
        <v>2612</v>
      </c>
    </row>
    <row r="727" spans="1:65" s="12" customFormat="1">
      <c r="B727" s="160"/>
      <c r="D727" s="161" t="s">
        <v>2624</v>
      </c>
      <c r="E727" s="162" t="s">
        <v>2156</v>
      </c>
      <c r="F727" s="163" t="s">
        <v>1816</v>
      </c>
      <c r="H727" s="162" t="s">
        <v>2156</v>
      </c>
      <c r="I727" s="345"/>
      <c r="L727" s="160"/>
      <c r="M727" s="164"/>
      <c r="N727" s="165"/>
      <c r="O727" s="165"/>
      <c r="P727" s="165"/>
      <c r="Q727" s="165"/>
      <c r="R727" s="165"/>
      <c r="S727" s="165"/>
      <c r="T727" s="166"/>
      <c r="AT727" s="162" t="s">
        <v>2624</v>
      </c>
      <c r="AU727" s="162" t="s">
        <v>2217</v>
      </c>
      <c r="AV727" s="12" t="s">
        <v>2215</v>
      </c>
      <c r="AW727" s="12" t="s">
        <v>26</v>
      </c>
      <c r="AX727" s="12" t="s">
        <v>2207</v>
      </c>
      <c r="AY727" s="162" t="s">
        <v>2612</v>
      </c>
    </row>
    <row r="728" spans="1:65" s="12" customFormat="1">
      <c r="B728" s="160"/>
      <c r="D728" s="161" t="s">
        <v>2624</v>
      </c>
      <c r="E728" s="162" t="s">
        <v>2156</v>
      </c>
      <c r="F728" s="163" t="s">
        <v>1817</v>
      </c>
      <c r="H728" s="162" t="s">
        <v>2156</v>
      </c>
      <c r="I728" s="345"/>
      <c r="L728" s="160"/>
      <c r="M728" s="164"/>
      <c r="N728" s="165"/>
      <c r="O728" s="165"/>
      <c r="P728" s="165"/>
      <c r="Q728" s="165"/>
      <c r="R728" s="165"/>
      <c r="S728" s="165"/>
      <c r="T728" s="166"/>
      <c r="AT728" s="162" t="s">
        <v>2624</v>
      </c>
      <c r="AU728" s="162" t="s">
        <v>2217</v>
      </c>
      <c r="AV728" s="12" t="s">
        <v>2215</v>
      </c>
      <c r="AW728" s="12" t="s">
        <v>26</v>
      </c>
      <c r="AX728" s="12" t="s">
        <v>2207</v>
      </c>
      <c r="AY728" s="162" t="s">
        <v>2612</v>
      </c>
    </row>
    <row r="729" spans="1:65" s="12" customFormat="1">
      <c r="B729" s="160"/>
      <c r="D729" s="161" t="s">
        <v>2624</v>
      </c>
      <c r="E729" s="162" t="s">
        <v>2156</v>
      </c>
      <c r="F729" s="163" t="s">
        <v>1818</v>
      </c>
      <c r="H729" s="162" t="s">
        <v>2156</v>
      </c>
      <c r="I729" s="345"/>
      <c r="L729" s="160"/>
      <c r="M729" s="164"/>
      <c r="N729" s="165"/>
      <c r="O729" s="165"/>
      <c r="P729" s="165"/>
      <c r="Q729" s="165"/>
      <c r="R729" s="165"/>
      <c r="S729" s="165"/>
      <c r="T729" s="166"/>
      <c r="AT729" s="162" t="s">
        <v>2624</v>
      </c>
      <c r="AU729" s="162" t="s">
        <v>2217</v>
      </c>
      <c r="AV729" s="12" t="s">
        <v>2215</v>
      </c>
      <c r="AW729" s="12" t="s">
        <v>26</v>
      </c>
      <c r="AX729" s="12" t="s">
        <v>2207</v>
      </c>
      <c r="AY729" s="162" t="s">
        <v>2612</v>
      </c>
    </row>
    <row r="730" spans="1:65" s="12" customFormat="1">
      <c r="B730" s="160"/>
      <c r="D730" s="161" t="s">
        <v>2624</v>
      </c>
      <c r="E730" s="162" t="s">
        <v>2156</v>
      </c>
      <c r="F730" s="163" t="s">
        <v>1819</v>
      </c>
      <c r="H730" s="162" t="s">
        <v>2156</v>
      </c>
      <c r="I730" s="345"/>
      <c r="L730" s="160"/>
      <c r="M730" s="164"/>
      <c r="N730" s="165"/>
      <c r="O730" s="165"/>
      <c r="P730" s="165"/>
      <c r="Q730" s="165"/>
      <c r="R730" s="165"/>
      <c r="S730" s="165"/>
      <c r="T730" s="166"/>
      <c r="AT730" s="162" t="s">
        <v>2624</v>
      </c>
      <c r="AU730" s="162" t="s">
        <v>2217</v>
      </c>
      <c r="AV730" s="12" t="s">
        <v>2215</v>
      </c>
      <c r="AW730" s="12" t="s">
        <v>26</v>
      </c>
      <c r="AX730" s="12" t="s">
        <v>2207</v>
      </c>
      <c r="AY730" s="162" t="s">
        <v>2612</v>
      </c>
    </row>
    <row r="731" spans="1:65" s="12" customFormat="1">
      <c r="B731" s="160"/>
      <c r="D731" s="161" t="s">
        <v>2624</v>
      </c>
      <c r="E731" s="162" t="s">
        <v>2156</v>
      </c>
      <c r="F731" s="163" t="s">
        <v>1820</v>
      </c>
      <c r="H731" s="162" t="s">
        <v>2156</v>
      </c>
      <c r="I731" s="345"/>
      <c r="L731" s="160"/>
      <c r="M731" s="164"/>
      <c r="N731" s="165"/>
      <c r="O731" s="165"/>
      <c r="P731" s="165"/>
      <c r="Q731" s="165"/>
      <c r="R731" s="165"/>
      <c r="S731" s="165"/>
      <c r="T731" s="166"/>
      <c r="AT731" s="162" t="s">
        <v>2624</v>
      </c>
      <c r="AU731" s="162" t="s">
        <v>2217</v>
      </c>
      <c r="AV731" s="12" t="s">
        <v>2215</v>
      </c>
      <c r="AW731" s="12" t="s">
        <v>26</v>
      </c>
      <c r="AX731" s="12" t="s">
        <v>2207</v>
      </c>
      <c r="AY731" s="162" t="s">
        <v>2612</v>
      </c>
    </row>
    <row r="732" spans="1:65" s="12" customFormat="1">
      <c r="B732" s="160"/>
      <c r="D732" s="161" t="s">
        <v>2624</v>
      </c>
      <c r="E732" s="162" t="s">
        <v>2156</v>
      </c>
      <c r="F732" s="163" t="s">
        <v>1821</v>
      </c>
      <c r="H732" s="162" t="s">
        <v>2156</v>
      </c>
      <c r="I732" s="345"/>
      <c r="L732" s="160"/>
      <c r="M732" s="164"/>
      <c r="N732" s="165"/>
      <c r="O732" s="165"/>
      <c r="P732" s="165"/>
      <c r="Q732" s="165"/>
      <c r="R732" s="165"/>
      <c r="S732" s="165"/>
      <c r="T732" s="166"/>
      <c r="AT732" s="162" t="s">
        <v>2624</v>
      </c>
      <c r="AU732" s="162" t="s">
        <v>2217</v>
      </c>
      <c r="AV732" s="12" t="s">
        <v>2215</v>
      </c>
      <c r="AW732" s="12" t="s">
        <v>26</v>
      </c>
      <c r="AX732" s="12" t="s">
        <v>2207</v>
      </c>
      <c r="AY732" s="162" t="s">
        <v>2612</v>
      </c>
    </row>
    <row r="733" spans="1:65" s="12" customFormat="1">
      <c r="B733" s="160"/>
      <c r="D733" s="161" t="s">
        <v>2624</v>
      </c>
      <c r="E733" s="162" t="s">
        <v>2156</v>
      </c>
      <c r="F733" s="163" t="s">
        <v>1822</v>
      </c>
      <c r="H733" s="162" t="s">
        <v>2156</v>
      </c>
      <c r="I733" s="345"/>
      <c r="L733" s="160"/>
      <c r="M733" s="164"/>
      <c r="N733" s="165"/>
      <c r="O733" s="165"/>
      <c r="P733" s="165"/>
      <c r="Q733" s="165"/>
      <c r="R733" s="165"/>
      <c r="S733" s="165"/>
      <c r="T733" s="166"/>
      <c r="AT733" s="162" t="s">
        <v>2624</v>
      </c>
      <c r="AU733" s="162" t="s">
        <v>2217</v>
      </c>
      <c r="AV733" s="12" t="s">
        <v>2215</v>
      </c>
      <c r="AW733" s="12" t="s">
        <v>26</v>
      </c>
      <c r="AX733" s="12" t="s">
        <v>2207</v>
      </c>
      <c r="AY733" s="162" t="s">
        <v>2612</v>
      </c>
    </row>
    <row r="734" spans="1:65" s="13" customFormat="1">
      <c r="B734" s="167"/>
      <c r="D734" s="161" t="s">
        <v>2624</v>
      </c>
      <c r="E734" s="168" t="s">
        <v>2156</v>
      </c>
      <c r="F734" s="169" t="s">
        <v>2215</v>
      </c>
      <c r="H734" s="170">
        <v>1</v>
      </c>
      <c r="I734" s="346"/>
      <c r="L734" s="167"/>
      <c r="M734" s="171"/>
      <c r="N734" s="172"/>
      <c r="O734" s="172"/>
      <c r="P734" s="172"/>
      <c r="Q734" s="172"/>
      <c r="R734" s="172"/>
      <c r="S734" s="172"/>
      <c r="T734" s="173"/>
      <c r="AT734" s="168" t="s">
        <v>2624</v>
      </c>
      <c r="AU734" s="168" t="s">
        <v>2217</v>
      </c>
      <c r="AV734" s="13" t="s">
        <v>2217</v>
      </c>
      <c r="AW734" s="13" t="s">
        <v>26</v>
      </c>
      <c r="AX734" s="13" t="s">
        <v>2207</v>
      </c>
      <c r="AY734" s="168" t="s">
        <v>2612</v>
      </c>
    </row>
    <row r="735" spans="1:65" s="15" customFormat="1">
      <c r="B735" s="181"/>
      <c r="D735" s="161" t="s">
        <v>2624</v>
      </c>
      <c r="E735" s="182" t="s">
        <v>2156</v>
      </c>
      <c r="F735" s="183" t="s">
        <v>2641</v>
      </c>
      <c r="H735" s="184">
        <v>1</v>
      </c>
      <c r="I735" s="348"/>
      <c r="L735" s="181"/>
      <c r="M735" s="185"/>
      <c r="N735" s="186"/>
      <c r="O735" s="186"/>
      <c r="P735" s="186"/>
      <c r="Q735" s="186"/>
      <c r="R735" s="186"/>
      <c r="S735" s="186"/>
      <c r="T735" s="187"/>
      <c r="AT735" s="182" t="s">
        <v>2624</v>
      </c>
      <c r="AU735" s="182" t="s">
        <v>2217</v>
      </c>
      <c r="AV735" s="15" t="s">
        <v>2389</v>
      </c>
      <c r="AW735" s="15" t="s">
        <v>26</v>
      </c>
      <c r="AX735" s="15" t="s">
        <v>2215</v>
      </c>
      <c r="AY735" s="182" t="s">
        <v>2612</v>
      </c>
    </row>
    <row r="736" spans="1:65" s="1" customFormat="1" ht="16.5" customHeight="1">
      <c r="A736" s="29"/>
      <c r="B736" s="146"/>
      <c r="C736" s="147" t="s">
        <v>937</v>
      </c>
      <c r="D736" s="147" t="s">
        <v>2618</v>
      </c>
      <c r="E736" s="148" t="s">
        <v>1823</v>
      </c>
      <c r="F736" s="149" t="s">
        <v>1824</v>
      </c>
      <c r="G736" s="150" t="s">
        <v>1801</v>
      </c>
      <c r="H736" s="151">
        <v>1</v>
      </c>
      <c r="I736" s="344"/>
      <c r="J736" s="152">
        <f>ROUND(I736*H736,2)</f>
        <v>0</v>
      </c>
      <c r="K736" s="153"/>
      <c r="L736" s="30"/>
      <c r="M736" s="154" t="s">
        <v>2156</v>
      </c>
      <c r="N736" s="155" t="s">
        <v>2172</v>
      </c>
      <c r="O736" s="156">
        <v>0</v>
      </c>
      <c r="P736" s="156">
        <f>O736*H736</f>
        <v>0</v>
      </c>
      <c r="Q736" s="156">
        <v>0</v>
      </c>
      <c r="R736" s="156">
        <f>Q736*H736</f>
        <v>0</v>
      </c>
      <c r="S736" s="156">
        <v>0</v>
      </c>
      <c r="T736" s="157">
        <f>S736*H736</f>
        <v>0</v>
      </c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R736" s="158" t="s">
        <v>2389</v>
      </c>
      <c r="AT736" s="158" t="s">
        <v>2618</v>
      </c>
      <c r="AU736" s="158" t="s">
        <v>2217</v>
      </c>
      <c r="AY736" s="17" t="s">
        <v>2612</v>
      </c>
      <c r="BE736" s="159">
        <f>IF(N736="základní",J736,0)</f>
        <v>0</v>
      </c>
      <c r="BF736" s="159">
        <f>IF(N736="snížená",J736,0)</f>
        <v>0</v>
      </c>
      <c r="BG736" s="159">
        <f>IF(N736="zákl. přenesená",J736,0)</f>
        <v>0</v>
      </c>
      <c r="BH736" s="159">
        <f>IF(N736="sníž. přenesená",J736,0)</f>
        <v>0</v>
      </c>
      <c r="BI736" s="159">
        <f>IF(N736="nulová",J736,0)</f>
        <v>0</v>
      </c>
      <c r="BJ736" s="17" t="s">
        <v>2215</v>
      </c>
      <c r="BK736" s="159">
        <f>ROUND(I736*H736,2)</f>
        <v>0</v>
      </c>
      <c r="BL736" s="17" t="s">
        <v>2389</v>
      </c>
      <c r="BM736" s="158" t="s">
        <v>1825</v>
      </c>
    </row>
    <row r="737" spans="1:65" s="12" customFormat="1">
      <c r="B737" s="160"/>
      <c r="D737" s="161" t="s">
        <v>2624</v>
      </c>
      <c r="E737" s="162" t="s">
        <v>2156</v>
      </c>
      <c r="F737" s="163" t="s">
        <v>1826</v>
      </c>
      <c r="H737" s="162" t="s">
        <v>2156</v>
      </c>
      <c r="I737" s="345"/>
      <c r="L737" s="160"/>
      <c r="M737" s="164"/>
      <c r="N737" s="165"/>
      <c r="O737" s="165"/>
      <c r="P737" s="165"/>
      <c r="Q737" s="165"/>
      <c r="R737" s="165"/>
      <c r="S737" s="165"/>
      <c r="T737" s="166"/>
      <c r="AT737" s="162" t="s">
        <v>2624</v>
      </c>
      <c r="AU737" s="162" t="s">
        <v>2217</v>
      </c>
      <c r="AV737" s="12" t="s">
        <v>2215</v>
      </c>
      <c r="AW737" s="12" t="s">
        <v>26</v>
      </c>
      <c r="AX737" s="12" t="s">
        <v>2207</v>
      </c>
      <c r="AY737" s="162" t="s">
        <v>2612</v>
      </c>
    </row>
    <row r="738" spans="1:65" s="13" customFormat="1">
      <c r="B738" s="167"/>
      <c r="D738" s="161" t="s">
        <v>2624</v>
      </c>
      <c r="E738" s="168" t="s">
        <v>2156</v>
      </c>
      <c r="F738" s="169" t="s">
        <v>2215</v>
      </c>
      <c r="H738" s="170">
        <v>1</v>
      </c>
      <c r="I738" s="346"/>
      <c r="L738" s="167"/>
      <c r="M738" s="171"/>
      <c r="N738" s="172"/>
      <c r="O738" s="172"/>
      <c r="P738" s="172"/>
      <c r="Q738" s="172"/>
      <c r="R738" s="172"/>
      <c r="S738" s="172"/>
      <c r="T738" s="173"/>
      <c r="AT738" s="168" t="s">
        <v>2624</v>
      </c>
      <c r="AU738" s="168" t="s">
        <v>2217</v>
      </c>
      <c r="AV738" s="13" t="s">
        <v>2217</v>
      </c>
      <c r="AW738" s="13" t="s">
        <v>26</v>
      </c>
      <c r="AX738" s="13" t="s">
        <v>2207</v>
      </c>
      <c r="AY738" s="168" t="s">
        <v>2612</v>
      </c>
    </row>
    <row r="739" spans="1:65" s="15" customFormat="1">
      <c r="B739" s="181"/>
      <c r="D739" s="161" t="s">
        <v>2624</v>
      </c>
      <c r="E739" s="182" t="s">
        <v>2156</v>
      </c>
      <c r="F739" s="183" t="s">
        <v>2641</v>
      </c>
      <c r="H739" s="184">
        <v>1</v>
      </c>
      <c r="I739" s="348"/>
      <c r="L739" s="181"/>
      <c r="M739" s="185"/>
      <c r="N739" s="186"/>
      <c r="O739" s="186"/>
      <c r="P739" s="186"/>
      <c r="Q739" s="186"/>
      <c r="R739" s="186"/>
      <c r="S739" s="186"/>
      <c r="T739" s="187"/>
      <c r="AT739" s="182" t="s">
        <v>2624</v>
      </c>
      <c r="AU739" s="182" t="s">
        <v>2217</v>
      </c>
      <c r="AV739" s="15" t="s">
        <v>2389</v>
      </c>
      <c r="AW739" s="15" t="s">
        <v>26</v>
      </c>
      <c r="AX739" s="15" t="s">
        <v>2215</v>
      </c>
      <c r="AY739" s="182" t="s">
        <v>2612</v>
      </c>
    </row>
    <row r="740" spans="1:65" s="11" customFormat="1" ht="22.9" customHeight="1">
      <c r="B740" s="134"/>
      <c r="D740" s="135" t="s">
        <v>2206</v>
      </c>
      <c r="E740" s="144" t="s">
        <v>1827</v>
      </c>
      <c r="F740" s="144" t="s">
        <v>1828</v>
      </c>
      <c r="I740" s="350"/>
      <c r="J740" s="145">
        <f>BK740</f>
        <v>0</v>
      </c>
      <c r="L740" s="134"/>
      <c r="M740" s="138"/>
      <c r="N740" s="139"/>
      <c r="O740" s="139"/>
      <c r="P740" s="140">
        <f>SUM(P741:P747)</f>
        <v>0.91993999999999998</v>
      </c>
      <c r="Q740" s="139"/>
      <c r="R740" s="140">
        <f>SUM(R741:R747)</f>
        <v>6.1999999999999998E-3</v>
      </c>
      <c r="S740" s="139"/>
      <c r="T740" s="141">
        <f>SUM(T741:T747)</f>
        <v>0</v>
      </c>
      <c r="AR740" s="135" t="s">
        <v>2217</v>
      </c>
      <c r="AT740" s="142" t="s">
        <v>2206</v>
      </c>
      <c r="AU740" s="142" t="s">
        <v>2215</v>
      </c>
      <c r="AY740" s="135" t="s">
        <v>2612</v>
      </c>
      <c r="BK740" s="143">
        <f>SUM(BK741:BK747)</f>
        <v>0</v>
      </c>
    </row>
    <row r="741" spans="1:65" s="1" customFormat="1" ht="16.5" customHeight="1">
      <c r="A741" s="29"/>
      <c r="B741" s="146"/>
      <c r="C741" s="147" t="s">
        <v>941</v>
      </c>
      <c r="D741" s="147" t="s">
        <v>2618</v>
      </c>
      <c r="E741" s="148" t="s">
        <v>1829</v>
      </c>
      <c r="F741" s="149" t="s">
        <v>1830</v>
      </c>
      <c r="G741" s="150" t="s">
        <v>3034</v>
      </c>
      <c r="H741" s="151">
        <v>1</v>
      </c>
      <c r="I741" s="344"/>
      <c r="J741" s="152">
        <f>ROUND(I741*H741,2)</f>
        <v>0</v>
      </c>
      <c r="K741" s="153"/>
      <c r="L741" s="30"/>
      <c r="M741" s="154" t="s">
        <v>2156</v>
      </c>
      <c r="N741" s="155" t="s">
        <v>2172</v>
      </c>
      <c r="O741" s="156">
        <v>0.86899999999999999</v>
      </c>
      <c r="P741" s="156">
        <f>O741*H741</f>
        <v>0.86899999999999999</v>
      </c>
      <c r="Q741" s="156">
        <v>0</v>
      </c>
      <c r="R741" s="156">
        <f>Q741*H741</f>
        <v>0</v>
      </c>
      <c r="S741" s="156">
        <v>0</v>
      </c>
      <c r="T741" s="157">
        <f>S741*H741</f>
        <v>0</v>
      </c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R741" s="158" t="s">
        <v>2512</v>
      </c>
      <c r="AT741" s="158" t="s">
        <v>2618</v>
      </c>
      <c r="AU741" s="158" t="s">
        <v>2217</v>
      </c>
      <c r="AY741" s="17" t="s">
        <v>2612</v>
      </c>
      <c r="BE741" s="159">
        <f>IF(N741="základní",J741,0)</f>
        <v>0</v>
      </c>
      <c r="BF741" s="159">
        <f>IF(N741="snížená",J741,0)</f>
        <v>0</v>
      </c>
      <c r="BG741" s="159">
        <f>IF(N741="zákl. přenesená",J741,0)</f>
        <v>0</v>
      </c>
      <c r="BH741" s="159">
        <f>IF(N741="sníž. přenesená",J741,0)</f>
        <v>0</v>
      </c>
      <c r="BI741" s="159">
        <f>IF(N741="nulová",J741,0)</f>
        <v>0</v>
      </c>
      <c r="BJ741" s="17" t="s">
        <v>2215</v>
      </c>
      <c r="BK741" s="159">
        <f>ROUND(I741*H741,2)</f>
        <v>0</v>
      </c>
      <c r="BL741" s="17" t="s">
        <v>2512</v>
      </c>
      <c r="BM741" s="158" t="s">
        <v>1831</v>
      </c>
    </row>
    <row r="742" spans="1:65" s="13" customFormat="1">
      <c r="B742" s="167"/>
      <c r="D742" s="161" t="s">
        <v>2624</v>
      </c>
      <c r="E742" s="168" t="s">
        <v>2156</v>
      </c>
      <c r="F742" s="169" t="s">
        <v>2215</v>
      </c>
      <c r="H742" s="170">
        <v>1</v>
      </c>
      <c r="I742" s="346"/>
      <c r="L742" s="167"/>
      <c r="M742" s="171"/>
      <c r="N742" s="172"/>
      <c r="O742" s="172"/>
      <c r="P742" s="172"/>
      <c r="Q742" s="172"/>
      <c r="R742" s="172"/>
      <c r="S742" s="172"/>
      <c r="T742" s="173"/>
      <c r="AT742" s="168" t="s">
        <v>2624</v>
      </c>
      <c r="AU742" s="168" t="s">
        <v>2217</v>
      </c>
      <c r="AV742" s="13" t="s">
        <v>2217</v>
      </c>
      <c r="AW742" s="13" t="s">
        <v>26</v>
      </c>
      <c r="AX742" s="13" t="s">
        <v>2207</v>
      </c>
      <c r="AY742" s="168" t="s">
        <v>2612</v>
      </c>
    </row>
    <row r="743" spans="1:65" s="15" customFormat="1">
      <c r="B743" s="181"/>
      <c r="D743" s="161" t="s">
        <v>2624</v>
      </c>
      <c r="E743" s="182" t="s">
        <v>1220</v>
      </c>
      <c r="F743" s="183" t="s">
        <v>2641</v>
      </c>
      <c r="H743" s="184">
        <v>1</v>
      </c>
      <c r="I743" s="348"/>
      <c r="L743" s="181"/>
      <c r="M743" s="185"/>
      <c r="N743" s="186"/>
      <c r="O743" s="186"/>
      <c r="P743" s="186"/>
      <c r="Q743" s="186"/>
      <c r="R743" s="186"/>
      <c r="S743" s="186"/>
      <c r="T743" s="187"/>
      <c r="AT743" s="182" t="s">
        <v>2624</v>
      </c>
      <c r="AU743" s="182" t="s">
        <v>2217</v>
      </c>
      <c r="AV743" s="15" t="s">
        <v>2389</v>
      </c>
      <c r="AW743" s="15" t="s">
        <v>26</v>
      </c>
      <c r="AX743" s="15" t="s">
        <v>2215</v>
      </c>
      <c r="AY743" s="182" t="s">
        <v>2612</v>
      </c>
    </row>
    <row r="744" spans="1:65" s="1" customFormat="1" ht="16.5" customHeight="1">
      <c r="A744" s="29"/>
      <c r="B744" s="146"/>
      <c r="C744" s="188" t="s">
        <v>880</v>
      </c>
      <c r="D744" s="188" t="s">
        <v>2855</v>
      </c>
      <c r="E744" s="189" t="s">
        <v>1832</v>
      </c>
      <c r="F744" s="190" t="s">
        <v>1833</v>
      </c>
      <c r="G744" s="191" t="s">
        <v>3034</v>
      </c>
      <c r="H744" s="192">
        <v>1</v>
      </c>
      <c r="I744" s="349"/>
      <c r="J744" s="193">
        <f>ROUND(I744*H744,2)</f>
        <v>0</v>
      </c>
      <c r="K744" s="194"/>
      <c r="L744" s="195"/>
      <c r="M744" s="196" t="s">
        <v>2156</v>
      </c>
      <c r="N744" s="197" t="s">
        <v>2172</v>
      </c>
      <c r="O744" s="156">
        <v>0</v>
      </c>
      <c r="P744" s="156">
        <f>O744*H744</f>
        <v>0</v>
      </c>
      <c r="Q744" s="156">
        <v>6.1999999999999998E-3</v>
      </c>
      <c r="R744" s="156">
        <f>Q744*H744</f>
        <v>6.1999999999999998E-3</v>
      </c>
      <c r="S744" s="156">
        <v>0</v>
      </c>
      <c r="T744" s="157">
        <f>S744*H744</f>
        <v>0</v>
      </c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R744" s="158" t="s">
        <v>2943</v>
      </c>
      <c r="AT744" s="158" t="s">
        <v>2855</v>
      </c>
      <c r="AU744" s="158" t="s">
        <v>2217</v>
      </c>
      <c r="AY744" s="17" t="s">
        <v>2612</v>
      </c>
      <c r="BE744" s="159">
        <f>IF(N744="základní",J744,0)</f>
        <v>0</v>
      </c>
      <c r="BF744" s="159">
        <f>IF(N744="snížená",J744,0)</f>
        <v>0</v>
      </c>
      <c r="BG744" s="159">
        <f>IF(N744="zákl. přenesená",J744,0)</f>
        <v>0</v>
      </c>
      <c r="BH744" s="159">
        <f>IF(N744="sníž. přenesená",J744,0)</f>
        <v>0</v>
      </c>
      <c r="BI744" s="159">
        <f>IF(N744="nulová",J744,0)</f>
        <v>0</v>
      </c>
      <c r="BJ744" s="17" t="s">
        <v>2215</v>
      </c>
      <c r="BK744" s="159">
        <f>ROUND(I744*H744,2)</f>
        <v>0</v>
      </c>
      <c r="BL744" s="17" t="s">
        <v>2512</v>
      </c>
      <c r="BM744" s="158" t="s">
        <v>1834</v>
      </c>
    </row>
    <row r="745" spans="1:65" s="13" customFormat="1">
      <c r="B745" s="167"/>
      <c r="D745" s="161" t="s">
        <v>2624</v>
      </c>
      <c r="E745" s="168" t="s">
        <v>2156</v>
      </c>
      <c r="F745" s="169" t="s">
        <v>1220</v>
      </c>
      <c r="H745" s="170">
        <v>1</v>
      </c>
      <c r="I745" s="346"/>
      <c r="L745" s="167"/>
      <c r="M745" s="171"/>
      <c r="N745" s="172"/>
      <c r="O745" s="172"/>
      <c r="P745" s="172"/>
      <c r="Q745" s="172"/>
      <c r="R745" s="172"/>
      <c r="S745" s="172"/>
      <c r="T745" s="173"/>
      <c r="AT745" s="168" t="s">
        <v>2624</v>
      </c>
      <c r="AU745" s="168" t="s">
        <v>2217</v>
      </c>
      <c r="AV745" s="13" t="s">
        <v>2217</v>
      </c>
      <c r="AW745" s="13" t="s">
        <v>26</v>
      </c>
      <c r="AX745" s="13" t="s">
        <v>2207</v>
      </c>
      <c r="AY745" s="168" t="s">
        <v>2612</v>
      </c>
    </row>
    <row r="746" spans="1:65" s="15" customFormat="1">
      <c r="B746" s="181"/>
      <c r="D746" s="161" t="s">
        <v>2624</v>
      </c>
      <c r="E746" s="182" t="s">
        <v>2156</v>
      </c>
      <c r="F746" s="183" t="s">
        <v>2641</v>
      </c>
      <c r="H746" s="184">
        <v>1</v>
      </c>
      <c r="I746" s="348"/>
      <c r="L746" s="181"/>
      <c r="M746" s="185"/>
      <c r="N746" s="186"/>
      <c r="O746" s="186"/>
      <c r="P746" s="186"/>
      <c r="Q746" s="186"/>
      <c r="R746" s="186"/>
      <c r="S746" s="186"/>
      <c r="T746" s="187"/>
      <c r="AT746" s="182" t="s">
        <v>2624</v>
      </c>
      <c r="AU746" s="182" t="s">
        <v>2217</v>
      </c>
      <c r="AV746" s="15" t="s">
        <v>2389</v>
      </c>
      <c r="AW746" s="15" t="s">
        <v>26</v>
      </c>
      <c r="AX746" s="15" t="s">
        <v>2215</v>
      </c>
      <c r="AY746" s="182" t="s">
        <v>2612</v>
      </c>
    </row>
    <row r="747" spans="1:65" s="1" customFormat="1" ht="16.5" customHeight="1">
      <c r="A747" s="29"/>
      <c r="B747" s="146"/>
      <c r="C747" s="147" t="s">
        <v>884</v>
      </c>
      <c r="D747" s="147" t="s">
        <v>2618</v>
      </c>
      <c r="E747" s="148" t="s">
        <v>1835</v>
      </c>
      <c r="F747" s="149" t="s">
        <v>1836</v>
      </c>
      <c r="G747" s="150" t="s">
        <v>2485</v>
      </c>
      <c r="H747" s="151">
        <v>6.0000000000000001E-3</v>
      </c>
      <c r="I747" s="344"/>
      <c r="J747" s="152">
        <f>ROUND(I747*H747,2)</f>
        <v>0</v>
      </c>
      <c r="K747" s="153"/>
      <c r="L747" s="30"/>
      <c r="M747" s="154" t="s">
        <v>2156</v>
      </c>
      <c r="N747" s="155" t="s">
        <v>2172</v>
      </c>
      <c r="O747" s="156">
        <v>8.49</v>
      </c>
      <c r="P747" s="156">
        <f>O747*H747</f>
        <v>5.0939999999999999E-2</v>
      </c>
      <c r="Q747" s="156">
        <v>0</v>
      </c>
      <c r="R747" s="156">
        <f>Q747*H747</f>
        <v>0</v>
      </c>
      <c r="S747" s="156">
        <v>0</v>
      </c>
      <c r="T747" s="157">
        <f>S747*H747</f>
        <v>0</v>
      </c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R747" s="158" t="s">
        <v>2512</v>
      </c>
      <c r="AT747" s="158" t="s">
        <v>2618</v>
      </c>
      <c r="AU747" s="158" t="s">
        <v>2217</v>
      </c>
      <c r="AY747" s="17" t="s">
        <v>2612</v>
      </c>
      <c r="BE747" s="159">
        <f>IF(N747="základní",J747,0)</f>
        <v>0</v>
      </c>
      <c r="BF747" s="159">
        <f>IF(N747="snížená",J747,0)</f>
        <v>0</v>
      </c>
      <c r="BG747" s="159">
        <f>IF(N747="zákl. přenesená",J747,0)</f>
        <v>0</v>
      </c>
      <c r="BH747" s="159">
        <f>IF(N747="sníž. přenesená",J747,0)</f>
        <v>0</v>
      </c>
      <c r="BI747" s="159">
        <f>IF(N747="nulová",J747,0)</f>
        <v>0</v>
      </c>
      <c r="BJ747" s="17" t="s">
        <v>2215</v>
      </c>
      <c r="BK747" s="159">
        <f>ROUND(I747*H747,2)</f>
        <v>0</v>
      </c>
      <c r="BL747" s="17" t="s">
        <v>2512</v>
      </c>
      <c r="BM747" s="158" t="s">
        <v>1837</v>
      </c>
    </row>
    <row r="748" spans="1:65" s="11" customFormat="1" ht="22.9" customHeight="1">
      <c r="B748" s="134"/>
      <c r="D748" s="135" t="s">
        <v>2206</v>
      </c>
      <c r="E748" s="144" t="s">
        <v>1838</v>
      </c>
      <c r="F748" s="144" t="s">
        <v>1839</v>
      </c>
      <c r="I748" s="350"/>
      <c r="J748" s="145">
        <f>BK748</f>
        <v>0</v>
      </c>
      <c r="L748" s="134"/>
      <c r="M748" s="138"/>
      <c r="N748" s="139"/>
      <c r="O748" s="139"/>
      <c r="P748" s="140">
        <f>SUM(P749:P786)</f>
        <v>10.64251</v>
      </c>
      <c r="Q748" s="139"/>
      <c r="R748" s="140">
        <f>SUM(R749:R786)</f>
        <v>0.46867303999999999</v>
      </c>
      <c r="S748" s="139"/>
      <c r="T748" s="141">
        <f>SUM(T749:T786)</f>
        <v>0</v>
      </c>
      <c r="AR748" s="135" t="s">
        <v>2217</v>
      </c>
      <c r="AT748" s="142" t="s">
        <v>2206</v>
      </c>
      <c r="AU748" s="142" t="s">
        <v>2215</v>
      </c>
      <c r="AY748" s="135" t="s">
        <v>2612</v>
      </c>
      <c r="BK748" s="143">
        <f>SUM(BK749:BK786)</f>
        <v>0</v>
      </c>
    </row>
    <row r="749" spans="1:65" s="1" customFormat="1" ht="16.5" customHeight="1">
      <c r="A749" s="29"/>
      <c r="B749" s="146"/>
      <c r="C749" s="147" t="s">
        <v>3399</v>
      </c>
      <c r="D749" s="147" t="s">
        <v>2618</v>
      </c>
      <c r="E749" s="148" t="s">
        <v>1840</v>
      </c>
      <c r="F749" s="149" t="s">
        <v>1841</v>
      </c>
      <c r="G749" s="150" t="s">
        <v>2297</v>
      </c>
      <c r="H749" s="151">
        <v>47.1</v>
      </c>
      <c r="I749" s="344"/>
      <c r="J749" s="152">
        <f>ROUND(I749*H749,2)</f>
        <v>0</v>
      </c>
      <c r="K749" s="153"/>
      <c r="L749" s="30"/>
      <c r="M749" s="154" t="s">
        <v>2156</v>
      </c>
      <c r="N749" s="155" t="s">
        <v>2172</v>
      </c>
      <c r="O749" s="156">
        <v>0.13500000000000001</v>
      </c>
      <c r="P749" s="156">
        <f>O749*H749</f>
        <v>6.3585000000000003</v>
      </c>
      <c r="Q749" s="156">
        <v>0</v>
      </c>
      <c r="R749" s="156">
        <f>Q749*H749</f>
        <v>0</v>
      </c>
      <c r="S749" s="156">
        <v>0</v>
      </c>
      <c r="T749" s="157">
        <f>S749*H749</f>
        <v>0</v>
      </c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R749" s="158" t="s">
        <v>2512</v>
      </c>
      <c r="AT749" s="158" t="s">
        <v>2618</v>
      </c>
      <c r="AU749" s="158" t="s">
        <v>2217</v>
      </c>
      <c r="AY749" s="17" t="s">
        <v>2612</v>
      </c>
      <c r="BE749" s="159">
        <f>IF(N749="základní",J749,0)</f>
        <v>0</v>
      </c>
      <c r="BF749" s="159">
        <f>IF(N749="snížená",J749,0)</f>
        <v>0</v>
      </c>
      <c r="BG749" s="159">
        <f>IF(N749="zákl. přenesená",J749,0)</f>
        <v>0</v>
      </c>
      <c r="BH749" s="159">
        <f>IF(N749="sníž. přenesená",J749,0)</f>
        <v>0</v>
      </c>
      <c r="BI749" s="159">
        <f>IF(N749="nulová",J749,0)</f>
        <v>0</v>
      </c>
      <c r="BJ749" s="17" t="s">
        <v>2215</v>
      </c>
      <c r="BK749" s="159">
        <f>ROUND(I749*H749,2)</f>
        <v>0</v>
      </c>
      <c r="BL749" s="17" t="s">
        <v>2512</v>
      </c>
      <c r="BM749" s="158" t="s">
        <v>1842</v>
      </c>
    </row>
    <row r="750" spans="1:65" s="13" customFormat="1">
      <c r="B750" s="167"/>
      <c r="D750" s="161" t="s">
        <v>2624</v>
      </c>
      <c r="E750" s="168" t="s">
        <v>2156</v>
      </c>
      <c r="F750" s="169" t="s">
        <v>1138</v>
      </c>
      <c r="H750" s="170">
        <v>47.1</v>
      </c>
      <c r="I750" s="346"/>
      <c r="L750" s="167"/>
      <c r="M750" s="171"/>
      <c r="N750" s="172"/>
      <c r="O750" s="172"/>
      <c r="P750" s="172"/>
      <c r="Q750" s="172"/>
      <c r="R750" s="172"/>
      <c r="S750" s="172"/>
      <c r="T750" s="173"/>
      <c r="AT750" s="168" t="s">
        <v>2624</v>
      </c>
      <c r="AU750" s="168" t="s">
        <v>2217</v>
      </c>
      <c r="AV750" s="13" t="s">
        <v>2217</v>
      </c>
      <c r="AW750" s="13" t="s">
        <v>26</v>
      </c>
      <c r="AX750" s="13" t="s">
        <v>2207</v>
      </c>
      <c r="AY750" s="168" t="s">
        <v>2612</v>
      </c>
    </row>
    <row r="751" spans="1:65" s="15" customFormat="1">
      <c r="B751" s="181"/>
      <c r="D751" s="161" t="s">
        <v>2624</v>
      </c>
      <c r="E751" s="182" t="s">
        <v>1141</v>
      </c>
      <c r="F751" s="183" t="s">
        <v>2641</v>
      </c>
      <c r="H751" s="184">
        <v>47.1</v>
      </c>
      <c r="I751" s="348"/>
      <c r="L751" s="181"/>
      <c r="M751" s="185"/>
      <c r="N751" s="186"/>
      <c r="O751" s="186"/>
      <c r="P751" s="186"/>
      <c r="Q751" s="186"/>
      <c r="R751" s="186"/>
      <c r="S751" s="186"/>
      <c r="T751" s="187"/>
      <c r="AT751" s="182" t="s">
        <v>2624</v>
      </c>
      <c r="AU751" s="182" t="s">
        <v>2217</v>
      </c>
      <c r="AV751" s="15" t="s">
        <v>2389</v>
      </c>
      <c r="AW751" s="15" t="s">
        <v>26</v>
      </c>
      <c r="AX751" s="15" t="s">
        <v>2215</v>
      </c>
      <c r="AY751" s="182" t="s">
        <v>2612</v>
      </c>
    </row>
    <row r="752" spans="1:65" s="1" customFormat="1" ht="16.5" customHeight="1">
      <c r="A752" s="29"/>
      <c r="B752" s="146"/>
      <c r="C752" s="147" t="s">
        <v>3403</v>
      </c>
      <c r="D752" s="147" t="s">
        <v>2618</v>
      </c>
      <c r="E752" s="148" t="s">
        <v>1843</v>
      </c>
      <c r="F752" s="149" t="s">
        <v>1844</v>
      </c>
      <c r="G752" s="150" t="s">
        <v>2345</v>
      </c>
      <c r="H752" s="151">
        <v>83.55</v>
      </c>
      <c r="I752" s="344"/>
      <c r="J752" s="152">
        <f>ROUND(I752*H752,2)</f>
        <v>0</v>
      </c>
      <c r="K752" s="153"/>
      <c r="L752" s="30"/>
      <c r="M752" s="154" t="s">
        <v>2156</v>
      </c>
      <c r="N752" s="155" t="s">
        <v>2172</v>
      </c>
      <c r="O752" s="156">
        <v>0.03</v>
      </c>
      <c r="P752" s="156">
        <f>O752*H752</f>
        <v>2.5065</v>
      </c>
      <c r="Q752" s="156">
        <v>0</v>
      </c>
      <c r="R752" s="156">
        <f>Q752*H752</f>
        <v>0</v>
      </c>
      <c r="S752" s="156">
        <v>0</v>
      </c>
      <c r="T752" s="157">
        <f>S752*H752</f>
        <v>0</v>
      </c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R752" s="158" t="s">
        <v>2512</v>
      </c>
      <c r="AT752" s="158" t="s">
        <v>2618</v>
      </c>
      <c r="AU752" s="158" t="s">
        <v>2217</v>
      </c>
      <c r="AY752" s="17" t="s">
        <v>2612</v>
      </c>
      <c r="BE752" s="159">
        <f>IF(N752="základní",J752,0)</f>
        <v>0</v>
      </c>
      <c r="BF752" s="159">
        <f>IF(N752="snížená",J752,0)</f>
        <v>0</v>
      </c>
      <c r="BG752" s="159">
        <f>IF(N752="zákl. přenesená",J752,0)</f>
        <v>0</v>
      </c>
      <c r="BH752" s="159">
        <f>IF(N752="sníž. přenesená",J752,0)</f>
        <v>0</v>
      </c>
      <c r="BI752" s="159">
        <f>IF(N752="nulová",J752,0)</f>
        <v>0</v>
      </c>
      <c r="BJ752" s="17" t="s">
        <v>2215</v>
      </c>
      <c r="BK752" s="159">
        <f>ROUND(I752*H752,2)</f>
        <v>0</v>
      </c>
      <c r="BL752" s="17" t="s">
        <v>2512</v>
      </c>
      <c r="BM752" s="158" t="s">
        <v>1845</v>
      </c>
    </row>
    <row r="753" spans="1:65" s="12" customFormat="1">
      <c r="B753" s="160"/>
      <c r="D753" s="161" t="s">
        <v>2624</v>
      </c>
      <c r="E753" s="162" t="s">
        <v>2156</v>
      </c>
      <c r="F753" s="163" t="s">
        <v>1846</v>
      </c>
      <c r="H753" s="162" t="s">
        <v>2156</v>
      </c>
      <c r="I753" s="345"/>
      <c r="L753" s="160"/>
      <c r="M753" s="164"/>
      <c r="N753" s="165"/>
      <c r="O753" s="165"/>
      <c r="P753" s="165"/>
      <c r="Q753" s="165"/>
      <c r="R753" s="165"/>
      <c r="S753" s="165"/>
      <c r="T753" s="166"/>
      <c r="AT753" s="162" t="s">
        <v>2624</v>
      </c>
      <c r="AU753" s="162" t="s">
        <v>2217</v>
      </c>
      <c r="AV753" s="12" t="s">
        <v>2215</v>
      </c>
      <c r="AW753" s="12" t="s">
        <v>26</v>
      </c>
      <c r="AX753" s="12" t="s">
        <v>2207</v>
      </c>
      <c r="AY753" s="162" t="s">
        <v>2612</v>
      </c>
    </row>
    <row r="754" spans="1:65" s="13" customFormat="1">
      <c r="B754" s="167"/>
      <c r="D754" s="161" t="s">
        <v>2624</v>
      </c>
      <c r="E754" s="168" t="s">
        <v>2156</v>
      </c>
      <c r="F754" s="169" t="s">
        <v>1847</v>
      </c>
      <c r="H754" s="170">
        <v>48</v>
      </c>
      <c r="I754" s="346"/>
      <c r="L754" s="167"/>
      <c r="M754" s="171"/>
      <c r="N754" s="172"/>
      <c r="O754" s="172"/>
      <c r="P754" s="172"/>
      <c r="Q754" s="172"/>
      <c r="R754" s="172"/>
      <c r="S754" s="172"/>
      <c r="T754" s="173"/>
      <c r="AT754" s="168" t="s">
        <v>2624</v>
      </c>
      <c r="AU754" s="168" t="s">
        <v>2217</v>
      </c>
      <c r="AV754" s="13" t="s">
        <v>2217</v>
      </c>
      <c r="AW754" s="13" t="s">
        <v>26</v>
      </c>
      <c r="AX754" s="13" t="s">
        <v>2207</v>
      </c>
      <c r="AY754" s="168" t="s">
        <v>2612</v>
      </c>
    </row>
    <row r="755" spans="1:65" s="12" customFormat="1">
      <c r="B755" s="160"/>
      <c r="D755" s="161" t="s">
        <v>2624</v>
      </c>
      <c r="E755" s="162" t="s">
        <v>2156</v>
      </c>
      <c r="F755" s="163" t="s">
        <v>1848</v>
      </c>
      <c r="H755" s="162" t="s">
        <v>2156</v>
      </c>
      <c r="I755" s="345"/>
      <c r="L755" s="160"/>
      <c r="M755" s="164"/>
      <c r="N755" s="165"/>
      <c r="O755" s="165"/>
      <c r="P755" s="165"/>
      <c r="Q755" s="165"/>
      <c r="R755" s="165"/>
      <c r="S755" s="165"/>
      <c r="T755" s="166"/>
      <c r="AT755" s="162" t="s">
        <v>2624</v>
      </c>
      <c r="AU755" s="162" t="s">
        <v>2217</v>
      </c>
      <c r="AV755" s="12" t="s">
        <v>2215</v>
      </c>
      <c r="AW755" s="12" t="s">
        <v>26</v>
      </c>
      <c r="AX755" s="12" t="s">
        <v>2207</v>
      </c>
      <c r="AY755" s="162" t="s">
        <v>2612</v>
      </c>
    </row>
    <row r="756" spans="1:65" s="13" customFormat="1">
      <c r="B756" s="167"/>
      <c r="D756" s="161" t="s">
        <v>2624</v>
      </c>
      <c r="E756" s="168" t="s">
        <v>2156</v>
      </c>
      <c r="F756" s="169" t="s">
        <v>1849</v>
      </c>
      <c r="H756" s="170">
        <v>7.85</v>
      </c>
      <c r="I756" s="346"/>
      <c r="L756" s="167"/>
      <c r="M756" s="171"/>
      <c r="N756" s="172"/>
      <c r="O756" s="172"/>
      <c r="P756" s="172"/>
      <c r="Q756" s="172"/>
      <c r="R756" s="172"/>
      <c r="S756" s="172"/>
      <c r="T756" s="173"/>
      <c r="AT756" s="168" t="s">
        <v>2624</v>
      </c>
      <c r="AU756" s="168" t="s">
        <v>2217</v>
      </c>
      <c r="AV756" s="13" t="s">
        <v>2217</v>
      </c>
      <c r="AW756" s="13" t="s">
        <v>26</v>
      </c>
      <c r="AX756" s="13" t="s">
        <v>2207</v>
      </c>
      <c r="AY756" s="168" t="s">
        <v>2612</v>
      </c>
    </row>
    <row r="757" spans="1:65" s="12" customFormat="1">
      <c r="B757" s="160"/>
      <c r="D757" s="161" t="s">
        <v>2624</v>
      </c>
      <c r="E757" s="162" t="s">
        <v>2156</v>
      </c>
      <c r="F757" s="163" t="s">
        <v>1850</v>
      </c>
      <c r="H757" s="162" t="s">
        <v>2156</v>
      </c>
      <c r="I757" s="345"/>
      <c r="L757" s="160"/>
      <c r="M757" s="164"/>
      <c r="N757" s="165"/>
      <c r="O757" s="165"/>
      <c r="P757" s="165"/>
      <c r="Q757" s="165"/>
      <c r="R757" s="165"/>
      <c r="S757" s="165"/>
      <c r="T757" s="166"/>
      <c r="AT757" s="162" t="s">
        <v>2624</v>
      </c>
      <c r="AU757" s="162" t="s">
        <v>2217</v>
      </c>
      <c r="AV757" s="12" t="s">
        <v>2215</v>
      </c>
      <c r="AW757" s="12" t="s">
        <v>26</v>
      </c>
      <c r="AX757" s="12" t="s">
        <v>2207</v>
      </c>
      <c r="AY757" s="162" t="s">
        <v>2612</v>
      </c>
    </row>
    <row r="758" spans="1:65" s="13" customFormat="1">
      <c r="B758" s="167"/>
      <c r="D758" s="161" t="s">
        <v>2624</v>
      </c>
      <c r="E758" s="168" t="s">
        <v>2156</v>
      </c>
      <c r="F758" s="169" t="s">
        <v>1851</v>
      </c>
      <c r="H758" s="170">
        <v>15.7</v>
      </c>
      <c r="I758" s="346"/>
      <c r="L758" s="167"/>
      <c r="M758" s="171"/>
      <c r="N758" s="172"/>
      <c r="O758" s="172"/>
      <c r="P758" s="172"/>
      <c r="Q758" s="172"/>
      <c r="R758" s="172"/>
      <c r="S758" s="172"/>
      <c r="T758" s="173"/>
      <c r="AT758" s="168" t="s">
        <v>2624</v>
      </c>
      <c r="AU758" s="168" t="s">
        <v>2217</v>
      </c>
      <c r="AV758" s="13" t="s">
        <v>2217</v>
      </c>
      <c r="AW758" s="13" t="s">
        <v>26</v>
      </c>
      <c r="AX758" s="13" t="s">
        <v>2207</v>
      </c>
      <c r="AY758" s="168" t="s">
        <v>2612</v>
      </c>
    </row>
    <row r="759" spans="1:65" s="12" customFormat="1">
      <c r="B759" s="160"/>
      <c r="D759" s="161" t="s">
        <v>2624</v>
      </c>
      <c r="E759" s="162" t="s">
        <v>2156</v>
      </c>
      <c r="F759" s="163" t="s">
        <v>1852</v>
      </c>
      <c r="H759" s="162" t="s">
        <v>2156</v>
      </c>
      <c r="I759" s="345"/>
      <c r="L759" s="160"/>
      <c r="M759" s="164"/>
      <c r="N759" s="165"/>
      <c r="O759" s="165"/>
      <c r="P759" s="165"/>
      <c r="Q759" s="165"/>
      <c r="R759" s="165"/>
      <c r="S759" s="165"/>
      <c r="T759" s="166"/>
      <c r="AT759" s="162" t="s">
        <v>2624</v>
      </c>
      <c r="AU759" s="162" t="s">
        <v>2217</v>
      </c>
      <c r="AV759" s="12" t="s">
        <v>2215</v>
      </c>
      <c r="AW759" s="12" t="s">
        <v>26</v>
      </c>
      <c r="AX759" s="12" t="s">
        <v>2207</v>
      </c>
      <c r="AY759" s="162" t="s">
        <v>2612</v>
      </c>
    </row>
    <row r="760" spans="1:65" s="13" customFormat="1">
      <c r="B760" s="167"/>
      <c r="D760" s="161" t="s">
        <v>2624</v>
      </c>
      <c r="E760" s="168" t="s">
        <v>2156</v>
      </c>
      <c r="F760" s="169" t="s">
        <v>1853</v>
      </c>
      <c r="H760" s="170">
        <v>12</v>
      </c>
      <c r="I760" s="346"/>
      <c r="L760" s="167"/>
      <c r="M760" s="171"/>
      <c r="N760" s="172"/>
      <c r="O760" s="172"/>
      <c r="P760" s="172"/>
      <c r="Q760" s="172"/>
      <c r="R760" s="172"/>
      <c r="S760" s="172"/>
      <c r="T760" s="173"/>
      <c r="AT760" s="168" t="s">
        <v>2624</v>
      </c>
      <c r="AU760" s="168" t="s">
        <v>2217</v>
      </c>
      <c r="AV760" s="13" t="s">
        <v>2217</v>
      </c>
      <c r="AW760" s="13" t="s">
        <v>26</v>
      </c>
      <c r="AX760" s="13" t="s">
        <v>2207</v>
      </c>
      <c r="AY760" s="168" t="s">
        <v>2612</v>
      </c>
    </row>
    <row r="761" spans="1:65" s="15" customFormat="1">
      <c r="B761" s="181"/>
      <c r="D761" s="161" t="s">
        <v>2624</v>
      </c>
      <c r="E761" s="182" t="s">
        <v>1143</v>
      </c>
      <c r="F761" s="183" t="s">
        <v>2641</v>
      </c>
      <c r="H761" s="184">
        <v>83.55</v>
      </c>
      <c r="I761" s="348"/>
      <c r="L761" s="181"/>
      <c r="M761" s="185"/>
      <c r="N761" s="186"/>
      <c r="O761" s="186"/>
      <c r="P761" s="186"/>
      <c r="Q761" s="186"/>
      <c r="R761" s="186"/>
      <c r="S761" s="186"/>
      <c r="T761" s="187"/>
      <c r="AT761" s="182" t="s">
        <v>2624</v>
      </c>
      <c r="AU761" s="182" t="s">
        <v>2217</v>
      </c>
      <c r="AV761" s="15" t="s">
        <v>2389</v>
      </c>
      <c r="AW761" s="15" t="s">
        <v>26</v>
      </c>
      <c r="AX761" s="15" t="s">
        <v>2215</v>
      </c>
      <c r="AY761" s="182" t="s">
        <v>2612</v>
      </c>
    </row>
    <row r="762" spans="1:65" s="1" customFormat="1" ht="16.5" customHeight="1">
      <c r="A762" s="29"/>
      <c r="B762" s="146"/>
      <c r="C762" s="188" t="s">
        <v>3407</v>
      </c>
      <c r="D762" s="188" t="s">
        <v>2855</v>
      </c>
      <c r="E762" s="189" t="s">
        <v>1854</v>
      </c>
      <c r="F762" s="190" t="s">
        <v>1855</v>
      </c>
      <c r="G762" s="191" t="s">
        <v>2248</v>
      </c>
      <c r="H762" s="192">
        <v>0.72499999999999998</v>
      </c>
      <c r="I762" s="349"/>
      <c r="J762" s="193">
        <f>ROUND(I762*H762,2)</f>
        <v>0</v>
      </c>
      <c r="K762" s="194"/>
      <c r="L762" s="195"/>
      <c r="M762" s="196" t="s">
        <v>2156</v>
      </c>
      <c r="N762" s="197" t="s">
        <v>2172</v>
      </c>
      <c r="O762" s="156">
        <v>0</v>
      </c>
      <c r="P762" s="156">
        <f>O762*H762</f>
        <v>0</v>
      </c>
      <c r="Q762" s="156">
        <v>0.55000000000000004</v>
      </c>
      <c r="R762" s="156">
        <f>Q762*H762</f>
        <v>0.39874999999999999</v>
      </c>
      <c r="S762" s="156">
        <v>0</v>
      </c>
      <c r="T762" s="157">
        <f>S762*H762</f>
        <v>0</v>
      </c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R762" s="158" t="s">
        <v>2943</v>
      </c>
      <c r="AT762" s="158" t="s">
        <v>2855</v>
      </c>
      <c r="AU762" s="158" t="s">
        <v>2217</v>
      </c>
      <c r="AY762" s="17" t="s">
        <v>2612</v>
      </c>
      <c r="BE762" s="159">
        <f>IF(N762="základní",J762,0)</f>
        <v>0</v>
      </c>
      <c r="BF762" s="159">
        <f>IF(N762="snížená",J762,0)</f>
        <v>0</v>
      </c>
      <c r="BG762" s="159">
        <f>IF(N762="zákl. přenesená",J762,0)</f>
        <v>0</v>
      </c>
      <c r="BH762" s="159">
        <f>IF(N762="sníž. přenesená",J762,0)</f>
        <v>0</v>
      </c>
      <c r="BI762" s="159">
        <f>IF(N762="nulová",J762,0)</f>
        <v>0</v>
      </c>
      <c r="BJ762" s="17" t="s">
        <v>2215</v>
      </c>
      <c r="BK762" s="159">
        <f>ROUND(I762*H762,2)</f>
        <v>0</v>
      </c>
      <c r="BL762" s="17" t="s">
        <v>2512</v>
      </c>
      <c r="BM762" s="158" t="s">
        <v>1856</v>
      </c>
    </row>
    <row r="763" spans="1:65" s="12" customFormat="1">
      <c r="B763" s="160"/>
      <c r="D763" s="161" t="s">
        <v>2624</v>
      </c>
      <c r="E763" s="162" t="s">
        <v>2156</v>
      </c>
      <c r="F763" s="163" t="s">
        <v>1857</v>
      </c>
      <c r="H763" s="162" t="s">
        <v>2156</v>
      </c>
      <c r="I763" s="345"/>
      <c r="L763" s="160"/>
      <c r="M763" s="164"/>
      <c r="N763" s="165"/>
      <c r="O763" s="165"/>
      <c r="P763" s="165"/>
      <c r="Q763" s="165"/>
      <c r="R763" s="165"/>
      <c r="S763" s="165"/>
      <c r="T763" s="166"/>
      <c r="AT763" s="162" t="s">
        <v>2624</v>
      </c>
      <c r="AU763" s="162" t="s">
        <v>2217</v>
      </c>
      <c r="AV763" s="12" t="s">
        <v>2215</v>
      </c>
      <c r="AW763" s="12" t="s">
        <v>26</v>
      </c>
      <c r="AX763" s="12" t="s">
        <v>2207</v>
      </c>
      <c r="AY763" s="162" t="s">
        <v>2612</v>
      </c>
    </row>
    <row r="764" spans="1:65" s="13" customFormat="1">
      <c r="B764" s="167"/>
      <c r="D764" s="161" t="s">
        <v>2624</v>
      </c>
      <c r="E764" s="168" t="s">
        <v>2156</v>
      </c>
      <c r="F764" s="169" t="s">
        <v>1858</v>
      </c>
      <c r="H764" s="170">
        <v>0.32500000000000001</v>
      </c>
      <c r="I764" s="346"/>
      <c r="L764" s="167"/>
      <c r="M764" s="171"/>
      <c r="N764" s="172"/>
      <c r="O764" s="172"/>
      <c r="P764" s="172"/>
      <c r="Q764" s="172"/>
      <c r="R764" s="172"/>
      <c r="S764" s="172"/>
      <c r="T764" s="173"/>
      <c r="AT764" s="168" t="s">
        <v>2624</v>
      </c>
      <c r="AU764" s="168" t="s">
        <v>2217</v>
      </c>
      <c r="AV764" s="13" t="s">
        <v>2217</v>
      </c>
      <c r="AW764" s="13" t="s">
        <v>26</v>
      </c>
      <c r="AX764" s="13" t="s">
        <v>2207</v>
      </c>
      <c r="AY764" s="168" t="s">
        <v>2612</v>
      </c>
    </row>
    <row r="765" spans="1:65" s="12" customFormat="1">
      <c r="B765" s="160"/>
      <c r="D765" s="161" t="s">
        <v>2624</v>
      </c>
      <c r="E765" s="162" t="s">
        <v>2156</v>
      </c>
      <c r="F765" s="163" t="s">
        <v>1846</v>
      </c>
      <c r="H765" s="162" t="s">
        <v>2156</v>
      </c>
      <c r="I765" s="345"/>
      <c r="L765" s="160"/>
      <c r="M765" s="164"/>
      <c r="N765" s="165"/>
      <c r="O765" s="165"/>
      <c r="P765" s="165"/>
      <c r="Q765" s="165"/>
      <c r="R765" s="165"/>
      <c r="S765" s="165"/>
      <c r="T765" s="166"/>
      <c r="AT765" s="162" t="s">
        <v>2624</v>
      </c>
      <c r="AU765" s="162" t="s">
        <v>2217</v>
      </c>
      <c r="AV765" s="12" t="s">
        <v>2215</v>
      </c>
      <c r="AW765" s="12" t="s">
        <v>26</v>
      </c>
      <c r="AX765" s="12" t="s">
        <v>2207</v>
      </c>
      <c r="AY765" s="162" t="s">
        <v>2612</v>
      </c>
    </row>
    <row r="766" spans="1:65" s="13" customFormat="1">
      <c r="B766" s="167"/>
      <c r="D766" s="161" t="s">
        <v>2624</v>
      </c>
      <c r="E766" s="168" t="s">
        <v>2156</v>
      </c>
      <c r="F766" s="169" t="s">
        <v>1859</v>
      </c>
      <c r="H766" s="170">
        <v>0.192</v>
      </c>
      <c r="I766" s="346"/>
      <c r="L766" s="167"/>
      <c r="M766" s="171"/>
      <c r="N766" s="172"/>
      <c r="O766" s="172"/>
      <c r="P766" s="172"/>
      <c r="Q766" s="172"/>
      <c r="R766" s="172"/>
      <c r="S766" s="172"/>
      <c r="T766" s="173"/>
      <c r="AT766" s="168" t="s">
        <v>2624</v>
      </c>
      <c r="AU766" s="168" t="s">
        <v>2217</v>
      </c>
      <c r="AV766" s="13" t="s">
        <v>2217</v>
      </c>
      <c r="AW766" s="13" t="s">
        <v>26</v>
      </c>
      <c r="AX766" s="13" t="s">
        <v>2207</v>
      </c>
      <c r="AY766" s="168" t="s">
        <v>2612</v>
      </c>
    </row>
    <row r="767" spans="1:65" s="12" customFormat="1">
      <c r="B767" s="160"/>
      <c r="D767" s="161" t="s">
        <v>2624</v>
      </c>
      <c r="E767" s="162" t="s">
        <v>2156</v>
      </c>
      <c r="F767" s="163" t="s">
        <v>1180</v>
      </c>
      <c r="H767" s="162" t="s">
        <v>2156</v>
      </c>
      <c r="I767" s="345"/>
      <c r="L767" s="160"/>
      <c r="M767" s="164"/>
      <c r="N767" s="165"/>
      <c r="O767" s="165"/>
      <c r="P767" s="165"/>
      <c r="Q767" s="165"/>
      <c r="R767" s="165"/>
      <c r="S767" s="165"/>
      <c r="T767" s="166"/>
      <c r="AT767" s="162" t="s">
        <v>2624</v>
      </c>
      <c r="AU767" s="162" t="s">
        <v>2217</v>
      </c>
      <c r="AV767" s="12" t="s">
        <v>2215</v>
      </c>
      <c r="AW767" s="12" t="s">
        <v>26</v>
      </c>
      <c r="AX767" s="12" t="s">
        <v>2207</v>
      </c>
      <c r="AY767" s="162" t="s">
        <v>2612</v>
      </c>
    </row>
    <row r="768" spans="1:65" s="13" customFormat="1">
      <c r="B768" s="167"/>
      <c r="D768" s="161" t="s">
        <v>2624</v>
      </c>
      <c r="E768" s="168" t="s">
        <v>2156</v>
      </c>
      <c r="F768" s="169" t="s">
        <v>1860</v>
      </c>
      <c r="H768" s="170">
        <v>0.20799999999999999</v>
      </c>
      <c r="I768" s="346"/>
      <c r="L768" s="167"/>
      <c r="M768" s="171"/>
      <c r="N768" s="172"/>
      <c r="O768" s="172"/>
      <c r="P768" s="172"/>
      <c r="Q768" s="172"/>
      <c r="R768" s="172"/>
      <c r="S768" s="172"/>
      <c r="T768" s="173"/>
      <c r="AT768" s="168" t="s">
        <v>2624</v>
      </c>
      <c r="AU768" s="168" t="s">
        <v>2217</v>
      </c>
      <c r="AV768" s="13" t="s">
        <v>2217</v>
      </c>
      <c r="AW768" s="13" t="s">
        <v>26</v>
      </c>
      <c r="AX768" s="13" t="s">
        <v>2207</v>
      </c>
      <c r="AY768" s="168" t="s">
        <v>2612</v>
      </c>
    </row>
    <row r="769" spans="1:65" s="15" customFormat="1">
      <c r="B769" s="181"/>
      <c r="D769" s="161" t="s">
        <v>2624</v>
      </c>
      <c r="E769" s="182" t="s">
        <v>1210</v>
      </c>
      <c r="F769" s="183" t="s">
        <v>2641</v>
      </c>
      <c r="H769" s="184">
        <v>0.72499999999999998</v>
      </c>
      <c r="I769" s="348"/>
      <c r="L769" s="181"/>
      <c r="M769" s="185"/>
      <c r="N769" s="186"/>
      <c r="O769" s="186"/>
      <c r="P769" s="186"/>
      <c r="Q769" s="186"/>
      <c r="R769" s="186"/>
      <c r="S769" s="186"/>
      <c r="T769" s="187"/>
      <c r="AT769" s="182" t="s">
        <v>2624</v>
      </c>
      <c r="AU769" s="182" t="s">
        <v>2217</v>
      </c>
      <c r="AV769" s="15" t="s">
        <v>2389</v>
      </c>
      <c r="AW769" s="15" t="s">
        <v>26</v>
      </c>
      <c r="AX769" s="15" t="s">
        <v>2215</v>
      </c>
      <c r="AY769" s="182" t="s">
        <v>2612</v>
      </c>
    </row>
    <row r="770" spans="1:65" s="1" customFormat="1" ht="16.5" customHeight="1">
      <c r="A770" s="29"/>
      <c r="B770" s="146"/>
      <c r="C770" s="147" t="s">
        <v>3411</v>
      </c>
      <c r="D770" s="147" t="s">
        <v>2618</v>
      </c>
      <c r="E770" s="148" t="s">
        <v>1861</v>
      </c>
      <c r="F770" s="149" t="s">
        <v>1862</v>
      </c>
      <c r="G770" s="150" t="s">
        <v>2248</v>
      </c>
      <c r="H770" s="151">
        <v>2.992</v>
      </c>
      <c r="I770" s="344"/>
      <c r="J770" s="152">
        <f>ROUND(I770*H770,2)</f>
        <v>0</v>
      </c>
      <c r="K770" s="153"/>
      <c r="L770" s="30"/>
      <c r="M770" s="154" t="s">
        <v>2156</v>
      </c>
      <c r="N770" s="155" t="s">
        <v>2172</v>
      </c>
      <c r="O770" s="156">
        <v>0</v>
      </c>
      <c r="P770" s="156">
        <f>O770*H770</f>
        <v>0</v>
      </c>
      <c r="Q770" s="156">
        <v>2.3369999999999998E-2</v>
      </c>
      <c r="R770" s="156">
        <f>Q770*H770</f>
        <v>6.9923039999999992E-2</v>
      </c>
      <c r="S770" s="156">
        <v>0</v>
      </c>
      <c r="T770" s="157">
        <f>S770*H770</f>
        <v>0</v>
      </c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R770" s="158" t="s">
        <v>2512</v>
      </c>
      <c r="AT770" s="158" t="s">
        <v>2618</v>
      </c>
      <c r="AU770" s="158" t="s">
        <v>2217</v>
      </c>
      <c r="AY770" s="17" t="s">
        <v>2612</v>
      </c>
      <c r="BE770" s="159">
        <f>IF(N770="základní",J770,0)</f>
        <v>0</v>
      </c>
      <c r="BF770" s="159">
        <f>IF(N770="snížená",J770,0)</f>
        <v>0</v>
      </c>
      <c r="BG770" s="159">
        <f>IF(N770="zákl. přenesená",J770,0)</f>
        <v>0</v>
      </c>
      <c r="BH770" s="159">
        <f>IF(N770="sníž. přenesená",J770,0)</f>
        <v>0</v>
      </c>
      <c r="BI770" s="159">
        <f>IF(N770="nulová",J770,0)</f>
        <v>0</v>
      </c>
      <c r="BJ770" s="17" t="s">
        <v>2215</v>
      </c>
      <c r="BK770" s="159">
        <f>ROUND(I770*H770,2)</f>
        <v>0</v>
      </c>
      <c r="BL770" s="17" t="s">
        <v>2512</v>
      </c>
      <c r="BM770" s="158" t="s">
        <v>1863</v>
      </c>
    </row>
    <row r="771" spans="1:65" s="12" customFormat="1">
      <c r="B771" s="160"/>
      <c r="D771" s="161" t="s">
        <v>2624</v>
      </c>
      <c r="E771" s="162" t="s">
        <v>2156</v>
      </c>
      <c r="F771" s="163" t="s">
        <v>1864</v>
      </c>
      <c r="H771" s="162" t="s">
        <v>2156</v>
      </c>
      <c r="I771" s="345"/>
      <c r="L771" s="160"/>
      <c r="M771" s="164"/>
      <c r="N771" s="165"/>
      <c r="O771" s="165"/>
      <c r="P771" s="165"/>
      <c r="Q771" s="165"/>
      <c r="R771" s="165"/>
      <c r="S771" s="165"/>
      <c r="T771" s="166"/>
      <c r="AT771" s="162" t="s">
        <v>2624</v>
      </c>
      <c r="AU771" s="162" t="s">
        <v>2217</v>
      </c>
      <c r="AV771" s="12" t="s">
        <v>2215</v>
      </c>
      <c r="AW771" s="12" t="s">
        <v>26</v>
      </c>
      <c r="AX771" s="12" t="s">
        <v>2207</v>
      </c>
      <c r="AY771" s="162" t="s">
        <v>2612</v>
      </c>
    </row>
    <row r="772" spans="1:65" s="12" customFormat="1">
      <c r="B772" s="160"/>
      <c r="D772" s="161" t="s">
        <v>2624</v>
      </c>
      <c r="E772" s="162" t="s">
        <v>2156</v>
      </c>
      <c r="F772" s="163" t="s">
        <v>1865</v>
      </c>
      <c r="H772" s="162" t="s">
        <v>2156</v>
      </c>
      <c r="I772" s="345"/>
      <c r="L772" s="160"/>
      <c r="M772" s="164"/>
      <c r="N772" s="165"/>
      <c r="O772" s="165"/>
      <c r="P772" s="165"/>
      <c r="Q772" s="165"/>
      <c r="R772" s="165"/>
      <c r="S772" s="165"/>
      <c r="T772" s="166"/>
      <c r="AT772" s="162" t="s">
        <v>2624</v>
      </c>
      <c r="AU772" s="162" t="s">
        <v>2217</v>
      </c>
      <c r="AV772" s="12" t="s">
        <v>2215</v>
      </c>
      <c r="AW772" s="12" t="s">
        <v>26</v>
      </c>
      <c r="AX772" s="12" t="s">
        <v>2207</v>
      </c>
      <c r="AY772" s="162" t="s">
        <v>2612</v>
      </c>
    </row>
    <row r="773" spans="1:65" s="13" customFormat="1">
      <c r="B773" s="167"/>
      <c r="D773" s="161" t="s">
        <v>2624</v>
      </c>
      <c r="E773" s="168" t="s">
        <v>2156</v>
      </c>
      <c r="F773" s="169" t="s">
        <v>1866</v>
      </c>
      <c r="H773" s="170">
        <v>0.57599999999999996</v>
      </c>
      <c r="I773" s="346"/>
      <c r="L773" s="167"/>
      <c r="M773" s="171"/>
      <c r="N773" s="172"/>
      <c r="O773" s="172"/>
      <c r="P773" s="172"/>
      <c r="Q773" s="172"/>
      <c r="R773" s="172"/>
      <c r="S773" s="172"/>
      <c r="T773" s="173"/>
      <c r="AT773" s="168" t="s">
        <v>2624</v>
      </c>
      <c r="AU773" s="168" t="s">
        <v>2217</v>
      </c>
      <c r="AV773" s="13" t="s">
        <v>2217</v>
      </c>
      <c r="AW773" s="13" t="s">
        <v>26</v>
      </c>
      <c r="AX773" s="13" t="s">
        <v>2207</v>
      </c>
      <c r="AY773" s="168" t="s">
        <v>2612</v>
      </c>
    </row>
    <row r="774" spans="1:65" s="12" customFormat="1">
      <c r="B774" s="160"/>
      <c r="D774" s="161" t="s">
        <v>2624</v>
      </c>
      <c r="E774" s="162" t="s">
        <v>2156</v>
      </c>
      <c r="F774" s="163" t="s">
        <v>1867</v>
      </c>
      <c r="H774" s="162" t="s">
        <v>2156</v>
      </c>
      <c r="I774" s="345"/>
      <c r="L774" s="160"/>
      <c r="M774" s="164"/>
      <c r="N774" s="165"/>
      <c r="O774" s="165"/>
      <c r="P774" s="165"/>
      <c r="Q774" s="165"/>
      <c r="R774" s="165"/>
      <c r="S774" s="165"/>
      <c r="T774" s="166"/>
      <c r="AT774" s="162" t="s">
        <v>2624</v>
      </c>
      <c r="AU774" s="162" t="s">
        <v>2217</v>
      </c>
      <c r="AV774" s="12" t="s">
        <v>2215</v>
      </c>
      <c r="AW774" s="12" t="s">
        <v>26</v>
      </c>
      <c r="AX774" s="12" t="s">
        <v>2207</v>
      </c>
      <c r="AY774" s="162" t="s">
        <v>2612</v>
      </c>
    </row>
    <row r="775" spans="1:65" s="13" customFormat="1">
      <c r="B775" s="167"/>
      <c r="D775" s="161" t="s">
        <v>2624</v>
      </c>
      <c r="E775" s="168" t="s">
        <v>2156</v>
      </c>
      <c r="F775" s="169" t="s">
        <v>1868</v>
      </c>
      <c r="H775" s="170">
        <v>0.72</v>
      </c>
      <c r="I775" s="346"/>
      <c r="L775" s="167"/>
      <c r="M775" s="171"/>
      <c r="N775" s="172"/>
      <c r="O775" s="172"/>
      <c r="P775" s="172"/>
      <c r="Q775" s="172"/>
      <c r="R775" s="172"/>
      <c r="S775" s="172"/>
      <c r="T775" s="173"/>
      <c r="AT775" s="168" t="s">
        <v>2624</v>
      </c>
      <c r="AU775" s="168" t="s">
        <v>2217</v>
      </c>
      <c r="AV775" s="13" t="s">
        <v>2217</v>
      </c>
      <c r="AW775" s="13" t="s">
        <v>26</v>
      </c>
      <c r="AX775" s="13" t="s">
        <v>2207</v>
      </c>
      <c r="AY775" s="168" t="s">
        <v>2612</v>
      </c>
    </row>
    <row r="776" spans="1:65" s="12" customFormat="1">
      <c r="B776" s="160"/>
      <c r="D776" s="161" t="s">
        <v>2624</v>
      </c>
      <c r="E776" s="162" t="s">
        <v>2156</v>
      </c>
      <c r="F776" s="163" t="s">
        <v>1869</v>
      </c>
      <c r="H776" s="162" t="s">
        <v>2156</v>
      </c>
      <c r="I776" s="345"/>
      <c r="L776" s="160"/>
      <c r="M776" s="164"/>
      <c r="N776" s="165"/>
      <c r="O776" s="165"/>
      <c r="P776" s="165"/>
      <c r="Q776" s="165"/>
      <c r="R776" s="165"/>
      <c r="S776" s="165"/>
      <c r="T776" s="166"/>
      <c r="AT776" s="162" t="s">
        <v>2624</v>
      </c>
      <c r="AU776" s="162" t="s">
        <v>2217</v>
      </c>
      <c r="AV776" s="12" t="s">
        <v>2215</v>
      </c>
      <c r="AW776" s="12" t="s">
        <v>26</v>
      </c>
      <c r="AX776" s="12" t="s">
        <v>2207</v>
      </c>
      <c r="AY776" s="162" t="s">
        <v>2612</v>
      </c>
    </row>
    <row r="777" spans="1:65" s="13" customFormat="1">
      <c r="B777" s="167"/>
      <c r="D777" s="161" t="s">
        <v>2624</v>
      </c>
      <c r="E777" s="168" t="s">
        <v>2156</v>
      </c>
      <c r="F777" s="169" t="s">
        <v>1870</v>
      </c>
      <c r="H777" s="170">
        <v>0.64800000000000002</v>
      </c>
      <c r="I777" s="346"/>
      <c r="L777" s="167"/>
      <c r="M777" s="171"/>
      <c r="N777" s="172"/>
      <c r="O777" s="172"/>
      <c r="P777" s="172"/>
      <c r="Q777" s="172"/>
      <c r="R777" s="172"/>
      <c r="S777" s="172"/>
      <c r="T777" s="173"/>
      <c r="AT777" s="168" t="s">
        <v>2624</v>
      </c>
      <c r="AU777" s="168" t="s">
        <v>2217</v>
      </c>
      <c r="AV777" s="13" t="s">
        <v>2217</v>
      </c>
      <c r="AW777" s="13" t="s">
        <v>26</v>
      </c>
      <c r="AX777" s="13" t="s">
        <v>2207</v>
      </c>
      <c r="AY777" s="168" t="s">
        <v>2612</v>
      </c>
    </row>
    <row r="778" spans="1:65" s="14" customFormat="1">
      <c r="B778" s="174"/>
      <c r="D778" s="161" t="s">
        <v>2624</v>
      </c>
      <c r="E778" s="175" t="s">
        <v>2156</v>
      </c>
      <c r="F778" s="176" t="s">
        <v>2638</v>
      </c>
      <c r="H778" s="177">
        <v>1.944</v>
      </c>
      <c r="I778" s="347"/>
      <c r="L778" s="174"/>
      <c r="M778" s="178"/>
      <c r="N778" s="179"/>
      <c r="O778" s="179"/>
      <c r="P778" s="179"/>
      <c r="Q778" s="179"/>
      <c r="R778" s="179"/>
      <c r="S778" s="179"/>
      <c r="T778" s="180"/>
      <c r="AT778" s="175" t="s">
        <v>2624</v>
      </c>
      <c r="AU778" s="175" t="s">
        <v>2217</v>
      </c>
      <c r="AV778" s="14" t="s">
        <v>2329</v>
      </c>
      <c r="AW778" s="14" t="s">
        <v>26</v>
      </c>
      <c r="AX778" s="14" t="s">
        <v>2207</v>
      </c>
      <c r="AY778" s="175" t="s">
        <v>2612</v>
      </c>
    </row>
    <row r="779" spans="1:65" s="12" customFormat="1">
      <c r="B779" s="160"/>
      <c r="D779" s="161" t="s">
        <v>2624</v>
      </c>
      <c r="E779" s="162" t="s">
        <v>2156</v>
      </c>
      <c r="F779" s="163" t="s">
        <v>1871</v>
      </c>
      <c r="H779" s="162" t="s">
        <v>2156</v>
      </c>
      <c r="I779" s="345"/>
      <c r="L779" s="160"/>
      <c r="M779" s="164"/>
      <c r="N779" s="165"/>
      <c r="O779" s="165"/>
      <c r="P779" s="165"/>
      <c r="Q779" s="165"/>
      <c r="R779" s="165"/>
      <c r="S779" s="165"/>
      <c r="T779" s="166"/>
      <c r="AT779" s="162" t="s">
        <v>2624</v>
      </c>
      <c r="AU779" s="162" t="s">
        <v>2217</v>
      </c>
      <c r="AV779" s="12" t="s">
        <v>2215</v>
      </c>
      <c r="AW779" s="12" t="s">
        <v>26</v>
      </c>
      <c r="AX779" s="12" t="s">
        <v>2207</v>
      </c>
      <c r="AY779" s="162" t="s">
        <v>2612</v>
      </c>
    </row>
    <row r="780" spans="1:65" s="13" customFormat="1">
      <c r="B780" s="167"/>
      <c r="D780" s="161" t="s">
        <v>2624</v>
      </c>
      <c r="E780" s="168" t="s">
        <v>2156</v>
      </c>
      <c r="F780" s="169" t="s">
        <v>1210</v>
      </c>
      <c r="H780" s="170">
        <v>0.72499999999999998</v>
      </c>
      <c r="I780" s="346"/>
      <c r="L780" s="167"/>
      <c r="M780" s="171"/>
      <c r="N780" s="172"/>
      <c r="O780" s="172"/>
      <c r="P780" s="172"/>
      <c r="Q780" s="172"/>
      <c r="R780" s="172"/>
      <c r="S780" s="172"/>
      <c r="T780" s="173"/>
      <c r="AT780" s="168" t="s">
        <v>2624</v>
      </c>
      <c r="AU780" s="168" t="s">
        <v>2217</v>
      </c>
      <c r="AV780" s="13" t="s">
        <v>2217</v>
      </c>
      <c r="AW780" s="13" t="s">
        <v>26</v>
      </c>
      <c r="AX780" s="13" t="s">
        <v>2207</v>
      </c>
      <c r="AY780" s="168" t="s">
        <v>2612</v>
      </c>
    </row>
    <row r="781" spans="1:65" s="14" customFormat="1">
      <c r="B781" s="174"/>
      <c r="D781" s="161" t="s">
        <v>2624</v>
      </c>
      <c r="E781" s="175" t="s">
        <v>2156</v>
      </c>
      <c r="F781" s="176" t="s">
        <v>2638</v>
      </c>
      <c r="H781" s="177">
        <v>0.72499999999999998</v>
      </c>
      <c r="I781" s="347"/>
      <c r="L781" s="174"/>
      <c r="M781" s="178"/>
      <c r="N781" s="179"/>
      <c r="O781" s="179"/>
      <c r="P781" s="179"/>
      <c r="Q781" s="179"/>
      <c r="R781" s="179"/>
      <c r="S781" s="179"/>
      <c r="T781" s="180"/>
      <c r="AT781" s="175" t="s">
        <v>2624</v>
      </c>
      <c r="AU781" s="175" t="s">
        <v>2217</v>
      </c>
      <c r="AV781" s="14" t="s">
        <v>2329</v>
      </c>
      <c r="AW781" s="14" t="s">
        <v>26</v>
      </c>
      <c r="AX781" s="14" t="s">
        <v>2207</v>
      </c>
      <c r="AY781" s="175" t="s">
        <v>2612</v>
      </c>
    </row>
    <row r="782" spans="1:65" s="12" customFormat="1">
      <c r="B782" s="160"/>
      <c r="D782" s="161" t="s">
        <v>2624</v>
      </c>
      <c r="E782" s="162" t="s">
        <v>2156</v>
      </c>
      <c r="F782" s="163" t="s">
        <v>1183</v>
      </c>
      <c r="H782" s="162" t="s">
        <v>2156</v>
      </c>
      <c r="I782" s="345"/>
      <c r="L782" s="160"/>
      <c r="M782" s="164"/>
      <c r="N782" s="165"/>
      <c r="O782" s="165"/>
      <c r="P782" s="165"/>
      <c r="Q782" s="165"/>
      <c r="R782" s="165"/>
      <c r="S782" s="165"/>
      <c r="T782" s="166"/>
      <c r="AT782" s="162" t="s">
        <v>2624</v>
      </c>
      <c r="AU782" s="162" t="s">
        <v>2217</v>
      </c>
      <c r="AV782" s="12" t="s">
        <v>2215</v>
      </c>
      <c r="AW782" s="12" t="s">
        <v>26</v>
      </c>
      <c r="AX782" s="12" t="s">
        <v>2207</v>
      </c>
      <c r="AY782" s="162" t="s">
        <v>2612</v>
      </c>
    </row>
    <row r="783" spans="1:65" s="13" customFormat="1">
      <c r="B783" s="167"/>
      <c r="D783" s="161" t="s">
        <v>2624</v>
      </c>
      <c r="E783" s="168" t="s">
        <v>2156</v>
      </c>
      <c r="F783" s="169" t="s">
        <v>1872</v>
      </c>
      <c r="H783" s="170">
        <v>0.32300000000000001</v>
      </c>
      <c r="I783" s="346"/>
      <c r="L783" s="167"/>
      <c r="M783" s="171"/>
      <c r="N783" s="172"/>
      <c r="O783" s="172"/>
      <c r="P783" s="172"/>
      <c r="Q783" s="172"/>
      <c r="R783" s="172"/>
      <c r="S783" s="172"/>
      <c r="T783" s="173"/>
      <c r="AT783" s="168" t="s">
        <v>2624</v>
      </c>
      <c r="AU783" s="168" t="s">
        <v>2217</v>
      </c>
      <c r="AV783" s="13" t="s">
        <v>2217</v>
      </c>
      <c r="AW783" s="13" t="s">
        <v>26</v>
      </c>
      <c r="AX783" s="13" t="s">
        <v>2207</v>
      </c>
      <c r="AY783" s="168" t="s">
        <v>2612</v>
      </c>
    </row>
    <row r="784" spans="1:65" s="14" customFormat="1">
      <c r="B784" s="174"/>
      <c r="D784" s="161" t="s">
        <v>2624</v>
      </c>
      <c r="E784" s="175" t="s">
        <v>2156</v>
      </c>
      <c r="F784" s="176" t="s">
        <v>2638</v>
      </c>
      <c r="H784" s="177">
        <v>0.32300000000000001</v>
      </c>
      <c r="I784" s="347"/>
      <c r="L784" s="174"/>
      <c r="M784" s="178"/>
      <c r="N784" s="179"/>
      <c r="O784" s="179"/>
      <c r="P784" s="179"/>
      <c r="Q784" s="179"/>
      <c r="R784" s="179"/>
      <c r="S784" s="179"/>
      <c r="T784" s="180"/>
      <c r="AT784" s="175" t="s">
        <v>2624</v>
      </c>
      <c r="AU784" s="175" t="s">
        <v>2217</v>
      </c>
      <c r="AV784" s="14" t="s">
        <v>2329</v>
      </c>
      <c r="AW784" s="14" t="s">
        <v>26</v>
      </c>
      <c r="AX784" s="14" t="s">
        <v>2207</v>
      </c>
      <c r="AY784" s="175" t="s">
        <v>2612</v>
      </c>
    </row>
    <row r="785" spans="1:65" s="15" customFormat="1">
      <c r="B785" s="181"/>
      <c r="D785" s="161" t="s">
        <v>2624</v>
      </c>
      <c r="E785" s="182" t="s">
        <v>2156</v>
      </c>
      <c r="F785" s="183" t="s">
        <v>2641</v>
      </c>
      <c r="H785" s="184">
        <v>2.992</v>
      </c>
      <c r="I785" s="348"/>
      <c r="L785" s="181"/>
      <c r="M785" s="185"/>
      <c r="N785" s="186"/>
      <c r="O785" s="186"/>
      <c r="P785" s="186"/>
      <c r="Q785" s="186"/>
      <c r="R785" s="186"/>
      <c r="S785" s="186"/>
      <c r="T785" s="187"/>
      <c r="AT785" s="182" t="s">
        <v>2624</v>
      </c>
      <c r="AU785" s="182" t="s">
        <v>2217</v>
      </c>
      <c r="AV785" s="15" t="s">
        <v>2389</v>
      </c>
      <c r="AW785" s="15" t="s">
        <v>26</v>
      </c>
      <c r="AX785" s="15" t="s">
        <v>2215</v>
      </c>
      <c r="AY785" s="182" t="s">
        <v>2612</v>
      </c>
    </row>
    <row r="786" spans="1:65" s="1" customFormat="1" ht="16.5" customHeight="1">
      <c r="A786" s="29"/>
      <c r="B786" s="146"/>
      <c r="C786" s="147" t="s">
        <v>3413</v>
      </c>
      <c r="D786" s="147" t="s">
        <v>2618</v>
      </c>
      <c r="E786" s="148" t="s">
        <v>1873</v>
      </c>
      <c r="F786" s="149" t="s">
        <v>1874</v>
      </c>
      <c r="G786" s="150" t="s">
        <v>2485</v>
      </c>
      <c r="H786" s="151">
        <v>0.46899999999999997</v>
      </c>
      <c r="I786" s="344"/>
      <c r="J786" s="152">
        <f>ROUND(I786*H786,2)</f>
        <v>0</v>
      </c>
      <c r="K786" s="153"/>
      <c r="L786" s="30"/>
      <c r="M786" s="154" t="s">
        <v>2156</v>
      </c>
      <c r="N786" s="155" t="s">
        <v>2172</v>
      </c>
      <c r="O786" s="156">
        <v>3.79</v>
      </c>
      <c r="P786" s="156">
        <f>O786*H786</f>
        <v>1.7775099999999999</v>
      </c>
      <c r="Q786" s="156">
        <v>0</v>
      </c>
      <c r="R786" s="156">
        <f>Q786*H786</f>
        <v>0</v>
      </c>
      <c r="S786" s="156">
        <v>0</v>
      </c>
      <c r="T786" s="157">
        <f>S786*H786</f>
        <v>0</v>
      </c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R786" s="158" t="s">
        <v>2512</v>
      </c>
      <c r="AT786" s="158" t="s">
        <v>2618</v>
      </c>
      <c r="AU786" s="158" t="s">
        <v>2217</v>
      </c>
      <c r="AY786" s="17" t="s">
        <v>2612</v>
      </c>
      <c r="BE786" s="159">
        <f>IF(N786="základní",J786,0)</f>
        <v>0</v>
      </c>
      <c r="BF786" s="159">
        <f>IF(N786="snížená",J786,0)</f>
        <v>0</v>
      </c>
      <c r="BG786" s="159">
        <f>IF(N786="zákl. přenesená",J786,0)</f>
        <v>0</v>
      </c>
      <c r="BH786" s="159">
        <f>IF(N786="sníž. přenesená",J786,0)</f>
        <v>0</v>
      </c>
      <c r="BI786" s="159">
        <f>IF(N786="nulová",J786,0)</f>
        <v>0</v>
      </c>
      <c r="BJ786" s="17" t="s">
        <v>2215</v>
      </c>
      <c r="BK786" s="159">
        <f>ROUND(I786*H786,2)</f>
        <v>0</v>
      </c>
      <c r="BL786" s="17" t="s">
        <v>2512</v>
      </c>
      <c r="BM786" s="158" t="s">
        <v>1875</v>
      </c>
    </row>
    <row r="787" spans="1:65" s="11" customFormat="1" ht="22.9" customHeight="1">
      <c r="B787" s="134"/>
      <c r="D787" s="135" t="s">
        <v>2206</v>
      </c>
      <c r="E787" s="144" t="s">
        <v>1876</v>
      </c>
      <c r="F787" s="144" t="s">
        <v>1877</v>
      </c>
      <c r="I787" s="350"/>
      <c r="J787" s="145">
        <f>BK787</f>
        <v>0</v>
      </c>
      <c r="L787" s="134"/>
      <c r="M787" s="138"/>
      <c r="N787" s="139"/>
      <c r="O787" s="139"/>
      <c r="P787" s="140">
        <f>SUM(P788:P803)</f>
        <v>36.01079</v>
      </c>
      <c r="Q787" s="139"/>
      <c r="R787" s="140">
        <f>SUM(R788:R803)</f>
        <v>0.63148139999999997</v>
      </c>
      <c r="S787" s="139"/>
      <c r="T787" s="141">
        <f>SUM(T788:T803)</f>
        <v>0</v>
      </c>
      <c r="AR787" s="135" t="s">
        <v>2217</v>
      </c>
      <c r="AT787" s="142" t="s">
        <v>2206</v>
      </c>
      <c r="AU787" s="142" t="s">
        <v>2215</v>
      </c>
      <c r="AY787" s="135" t="s">
        <v>2612</v>
      </c>
      <c r="BK787" s="143">
        <f>SUM(BK788:BK803)</f>
        <v>0</v>
      </c>
    </row>
    <row r="788" spans="1:65" s="1" customFormat="1" ht="16.5" customHeight="1">
      <c r="A788" s="29"/>
      <c r="B788" s="146"/>
      <c r="C788" s="147" t="s">
        <v>3417</v>
      </c>
      <c r="D788" s="147" t="s">
        <v>2618</v>
      </c>
      <c r="E788" s="148" t="s">
        <v>1878</v>
      </c>
      <c r="F788" s="149" t="s">
        <v>1879</v>
      </c>
      <c r="G788" s="150" t="s">
        <v>2297</v>
      </c>
      <c r="H788" s="151">
        <v>17.7</v>
      </c>
      <c r="I788" s="344"/>
      <c r="J788" s="152">
        <f>ROUND(I788*H788,2)</f>
        <v>0</v>
      </c>
      <c r="K788" s="153"/>
      <c r="L788" s="30"/>
      <c r="M788" s="154" t="s">
        <v>2156</v>
      </c>
      <c r="N788" s="155" t="s">
        <v>2172</v>
      </c>
      <c r="O788" s="156">
        <v>1.069</v>
      </c>
      <c r="P788" s="156">
        <f>O788*H788</f>
        <v>18.921299999999999</v>
      </c>
      <c r="Q788" s="156">
        <v>1.379E-2</v>
      </c>
      <c r="R788" s="156">
        <f>Q788*H788</f>
        <v>0.24408299999999999</v>
      </c>
      <c r="S788" s="156">
        <v>0</v>
      </c>
      <c r="T788" s="157">
        <f>S788*H788</f>
        <v>0</v>
      </c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R788" s="158" t="s">
        <v>2512</v>
      </c>
      <c r="AT788" s="158" t="s">
        <v>2618</v>
      </c>
      <c r="AU788" s="158" t="s">
        <v>2217</v>
      </c>
      <c r="AY788" s="17" t="s">
        <v>2612</v>
      </c>
      <c r="BE788" s="159">
        <f>IF(N788="základní",J788,0)</f>
        <v>0</v>
      </c>
      <c r="BF788" s="159">
        <f>IF(N788="snížená",J788,0)</f>
        <v>0</v>
      </c>
      <c r="BG788" s="159">
        <f>IF(N788="zákl. přenesená",J788,0)</f>
        <v>0</v>
      </c>
      <c r="BH788" s="159">
        <f>IF(N788="sníž. přenesená",J788,0)</f>
        <v>0</v>
      </c>
      <c r="BI788" s="159">
        <f>IF(N788="nulová",J788,0)</f>
        <v>0</v>
      </c>
      <c r="BJ788" s="17" t="s">
        <v>2215</v>
      </c>
      <c r="BK788" s="159">
        <f>ROUND(I788*H788,2)</f>
        <v>0</v>
      </c>
      <c r="BL788" s="17" t="s">
        <v>2512</v>
      </c>
      <c r="BM788" s="158" t="s">
        <v>1880</v>
      </c>
    </row>
    <row r="789" spans="1:65" s="13" customFormat="1">
      <c r="B789" s="167"/>
      <c r="D789" s="161" t="s">
        <v>2624</v>
      </c>
      <c r="E789" s="168" t="s">
        <v>2156</v>
      </c>
      <c r="F789" s="169" t="s">
        <v>1572</v>
      </c>
      <c r="H789" s="170">
        <v>17.7</v>
      </c>
      <c r="I789" s="346"/>
      <c r="L789" s="167"/>
      <c r="M789" s="171"/>
      <c r="N789" s="172"/>
      <c r="O789" s="172"/>
      <c r="P789" s="172"/>
      <c r="Q789" s="172"/>
      <c r="R789" s="172"/>
      <c r="S789" s="172"/>
      <c r="T789" s="173"/>
      <c r="AT789" s="168" t="s">
        <v>2624</v>
      </c>
      <c r="AU789" s="168" t="s">
        <v>2217</v>
      </c>
      <c r="AV789" s="13" t="s">
        <v>2217</v>
      </c>
      <c r="AW789" s="13" t="s">
        <v>26</v>
      </c>
      <c r="AX789" s="13" t="s">
        <v>2207</v>
      </c>
      <c r="AY789" s="168" t="s">
        <v>2612</v>
      </c>
    </row>
    <row r="790" spans="1:65" s="15" customFormat="1">
      <c r="B790" s="181"/>
      <c r="D790" s="161" t="s">
        <v>2624</v>
      </c>
      <c r="E790" s="182" t="s">
        <v>1185</v>
      </c>
      <c r="F790" s="183" t="s">
        <v>2641</v>
      </c>
      <c r="H790" s="184">
        <v>17.7</v>
      </c>
      <c r="I790" s="348"/>
      <c r="L790" s="181"/>
      <c r="M790" s="185"/>
      <c r="N790" s="186"/>
      <c r="O790" s="186"/>
      <c r="P790" s="186"/>
      <c r="Q790" s="186"/>
      <c r="R790" s="186"/>
      <c r="S790" s="186"/>
      <c r="T790" s="187"/>
      <c r="AT790" s="182" t="s">
        <v>2624</v>
      </c>
      <c r="AU790" s="182" t="s">
        <v>2217</v>
      </c>
      <c r="AV790" s="15" t="s">
        <v>2389</v>
      </c>
      <c r="AW790" s="15" t="s">
        <v>26</v>
      </c>
      <c r="AX790" s="15" t="s">
        <v>2215</v>
      </c>
      <c r="AY790" s="182" t="s">
        <v>2612</v>
      </c>
    </row>
    <row r="791" spans="1:65" s="1" customFormat="1" ht="16.5" customHeight="1">
      <c r="A791" s="29"/>
      <c r="B791" s="146"/>
      <c r="C791" s="147" t="s">
        <v>3421</v>
      </c>
      <c r="D791" s="147" t="s">
        <v>2618</v>
      </c>
      <c r="E791" s="148" t="s">
        <v>1881</v>
      </c>
      <c r="F791" s="149" t="s">
        <v>1882</v>
      </c>
      <c r="G791" s="150" t="s">
        <v>2297</v>
      </c>
      <c r="H791" s="151">
        <v>17.7</v>
      </c>
      <c r="I791" s="344"/>
      <c r="J791" s="152">
        <f>ROUND(I791*H791,2)</f>
        <v>0</v>
      </c>
      <c r="K791" s="153"/>
      <c r="L791" s="30"/>
      <c r="M791" s="154" t="s">
        <v>2156</v>
      </c>
      <c r="N791" s="155" t="s">
        <v>2172</v>
      </c>
      <c r="O791" s="156">
        <v>0.09</v>
      </c>
      <c r="P791" s="156">
        <f>O791*H791</f>
        <v>1.593</v>
      </c>
      <c r="Q791" s="156">
        <v>0</v>
      </c>
      <c r="R791" s="156">
        <f>Q791*H791</f>
        <v>0</v>
      </c>
      <c r="S791" s="156">
        <v>0</v>
      </c>
      <c r="T791" s="157">
        <f>S791*H791</f>
        <v>0</v>
      </c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R791" s="158" t="s">
        <v>2512</v>
      </c>
      <c r="AT791" s="158" t="s">
        <v>2618</v>
      </c>
      <c r="AU791" s="158" t="s">
        <v>2217</v>
      </c>
      <c r="AY791" s="17" t="s">
        <v>2612</v>
      </c>
      <c r="BE791" s="159">
        <f>IF(N791="základní",J791,0)</f>
        <v>0</v>
      </c>
      <c r="BF791" s="159">
        <f>IF(N791="snížená",J791,0)</f>
        <v>0</v>
      </c>
      <c r="BG791" s="159">
        <f>IF(N791="zákl. přenesená",J791,0)</f>
        <v>0</v>
      </c>
      <c r="BH791" s="159">
        <f>IF(N791="sníž. přenesená",J791,0)</f>
        <v>0</v>
      </c>
      <c r="BI791" s="159">
        <f>IF(N791="nulová",J791,0)</f>
        <v>0</v>
      </c>
      <c r="BJ791" s="17" t="s">
        <v>2215</v>
      </c>
      <c r="BK791" s="159">
        <f>ROUND(I791*H791,2)</f>
        <v>0</v>
      </c>
      <c r="BL791" s="17" t="s">
        <v>2512</v>
      </c>
      <c r="BM791" s="158" t="s">
        <v>1883</v>
      </c>
    </row>
    <row r="792" spans="1:65" s="13" customFormat="1">
      <c r="B792" s="167"/>
      <c r="D792" s="161" t="s">
        <v>2624</v>
      </c>
      <c r="E792" s="168" t="s">
        <v>2156</v>
      </c>
      <c r="F792" s="169" t="s">
        <v>1185</v>
      </c>
      <c r="H792" s="170">
        <v>17.7</v>
      </c>
      <c r="I792" s="346"/>
      <c r="L792" s="167"/>
      <c r="M792" s="171"/>
      <c r="N792" s="172"/>
      <c r="O792" s="172"/>
      <c r="P792" s="172"/>
      <c r="Q792" s="172"/>
      <c r="R792" s="172"/>
      <c r="S792" s="172"/>
      <c r="T792" s="173"/>
      <c r="AT792" s="168" t="s">
        <v>2624</v>
      </c>
      <c r="AU792" s="168" t="s">
        <v>2217</v>
      </c>
      <c r="AV792" s="13" t="s">
        <v>2217</v>
      </c>
      <c r="AW792" s="13" t="s">
        <v>26</v>
      </c>
      <c r="AX792" s="13" t="s">
        <v>2207</v>
      </c>
      <c r="AY792" s="168" t="s">
        <v>2612</v>
      </c>
    </row>
    <row r="793" spans="1:65" s="15" customFormat="1">
      <c r="B793" s="181"/>
      <c r="D793" s="161" t="s">
        <v>2624</v>
      </c>
      <c r="E793" s="182" t="s">
        <v>2156</v>
      </c>
      <c r="F793" s="183" t="s">
        <v>2641</v>
      </c>
      <c r="H793" s="184">
        <v>17.7</v>
      </c>
      <c r="I793" s="348"/>
      <c r="L793" s="181"/>
      <c r="M793" s="185"/>
      <c r="N793" s="186"/>
      <c r="O793" s="186"/>
      <c r="P793" s="186"/>
      <c r="Q793" s="186"/>
      <c r="R793" s="186"/>
      <c r="S793" s="186"/>
      <c r="T793" s="187"/>
      <c r="AT793" s="182" t="s">
        <v>2624</v>
      </c>
      <c r="AU793" s="182" t="s">
        <v>2217</v>
      </c>
      <c r="AV793" s="15" t="s">
        <v>2389</v>
      </c>
      <c r="AW793" s="15" t="s">
        <v>26</v>
      </c>
      <c r="AX793" s="15" t="s">
        <v>2215</v>
      </c>
      <c r="AY793" s="182" t="s">
        <v>2612</v>
      </c>
    </row>
    <row r="794" spans="1:65" s="1" customFormat="1" ht="16.5" customHeight="1">
      <c r="A794" s="29"/>
      <c r="B794" s="146"/>
      <c r="C794" s="188" t="s">
        <v>3424</v>
      </c>
      <c r="D794" s="188" t="s">
        <v>2855</v>
      </c>
      <c r="E794" s="189" t="s">
        <v>1884</v>
      </c>
      <c r="F794" s="190" t="s">
        <v>1885</v>
      </c>
      <c r="G794" s="191" t="s">
        <v>2297</v>
      </c>
      <c r="H794" s="192">
        <v>21.24</v>
      </c>
      <c r="I794" s="349"/>
      <c r="J794" s="193">
        <f>ROUND(I794*H794,2)</f>
        <v>0</v>
      </c>
      <c r="K794" s="194"/>
      <c r="L794" s="195"/>
      <c r="M794" s="196" t="s">
        <v>2156</v>
      </c>
      <c r="N794" s="197" t="s">
        <v>2172</v>
      </c>
      <c r="O794" s="156">
        <v>0</v>
      </c>
      <c r="P794" s="156">
        <f>O794*H794</f>
        <v>0</v>
      </c>
      <c r="Q794" s="156">
        <v>1.6000000000000001E-4</v>
      </c>
      <c r="R794" s="156">
        <f>Q794*H794</f>
        <v>3.3984000000000002E-3</v>
      </c>
      <c r="S794" s="156">
        <v>0</v>
      </c>
      <c r="T794" s="157">
        <f>S794*H794</f>
        <v>0</v>
      </c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R794" s="158" t="s">
        <v>2943</v>
      </c>
      <c r="AT794" s="158" t="s">
        <v>2855</v>
      </c>
      <c r="AU794" s="158" t="s">
        <v>2217</v>
      </c>
      <c r="AY794" s="17" t="s">
        <v>2612</v>
      </c>
      <c r="BE794" s="159">
        <f>IF(N794="základní",J794,0)</f>
        <v>0</v>
      </c>
      <c r="BF794" s="159">
        <f>IF(N794="snížená",J794,0)</f>
        <v>0</v>
      </c>
      <c r="BG794" s="159">
        <f>IF(N794="zákl. přenesená",J794,0)</f>
        <v>0</v>
      </c>
      <c r="BH794" s="159">
        <f>IF(N794="sníž. přenesená",J794,0)</f>
        <v>0</v>
      </c>
      <c r="BI794" s="159">
        <f>IF(N794="nulová",J794,0)</f>
        <v>0</v>
      </c>
      <c r="BJ794" s="17" t="s">
        <v>2215</v>
      </c>
      <c r="BK794" s="159">
        <f>ROUND(I794*H794,2)</f>
        <v>0</v>
      </c>
      <c r="BL794" s="17" t="s">
        <v>2512</v>
      </c>
      <c r="BM794" s="158" t="s">
        <v>1886</v>
      </c>
    </row>
    <row r="795" spans="1:65" s="13" customFormat="1">
      <c r="B795" s="167"/>
      <c r="D795" s="161" t="s">
        <v>2624</v>
      </c>
      <c r="E795" s="168" t="s">
        <v>2156</v>
      </c>
      <c r="F795" s="169" t="s">
        <v>1887</v>
      </c>
      <c r="H795" s="170">
        <v>21.24</v>
      </c>
      <c r="I795" s="346"/>
      <c r="L795" s="167"/>
      <c r="M795" s="171"/>
      <c r="N795" s="172"/>
      <c r="O795" s="172"/>
      <c r="P795" s="172"/>
      <c r="Q795" s="172"/>
      <c r="R795" s="172"/>
      <c r="S795" s="172"/>
      <c r="T795" s="173"/>
      <c r="AT795" s="168" t="s">
        <v>2624</v>
      </c>
      <c r="AU795" s="168" t="s">
        <v>2217</v>
      </c>
      <c r="AV795" s="13" t="s">
        <v>2217</v>
      </c>
      <c r="AW795" s="13" t="s">
        <v>26</v>
      </c>
      <c r="AX795" s="13" t="s">
        <v>2207</v>
      </c>
      <c r="AY795" s="168" t="s">
        <v>2612</v>
      </c>
    </row>
    <row r="796" spans="1:65" s="15" customFormat="1">
      <c r="B796" s="181"/>
      <c r="D796" s="161" t="s">
        <v>2624</v>
      </c>
      <c r="E796" s="182" t="s">
        <v>2156</v>
      </c>
      <c r="F796" s="183" t="s">
        <v>2641</v>
      </c>
      <c r="H796" s="184">
        <v>21.24</v>
      </c>
      <c r="I796" s="348"/>
      <c r="L796" s="181"/>
      <c r="M796" s="185"/>
      <c r="N796" s="186"/>
      <c r="O796" s="186"/>
      <c r="P796" s="186"/>
      <c r="Q796" s="186"/>
      <c r="R796" s="186"/>
      <c r="S796" s="186"/>
      <c r="T796" s="187"/>
      <c r="AT796" s="182" t="s">
        <v>2624</v>
      </c>
      <c r="AU796" s="182" t="s">
        <v>2217</v>
      </c>
      <c r="AV796" s="15" t="s">
        <v>2389</v>
      </c>
      <c r="AW796" s="15" t="s">
        <v>26</v>
      </c>
      <c r="AX796" s="15" t="s">
        <v>2215</v>
      </c>
      <c r="AY796" s="182" t="s">
        <v>2612</v>
      </c>
    </row>
    <row r="797" spans="1:65" s="1" customFormat="1" ht="16.5" customHeight="1">
      <c r="A797" s="29"/>
      <c r="B797" s="146"/>
      <c r="C797" s="147" t="s">
        <v>3435</v>
      </c>
      <c r="D797" s="147" t="s">
        <v>2618</v>
      </c>
      <c r="E797" s="148" t="s">
        <v>1888</v>
      </c>
      <c r="F797" s="149" t="s">
        <v>1889</v>
      </c>
      <c r="G797" s="150" t="s">
        <v>2345</v>
      </c>
      <c r="H797" s="151">
        <v>38.4</v>
      </c>
      <c r="I797" s="344"/>
      <c r="J797" s="152">
        <f>ROUND(I797*H797,2)</f>
        <v>0</v>
      </c>
      <c r="K797" s="153"/>
      <c r="L797" s="30"/>
      <c r="M797" s="154" t="s">
        <v>2156</v>
      </c>
      <c r="N797" s="155" t="s">
        <v>2172</v>
      </c>
      <c r="O797" s="156">
        <v>0.38400000000000001</v>
      </c>
      <c r="P797" s="156">
        <f>O797*H797</f>
        <v>14.7456</v>
      </c>
      <c r="Q797" s="156">
        <v>0</v>
      </c>
      <c r="R797" s="156">
        <f>Q797*H797</f>
        <v>0</v>
      </c>
      <c r="S797" s="156">
        <v>0</v>
      </c>
      <c r="T797" s="157">
        <f>S797*H797</f>
        <v>0</v>
      </c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R797" s="158" t="s">
        <v>2512</v>
      </c>
      <c r="AT797" s="158" t="s">
        <v>2618</v>
      </c>
      <c r="AU797" s="158" t="s">
        <v>2217</v>
      </c>
      <c r="AY797" s="17" t="s">
        <v>2612</v>
      </c>
      <c r="BE797" s="159">
        <f>IF(N797="základní",J797,0)</f>
        <v>0</v>
      </c>
      <c r="BF797" s="159">
        <f>IF(N797="snížená",J797,0)</f>
        <v>0</v>
      </c>
      <c r="BG797" s="159">
        <f>IF(N797="zákl. přenesená",J797,0)</f>
        <v>0</v>
      </c>
      <c r="BH797" s="159">
        <f>IF(N797="sníž. přenesená",J797,0)</f>
        <v>0</v>
      </c>
      <c r="BI797" s="159">
        <f>IF(N797="nulová",J797,0)</f>
        <v>0</v>
      </c>
      <c r="BJ797" s="17" t="s">
        <v>2215</v>
      </c>
      <c r="BK797" s="159">
        <f>ROUND(I797*H797,2)</f>
        <v>0</v>
      </c>
      <c r="BL797" s="17" t="s">
        <v>2512</v>
      </c>
      <c r="BM797" s="158" t="s">
        <v>1890</v>
      </c>
    </row>
    <row r="798" spans="1:65" s="13" customFormat="1">
      <c r="B798" s="167"/>
      <c r="D798" s="161" t="s">
        <v>2624</v>
      </c>
      <c r="E798" s="168" t="s">
        <v>2156</v>
      </c>
      <c r="F798" s="169" t="s">
        <v>1891</v>
      </c>
      <c r="H798" s="170">
        <v>38.4</v>
      </c>
      <c r="I798" s="346"/>
      <c r="L798" s="167"/>
      <c r="M798" s="171"/>
      <c r="N798" s="172"/>
      <c r="O798" s="172"/>
      <c r="P798" s="172"/>
      <c r="Q798" s="172"/>
      <c r="R798" s="172"/>
      <c r="S798" s="172"/>
      <c r="T798" s="173"/>
      <c r="AT798" s="168" t="s">
        <v>2624</v>
      </c>
      <c r="AU798" s="168" t="s">
        <v>2217</v>
      </c>
      <c r="AV798" s="13" t="s">
        <v>2217</v>
      </c>
      <c r="AW798" s="13" t="s">
        <v>26</v>
      </c>
      <c r="AX798" s="13" t="s">
        <v>2207</v>
      </c>
      <c r="AY798" s="168" t="s">
        <v>2612</v>
      </c>
    </row>
    <row r="799" spans="1:65" s="15" customFormat="1">
      <c r="B799" s="181"/>
      <c r="D799" s="161" t="s">
        <v>2624</v>
      </c>
      <c r="E799" s="182" t="s">
        <v>1207</v>
      </c>
      <c r="F799" s="183" t="s">
        <v>2641</v>
      </c>
      <c r="H799" s="184">
        <v>38.4</v>
      </c>
      <c r="I799" s="348"/>
      <c r="L799" s="181"/>
      <c r="M799" s="185"/>
      <c r="N799" s="186"/>
      <c r="O799" s="186"/>
      <c r="P799" s="186"/>
      <c r="Q799" s="186"/>
      <c r="R799" s="186"/>
      <c r="S799" s="186"/>
      <c r="T799" s="187"/>
      <c r="AT799" s="182" t="s">
        <v>2624</v>
      </c>
      <c r="AU799" s="182" t="s">
        <v>2217</v>
      </c>
      <c r="AV799" s="15" t="s">
        <v>2389</v>
      </c>
      <c r="AW799" s="15" t="s">
        <v>26</v>
      </c>
      <c r="AX799" s="15" t="s">
        <v>2215</v>
      </c>
      <c r="AY799" s="182" t="s">
        <v>2612</v>
      </c>
    </row>
    <row r="800" spans="1:65" s="1" customFormat="1" ht="16.5" customHeight="1">
      <c r="A800" s="29"/>
      <c r="B800" s="146"/>
      <c r="C800" s="188" t="s">
        <v>969</v>
      </c>
      <c r="D800" s="188" t="s">
        <v>2855</v>
      </c>
      <c r="E800" s="189" t="s">
        <v>1892</v>
      </c>
      <c r="F800" s="190" t="s">
        <v>1893</v>
      </c>
      <c r="G800" s="191" t="s">
        <v>2345</v>
      </c>
      <c r="H800" s="192">
        <v>38.4</v>
      </c>
      <c r="I800" s="349"/>
      <c r="J800" s="193">
        <f>ROUND(I800*H800,2)</f>
        <v>0</v>
      </c>
      <c r="K800" s="194"/>
      <c r="L800" s="195"/>
      <c r="M800" s="196" t="s">
        <v>2156</v>
      </c>
      <c r="N800" s="197" t="s">
        <v>2172</v>
      </c>
      <c r="O800" s="156">
        <v>0</v>
      </c>
      <c r="P800" s="156">
        <f>O800*H800</f>
        <v>0</v>
      </c>
      <c r="Q800" s="156">
        <v>0.01</v>
      </c>
      <c r="R800" s="156">
        <f>Q800*H800</f>
        <v>0.38400000000000001</v>
      </c>
      <c r="S800" s="156">
        <v>0</v>
      </c>
      <c r="T800" s="157">
        <f>S800*H800</f>
        <v>0</v>
      </c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R800" s="158" t="s">
        <v>2943</v>
      </c>
      <c r="AT800" s="158" t="s">
        <v>2855</v>
      </c>
      <c r="AU800" s="158" t="s">
        <v>2217</v>
      </c>
      <c r="AY800" s="17" t="s">
        <v>2612</v>
      </c>
      <c r="BE800" s="159">
        <f>IF(N800="základní",J800,0)</f>
        <v>0</v>
      </c>
      <c r="BF800" s="159">
        <f>IF(N800="snížená",J800,0)</f>
        <v>0</v>
      </c>
      <c r="BG800" s="159">
        <f>IF(N800="zákl. přenesená",J800,0)</f>
        <v>0</v>
      </c>
      <c r="BH800" s="159">
        <f>IF(N800="sníž. přenesená",J800,0)</f>
        <v>0</v>
      </c>
      <c r="BI800" s="159">
        <f>IF(N800="nulová",J800,0)</f>
        <v>0</v>
      </c>
      <c r="BJ800" s="17" t="s">
        <v>2215</v>
      </c>
      <c r="BK800" s="159">
        <f>ROUND(I800*H800,2)</f>
        <v>0</v>
      </c>
      <c r="BL800" s="17" t="s">
        <v>2512</v>
      </c>
      <c r="BM800" s="158" t="s">
        <v>1894</v>
      </c>
    </row>
    <row r="801" spans="1:65" s="13" customFormat="1">
      <c r="B801" s="167"/>
      <c r="D801" s="161" t="s">
        <v>2624</v>
      </c>
      <c r="E801" s="168" t="s">
        <v>2156</v>
      </c>
      <c r="F801" s="169" t="s">
        <v>1207</v>
      </c>
      <c r="H801" s="170">
        <v>38.4</v>
      </c>
      <c r="I801" s="346"/>
      <c r="L801" s="167"/>
      <c r="M801" s="171"/>
      <c r="N801" s="172"/>
      <c r="O801" s="172"/>
      <c r="P801" s="172"/>
      <c r="Q801" s="172"/>
      <c r="R801" s="172"/>
      <c r="S801" s="172"/>
      <c r="T801" s="173"/>
      <c r="AT801" s="168" t="s">
        <v>2624</v>
      </c>
      <c r="AU801" s="168" t="s">
        <v>2217</v>
      </c>
      <c r="AV801" s="13" t="s">
        <v>2217</v>
      </c>
      <c r="AW801" s="13" t="s">
        <v>26</v>
      </c>
      <c r="AX801" s="13" t="s">
        <v>2207</v>
      </c>
      <c r="AY801" s="168" t="s">
        <v>2612</v>
      </c>
    </row>
    <row r="802" spans="1:65" s="15" customFormat="1">
      <c r="B802" s="181"/>
      <c r="D802" s="161" t="s">
        <v>2624</v>
      </c>
      <c r="E802" s="182" t="s">
        <v>2156</v>
      </c>
      <c r="F802" s="183" t="s">
        <v>2641</v>
      </c>
      <c r="H802" s="184">
        <v>38.4</v>
      </c>
      <c r="I802" s="348"/>
      <c r="L802" s="181"/>
      <c r="M802" s="185"/>
      <c r="N802" s="186"/>
      <c r="O802" s="186"/>
      <c r="P802" s="186"/>
      <c r="Q802" s="186"/>
      <c r="R802" s="186"/>
      <c r="S802" s="186"/>
      <c r="T802" s="187"/>
      <c r="AT802" s="182" t="s">
        <v>2624</v>
      </c>
      <c r="AU802" s="182" t="s">
        <v>2217</v>
      </c>
      <c r="AV802" s="15" t="s">
        <v>2389</v>
      </c>
      <c r="AW802" s="15" t="s">
        <v>26</v>
      </c>
      <c r="AX802" s="15" t="s">
        <v>2215</v>
      </c>
      <c r="AY802" s="182" t="s">
        <v>2612</v>
      </c>
    </row>
    <row r="803" spans="1:65" s="1" customFormat="1" ht="16.5" customHeight="1">
      <c r="A803" s="29"/>
      <c r="B803" s="146"/>
      <c r="C803" s="147" t="s">
        <v>977</v>
      </c>
      <c r="D803" s="147" t="s">
        <v>2618</v>
      </c>
      <c r="E803" s="148" t="s">
        <v>1895</v>
      </c>
      <c r="F803" s="149" t="s">
        <v>1896</v>
      </c>
      <c r="G803" s="150" t="s">
        <v>2485</v>
      </c>
      <c r="H803" s="151">
        <v>0.63100000000000001</v>
      </c>
      <c r="I803" s="344"/>
      <c r="J803" s="152">
        <f>ROUND(I803*H803,2)</f>
        <v>0</v>
      </c>
      <c r="K803" s="153"/>
      <c r="L803" s="30"/>
      <c r="M803" s="154" t="s">
        <v>2156</v>
      </c>
      <c r="N803" s="155" t="s">
        <v>2172</v>
      </c>
      <c r="O803" s="156">
        <v>1.19</v>
      </c>
      <c r="P803" s="156">
        <f>O803*H803</f>
        <v>0.75088999999999995</v>
      </c>
      <c r="Q803" s="156">
        <v>0</v>
      </c>
      <c r="R803" s="156">
        <f>Q803*H803</f>
        <v>0</v>
      </c>
      <c r="S803" s="156">
        <v>0</v>
      </c>
      <c r="T803" s="157">
        <f>S803*H803</f>
        <v>0</v>
      </c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R803" s="158" t="s">
        <v>2512</v>
      </c>
      <c r="AT803" s="158" t="s">
        <v>2618</v>
      </c>
      <c r="AU803" s="158" t="s">
        <v>2217</v>
      </c>
      <c r="AY803" s="17" t="s">
        <v>2612</v>
      </c>
      <c r="BE803" s="159">
        <f>IF(N803="základní",J803,0)</f>
        <v>0</v>
      </c>
      <c r="BF803" s="159">
        <f>IF(N803="snížená",J803,0)</f>
        <v>0</v>
      </c>
      <c r="BG803" s="159">
        <f>IF(N803="zákl. přenesená",J803,0)</f>
        <v>0</v>
      </c>
      <c r="BH803" s="159">
        <f>IF(N803="sníž. přenesená",J803,0)</f>
        <v>0</v>
      </c>
      <c r="BI803" s="159">
        <f>IF(N803="nulová",J803,0)</f>
        <v>0</v>
      </c>
      <c r="BJ803" s="17" t="s">
        <v>2215</v>
      </c>
      <c r="BK803" s="159">
        <f>ROUND(I803*H803,2)</f>
        <v>0</v>
      </c>
      <c r="BL803" s="17" t="s">
        <v>2512</v>
      </c>
      <c r="BM803" s="158" t="s">
        <v>1897</v>
      </c>
    </row>
    <row r="804" spans="1:65" s="11" customFormat="1" ht="22.9" customHeight="1">
      <c r="B804" s="134"/>
      <c r="D804" s="135" t="s">
        <v>2206</v>
      </c>
      <c r="E804" s="144" t="s">
        <v>1898</v>
      </c>
      <c r="F804" s="144" t="s">
        <v>1899</v>
      </c>
      <c r="I804" s="350"/>
      <c r="J804" s="145">
        <f>BK804</f>
        <v>0</v>
      </c>
      <c r="L804" s="134"/>
      <c r="M804" s="138"/>
      <c r="N804" s="139"/>
      <c r="O804" s="139"/>
      <c r="P804" s="140">
        <f>SUM(P805:P817)</f>
        <v>9.4544939999999986</v>
      </c>
      <c r="Q804" s="139"/>
      <c r="R804" s="140">
        <f>SUM(R805:R817)</f>
        <v>6.2202E-2</v>
      </c>
      <c r="S804" s="139"/>
      <c r="T804" s="141">
        <f>SUM(T805:T817)</f>
        <v>0</v>
      </c>
      <c r="AR804" s="135" t="s">
        <v>2217</v>
      </c>
      <c r="AT804" s="142" t="s">
        <v>2206</v>
      </c>
      <c r="AU804" s="142" t="s">
        <v>2215</v>
      </c>
      <c r="AY804" s="135" t="s">
        <v>2612</v>
      </c>
      <c r="BK804" s="143">
        <f>SUM(BK805:BK817)</f>
        <v>0</v>
      </c>
    </row>
    <row r="805" spans="1:65" s="1" customFormat="1" ht="16.5" customHeight="1">
      <c r="A805" s="29"/>
      <c r="B805" s="146"/>
      <c r="C805" s="147" t="s">
        <v>989</v>
      </c>
      <c r="D805" s="147" t="s">
        <v>2618</v>
      </c>
      <c r="E805" s="148" t="s">
        <v>1900</v>
      </c>
      <c r="F805" s="149" t="s">
        <v>1901</v>
      </c>
      <c r="G805" s="150" t="s">
        <v>2345</v>
      </c>
      <c r="H805" s="151">
        <v>15.7</v>
      </c>
      <c r="I805" s="344"/>
      <c r="J805" s="152">
        <f>ROUND(I805*H805,2)</f>
        <v>0</v>
      </c>
      <c r="K805" s="153"/>
      <c r="L805" s="30"/>
      <c r="M805" s="154" t="s">
        <v>2156</v>
      </c>
      <c r="N805" s="155" t="s">
        <v>2172</v>
      </c>
      <c r="O805" s="156">
        <v>0.186</v>
      </c>
      <c r="P805" s="156">
        <f>O805*H805</f>
        <v>2.9201999999999999</v>
      </c>
      <c r="Q805" s="156">
        <v>1.2999999999999999E-3</v>
      </c>
      <c r="R805" s="156">
        <f>Q805*H805</f>
        <v>2.0409999999999998E-2</v>
      </c>
      <c r="S805" s="156">
        <v>0</v>
      </c>
      <c r="T805" s="157">
        <f>S805*H805</f>
        <v>0</v>
      </c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R805" s="158" t="s">
        <v>2512</v>
      </c>
      <c r="AT805" s="158" t="s">
        <v>2618</v>
      </c>
      <c r="AU805" s="158" t="s">
        <v>2217</v>
      </c>
      <c r="AY805" s="17" t="s">
        <v>2612</v>
      </c>
      <c r="BE805" s="159">
        <f>IF(N805="základní",J805,0)</f>
        <v>0</v>
      </c>
      <c r="BF805" s="159">
        <f>IF(N805="snížená",J805,0)</f>
        <v>0</v>
      </c>
      <c r="BG805" s="159">
        <f>IF(N805="zákl. přenesená",J805,0)</f>
        <v>0</v>
      </c>
      <c r="BH805" s="159">
        <f>IF(N805="sníž. přenesená",J805,0)</f>
        <v>0</v>
      </c>
      <c r="BI805" s="159">
        <f>IF(N805="nulová",J805,0)</f>
        <v>0</v>
      </c>
      <c r="BJ805" s="17" t="s">
        <v>2215</v>
      </c>
      <c r="BK805" s="159">
        <f>ROUND(I805*H805,2)</f>
        <v>0</v>
      </c>
      <c r="BL805" s="17" t="s">
        <v>2512</v>
      </c>
      <c r="BM805" s="158" t="s">
        <v>1902</v>
      </c>
    </row>
    <row r="806" spans="1:65" s="13" customFormat="1">
      <c r="B806" s="167"/>
      <c r="D806" s="161" t="s">
        <v>2624</v>
      </c>
      <c r="E806" s="168" t="s">
        <v>2156</v>
      </c>
      <c r="F806" s="169" t="s">
        <v>1851</v>
      </c>
      <c r="H806" s="170">
        <v>15.7</v>
      </c>
      <c r="I806" s="346"/>
      <c r="L806" s="167"/>
      <c r="M806" s="171"/>
      <c r="N806" s="172"/>
      <c r="O806" s="172"/>
      <c r="P806" s="172"/>
      <c r="Q806" s="172"/>
      <c r="R806" s="172"/>
      <c r="S806" s="172"/>
      <c r="T806" s="173"/>
      <c r="AT806" s="168" t="s">
        <v>2624</v>
      </c>
      <c r="AU806" s="168" t="s">
        <v>2217</v>
      </c>
      <c r="AV806" s="13" t="s">
        <v>2217</v>
      </c>
      <c r="AW806" s="13" t="s">
        <v>26</v>
      </c>
      <c r="AX806" s="13" t="s">
        <v>2207</v>
      </c>
      <c r="AY806" s="168" t="s">
        <v>2612</v>
      </c>
    </row>
    <row r="807" spans="1:65" s="15" customFormat="1">
      <c r="B807" s="181"/>
      <c r="D807" s="161" t="s">
        <v>2624</v>
      </c>
      <c r="E807" s="182" t="s">
        <v>2156</v>
      </c>
      <c r="F807" s="183" t="s">
        <v>2641</v>
      </c>
      <c r="H807" s="184">
        <v>15.7</v>
      </c>
      <c r="I807" s="348"/>
      <c r="L807" s="181"/>
      <c r="M807" s="185"/>
      <c r="N807" s="186"/>
      <c r="O807" s="186"/>
      <c r="P807" s="186"/>
      <c r="Q807" s="186"/>
      <c r="R807" s="186"/>
      <c r="S807" s="186"/>
      <c r="T807" s="187"/>
      <c r="AT807" s="182" t="s">
        <v>2624</v>
      </c>
      <c r="AU807" s="182" t="s">
        <v>2217</v>
      </c>
      <c r="AV807" s="15" t="s">
        <v>2389</v>
      </c>
      <c r="AW807" s="15" t="s">
        <v>26</v>
      </c>
      <c r="AX807" s="15" t="s">
        <v>2215</v>
      </c>
      <c r="AY807" s="182" t="s">
        <v>2612</v>
      </c>
    </row>
    <row r="808" spans="1:65" s="1" customFormat="1" ht="16.5" customHeight="1">
      <c r="A808" s="29"/>
      <c r="B808" s="146"/>
      <c r="C808" s="147" t="s">
        <v>993</v>
      </c>
      <c r="D808" s="147" t="s">
        <v>2618</v>
      </c>
      <c r="E808" s="148" t="s">
        <v>1903</v>
      </c>
      <c r="F808" s="149" t="s">
        <v>1904</v>
      </c>
      <c r="G808" s="150" t="s">
        <v>2345</v>
      </c>
      <c r="H808" s="151">
        <v>15.7</v>
      </c>
      <c r="I808" s="344"/>
      <c r="J808" s="152">
        <f>ROUND(I808*H808,2)</f>
        <v>0</v>
      </c>
      <c r="K808" s="153"/>
      <c r="L808" s="30"/>
      <c r="M808" s="154" t="s">
        <v>2156</v>
      </c>
      <c r="N808" s="155" t="s">
        <v>2172</v>
      </c>
      <c r="O808" s="156">
        <v>0.20399999999999999</v>
      </c>
      <c r="P808" s="156">
        <f>O808*H808</f>
        <v>3.2027999999999999</v>
      </c>
      <c r="Q808" s="156">
        <v>1.6900000000000001E-3</v>
      </c>
      <c r="R808" s="156">
        <f>Q808*H808</f>
        <v>2.6533000000000001E-2</v>
      </c>
      <c r="S808" s="156">
        <v>0</v>
      </c>
      <c r="T808" s="157">
        <f>S808*H808</f>
        <v>0</v>
      </c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R808" s="158" t="s">
        <v>2512</v>
      </c>
      <c r="AT808" s="158" t="s">
        <v>2618</v>
      </c>
      <c r="AU808" s="158" t="s">
        <v>2217</v>
      </c>
      <c r="AY808" s="17" t="s">
        <v>2612</v>
      </c>
      <c r="BE808" s="159">
        <f>IF(N808="základní",J808,0)</f>
        <v>0</v>
      </c>
      <c r="BF808" s="159">
        <f>IF(N808="snížená",J808,0)</f>
        <v>0</v>
      </c>
      <c r="BG808" s="159">
        <f>IF(N808="zákl. přenesená",J808,0)</f>
        <v>0</v>
      </c>
      <c r="BH808" s="159">
        <f>IF(N808="sníž. přenesená",J808,0)</f>
        <v>0</v>
      </c>
      <c r="BI808" s="159">
        <f>IF(N808="nulová",J808,0)</f>
        <v>0</v>
      </c>
      <c r="BJ808" s="17" t="s">
        <v>2215</v>
      </c>
      <c r="BK808" s="159">
        <f>ROUND(I808*H808,2)</f>
        <v>0</v>
      </c>
      <c r="BL808" s="17" t="s">
        <v>2512</v>
      </c>
      <c r="BM808" s="158" t="s">
        <v>1905</v>
      </c>
    </row>
    <row r="809" spans="1:65" s="13" customFormat="1">
      <c r="B809" s="167"/>
      <c r="D809" s="161" t="s">
        <v>2624</v>
      </c>
      <c r="E809" s="168" t="s">
        <v>2156</v>
      </c>
      <c r="F809" s="169" t="s">
        <v>1851</v>
      </c>
      <c r="H809" s="170">
        <v>15.7</v>
      </c>
      <c r="I809" s="346"/>
      <c r="L809" s="167"/>
      <c r="M809" s="171"/>
      <c r="N809" s="172"/>
      <c r="O809" s="172"/>
      <c r="P809" s="172"/>
      <c r="Q809" s="172"/>
      <c r="R809" s="172"/>
      <c r="S809" s="172"/>
      <c r="T809" s="173"/>
      <c r="AT809" s="168" t="s">
        <v>2624</v>
      </c>
      <c r="AU809" s="168" t="s">
        <v>2217</v>
      </c>
      <c r="AV809" s="13" t="s">
        <v>2217</v>
      </c>
      <c r="AW809" s="13" t="s">
        <v>26</v>
      </c>
      <c r="AX809" s="13" t="s">
        <v>2207</v>
      </c>
      <c r="AY809" s="168" t="s">
        <v>2612</v>
      </c>
    </row>
    <row r="810" spans="1:65" s="15" customFormat="1">
      <c r="B810" s="181"/>
      <c r="D810" s="161" t="s">
        <v>2624</v>
      </c>
      <c r="E810" s="182" t="s">
        <v>2156</v>
      </c>
      <c r="F810" s="183" t="s">
        <v>2641</v>
      </c>
      <c r="H810" s="184">
        <v>15.7</v>
      </c>
      <c r="I810" s="348"/>
      <c r="L810" s="181"/>
      <c r="M810" s="185"/>
      <c r="N810" s="186"/>
      <c r="O810" s="186"/>
      <c r="P810" s="186"/>
      <c r="Q810" s="186"/>
      <c r="R810" s="186"/>
      <c r="S810" s="186"/>
      <c r="T810" s="187"/>
      <c r="AT810" s="182" t="s">
        <v>2624</v>
      </c>
      <c r="AU810" s="182" t="s">
        <v>2217</v>
      </c>
      <c r="AV810" s="15" t="s">
        <v>2389</v>
      </c>
      <c r="AW810" s="15" t="s">
        <v>26</v>
      </c>
      <c r="AX810" s="15" t="s">
        <v>2215</v>
      </c>
      <c r="AY810" s="182" t="s">
        <v>2612</v>
      </c>
    </row>
    <row r="811" spans="1:65" s="1" customFormat="1" ht="16.5" customHeight="1">
      <c r="A811" s="29"/>
      <c r="B811" s="146"/>
      <c r="C811" s="147" t="s">
        <v>999</v>
      </c>
      <c r="D811" s="147" t="s">
        <v>2618</v>
      </c>
      <c r="E811" s="148" t="s">
        <v>1906</v>
      </c>
      <c r="F811" s="149" t="s">
        <v>1907</v>
      </c>
      <c r="G811" s="150" t="s">
        <v>3034</v>
      </c>
      <c r="H811" s="151">
        <v>2</v>
      </c>
      <c r="I811" s="344"/>
      <c r="J811" s="152">
        <f>ROUND(I811*H811,2)</f>
        <v>0</v>
      </c>
      <c r="K811" s="153"/>
      <c r="L811" s="30"/>
      <c r="M811" s="154" t="s">
        <v>2156</v>
      </c>
      <c r="N811" s="155" t="s">
        <v>2172</v>
      </c>
      <c r="O811" s="156">
        <v>0.4</v>
      </c>
      <c r="P811" s="156">
        <f>O811*H811</f>
        <v>0.8</v>
      </c>
      <c r="Q811" s="156">
        <v>3.6000000000000002E-4</v>
      </c>
      <c r="R811" s="156">
        <f>Q811*H811</f>
        <v>7.2000000000000005E-4</v>
      </c>
      <c r="S811" s="156">
        <v>0</v>
      </c>
      <c r="T811" s="157">
        <f>S811*H811</f>
        <v>0</v>
      </c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R811" s="158" t="s">
        <v>2512</v>
      </c>
      <c r="AT811" s="158" t="s">
        <v>2618</v>
      </c>
      <c r="AU811" s="158" t="s">
        <v>2217</v>
      </c>
      <c r="AY811" s="17" t="s">
        <v>2612</v>
      </c>
      <c r="BE811" s="159">
        <f>IF(N811="základní",J811,0)</f>
        <v>0</v>
      </c>
      <c r="BF811" s="159">
        <f>IF(N811="snížená",J811,0)</f>
        <v>0</v>
      </c>
      <c r="BG811" s="159">
        <f>IF(N811="zákl. přenesená",J811,0)</f>
        <v>0</v>
      </c>
      <c r="BH811" s="159">
        <f>IF(N811="sníž. přenesená",J811,0)</f>
        <v>0</v>
      </c>
      <c r="BI811" s="159">
        <f>IF(N811="nulová",J811,0)</f>
        <v>0</v>
      </c>
      <c r="BJ811" s="17" t="s">
        <v>2215</v>
      </c>
      <c r="BK811" s="159">
        <f>ROUND(I811*H811,2)</f>
        <v>0</v>
      </c>
      <c r="BL811" s="17" t="s">
        <v>2512</v>
      </c>
      <c r="BM811" s="158" t="s">
        <v>1908</v>
      </c>
    </row>
    <row r="812" spans="1:65" s="13" customFormat="1">
      <c r="B812" s="167"/>
      <c r="D812" s="161" t="s">
        <v>2624</v>
      </c>
      <c r="E812" s="168" t="s">
        <v>2156</v>
      </c>
      <c r="F812" s="169" t="s">
        <v>2217</v>
      </c>
      <c r="H812" s="170">
        <v>2</v>
      </c>
      <c r="I812" s="346"/>
      <c r="L812" s="167"/>
      <c r="M812" s="171"/>
      <c r="N812" s="172"/>
      <c r="O812" s="172"/>
      <c r="P812" s="172"/>
      <c r="Q812" s="172"/>
      <c r="R812" s="172"/>
      <c r="S812" s="172"/>
      <c r="T812" s="173"/>
      <c r="AT812" s="168" t="s">
        <v>2624</v>
      </c>
      <c r="AU812" s="168" t="s">
        <v>2217</v>
      </c>
      <c r="AV812" s="13" t="s">
        <v>2217</v>
      </c>
      <c r="AW812" s="13" t="s">
        <v>26</v>
      </c>
      <c r="AX812" s="13" t="s">
        <v>2207</v>
      </c>
      <c r="AY812" s="168" t="s">
        <v>2612</v>
      </c>
    </row>
    <row r="813" spans="1:65" s="15" customFormat="1">
      <c r="B813" s="181"/>
      <c r="D813" s="161" t="s">
        <v>2624</v>
      </c>
      <c r="E813" s="182" t="s">
        <v>2156</v>
      </c>
      <c r="F813" s="183" t="s">
        <v>2641</v>
      </c>
      <c r="H813" s="184">
        <v>2</v>
      </c>
      <c r="I813" s="348"/>
      <c r="L813" s="181"/>
      <c r="M813" s="185"/>
      <c r="N813" s="186"/>
      <c r="O813" s="186"/>
      <c r="P813" s="186"/>
      <c r="Q813" s="186"/>
      <c r="R813" s="186"/>
      <c r="S813" s="186"/>
      <c r="T813" s="187"/>
      <c r="AT813" s="182" t="s">
        <v>2624</v>
      </c>
      <c r="AU813" s="182" t="s">
        <v>2217</v>
      </c>
      <c r="AV813" s="15" t="s">
        <v>2389</v>
      </c>
      <c r="AW813" s="15" t="s">
        <v>26</v>
      </c>
      <c r="AX813" s="15" t="s">
        <v>2215</v>
      </c>
      <c r="AY813" s="182" t="s">
        <v>2612</v>
      </c>
    </row>
    <row r="814" spans="1:65" s="1" customFormat="1" ht="16.5" customHeight="1">
      <c r="A814" s="29"/>
      <c r="B814" s="146"/>
      <c r="C814" s="147" t="s">
        <v>2308</v>
      </c>
      <c r="D814" s="147" t="s">
        <v>2618</v>
      </c>
      <c r="E814" s="148" t="s">
        <v>1909</v>
      </c>
      <c r="F814" s="149" t="s">
        <v>1910</v>
      </c>
      <c r="G814" s="150" t="s">
        <v>2345</v>
      </c>
      <c r="H814" s="151">
        <v>6.7</v>
      </c>
      <c r="I814" s="344"/>
      <c r="J814" s="152">
        <f>ROUND(I814*H814,2)</f>
        <v>0</v>
      </c>
      <c r="K814" s="153"/>
      <c r="L814" s="30"/>
      <c r="M814" s="154" t="s">
        <v>2156</v>
      </c>
      <c r="N814" s="155" t="s">
        <v>2172</v>
      </c>
      <c r="O814" s="156">
        <v>0.33400000000000002</v>
      </c>
      <c r="P814" s="156">
        <f>O814*H814</f>
        <v>2.2378</v>
      </c>
      <c r="Q814" s="156">
        <v>2.1700000000000001E-3</v>
      </c>
      <c r="R814" s="156">
        <f>Q814*H814</f>
        <v>1.4539000000000002E-2</v>
      </c>
      <c r="S814" s="156">
        <v>0</v>
      </c>
      <c r="T814" s="157">
        <f>S814*H814</f>
        <v>0</v>
      </c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R814" s="158" t="s">
        <v>2512</v>
      </c>
      <c r="AT814" s="158" t="s">
        <v>2618</v>
      </c>
      <c r="AU814" s="158" t="s">
        <v>2217</v>
      </c>
      <c r="AY814" s="17" t="s">
        <v>2612</v>
      </c>
      <c r="BE814" s="159">
        <f>IF(N814="základní",J814,0)</f>
        <v>0</v>
      </c>
      <c r="BF814" s="159">
        <f>IF(N814="snížená",J814,0)</f>
        <v>0</v>
      </c>
      <c r="BG814" s="159">
        <f>IF(N814="zákl. přenesená",J814,0)</f>
        <v>0</v>
      </c>
      <c r="BH814" s="159">
        <f>IF(N814="sníž. přenesená",J814,0)</f>
        <v>0</v>
      </c>
      <c r="BI814" s="159">
        <f>IF(N814="nulová",J814,0)</f>
        <v>0</v>
      </c>
      <c r="BJ814" s="17" t="s">
        <v>2215</v>
      </c>
      <c r="BK814" s="159">
        <f>ROUND(I814*H814,2)</f>
        <v>0</v>
      </c>
      <c r="BL814" s="17" t="s">
        <v>2512</v>
      </c>
      <c r="BM814" s="158" t="s">
        <v>1911</v>
      </c>
    </row>
    <row r="815" spans="1:65" s="13" customFormat="1">
      <c r="B815" s="167"/>
      <c r="D815" s="161" t="s">
        <v>2624</v>
      </c>
      <c r="E815" s="168" t="s">
        <v>2156</v>
      </c>
      <c r="F815" s="169" t="s">
        <v>1912</v>
      </c>
      <c r="H815" s="170">
        <v>6.7</v>
      </c>
      <c r="I815" s="346"/>
      <c r="L815" s="167"/>
      <c r="M815" s="171"/>
      <c r="N815" s="172"/>
      <c r="O815" s="172"/>
      <c r="P815" s="172"/>
      <c r="Q815" s="172"/>
      <c r="R815" s="172"/>
      <c r="S815" s="172"/>
      <c r="T815" s="173"/>
      <c r="AT815" s="168" t="s">
        <v>2624</v>
      </c>
      <c r="AU815" s="168" t="s">
        <v>2217</v>
      </c>
      <c r="AV815" s="13" t="s">
        <v>2217</v>
      </c>
      <c r="AW815" s="13" t="s">
        <v>26</v>
      </c>
      <c r="AX815" s="13" t="s">
        <v>2207</v>
      </c>
      <c r="AY815" s="168" t="s">
        <v>2612</v>
      </c>
    </row>
    <row r="816" spans="1:65" s="15" customFormat="1">
      <c r="B816" s="181"/>
      <c r="D816" s="161" t="s">
        <v>2624</v>
      </c>
      <c r="E816" s="182" t="s">
        <v>2156</v>
      </c>
      <c r="F816" s="183" t="s">
        <v>2641</v>
      </c>
      <c r="H816" s="184">
        <v>6.7</v>
      </c>
      <c r="I816" s="348"/>
      <c r="L816" s="181"/>
      <c r="M816" s="185"/>
      <c r="N816" s="186"/>
      <c r="O816" s="186"/>
      <c r="P816" s="186"/>
      <c r="Q816" s="186"/>
      <c r="R816" s="186"/>
      <c r="S816" s="186"/>
      <c r="T816" s="187"/>
      <c r="AT816" s="182" t="s">
        <v>2624</v>
      </c>
      <c r="AU816" s="182" t="s">
        <v>2217</v>
      </c>
      <c r="AV816" s="15" t="s">
        <v>2389</v>
      </c>
      <c r="AW816" s="15" t="s">
        <v>26</v>
      </c>
      <c r="AX816" s="15" t="s">
        <v>2215</v>
      </c>
      <c r="AY816" s="182" t="s">
        <v>2612</v>
      </c>
    </row>
    <row r="817" spans="1:65" s="1" customFormat="1" ht="16.5" customHeight="1">
      <c r="A817" s="29"/>
      <c r="B817" s="146"/>
      <c r="C817" s="147" t="s">
        <v>1021</v>
      </c>
      <c r="D817" s="147" t="s">
        <v>2618</v>
      </c>
      <c r="E817" s="148" t="s">
        <v>1913</v>
      </c>
      <c r="F817" s="149" t="s">
        <v>1914</v>
      </c>
      <c r="G817" s="150" t="s">
        <v>2485</v>
      </c>
      <c r="H817" s="151">
        <v>6.2E-2</v>
      </c>
      <c r="I817" s="344"/>
      <c r="J817" s="152">
        <f>ROUND(I817*H817,2)</f>
        <v>0</v>
      </c>
      <c r="K817" s="153"/>
      <c r="L817" s="30"/>
      <c r="M817" s="154" t="s">
        <v>2156</v>
      </c>
      <c r="N817" s="155" t="s">
        <v>2172</v>
      </c>
      <c r="O817" s="156">
        <v>4.7370000000000001</v>
      </c>
      <c r="P817" s="156">
        <f>O817*H817</f>
        <v>0.29369400000000001</v>
      </c>
      <c r="Q817" s="156">
        <v>0</v>
      </c>
      <c r="R817" s="156">
        <f>Q817*H817</f>
        <v>0</v>
      </c>
      <c r="S817" s="156">
        <v>0</v>
      </c>
      <c r="T817" s="157">
        <f>S817*H817</f>
        <v>0</v>
      </c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R817" s="158" t="s">
        <v>2512</v>
      </c>
      <c r="AT817" s="158" t="s">
        <v>2618</v>
      </c>
      <c r="AU817" s="158" t="s">
        <v>2217</v>
      </c>
      <c r="AY817" s="17" t="s">
        <v>2612</v>
      </c>
      <c r="BE817" s="159">
        <f>IF(N817="základní",J817,0)</f>
        <v>0</v>
      </c>
      <c r="BF817" s="159">
        <f>IF(N817="snížená",J817,0)</f>
        <v>0</v>
      </c>
      <c r="BG817" s="159">
        <f>IF(N817="zákl. přenesená",J817,0)</f>
        <v>0</v>
      </c>
      <c r="BH817" s="159">
        <f>IF(N817="sníž. přenesená",J817,0)</f>
        <v>0</v>
      </c>
      <c r="BI817" s="159">
        <f>IF(N817="nulová",J817,0)</f>
        <v>0</v>
      </c>
      <c r="BJ817" s="17" t="s">
        <v>2215</v>
      </c>
      <c r="BK817" s="159">
        <f>ROUND(I817*H817,2)</f>
        <v>0</v>
      </c>
      <c r="BL817" s="17" t="s">
        <v>2512</v>
      </c>
      <c r="BM817" s="158" t="s">
        <v>1915</v>
      </c>
    </row>
    <row r="818" spans="1:65" s="11" customFormat="1" ht="22.9" customHeight="1">
      <c r="B818" s="134"/>
      <c r="D818" s="135" t="s">
        <v>2206</v>
      </c>
      <c r="E818" s="144" t="s">
        <v>1916</v>
      </c>
      <c r="F818" s="144" t="s">
        <v>1917</v>
      </c>
      <c r="I818" s="350"/>
      <c r="J818" s="145">
        <f>BK818</f>
        <v>0</v>
      </c>
      <c r="L818" s="134"/>
      <c r="M818" s="138"/>
      <c r="N818" s="139"/>
      <c r="O818" s="139"/>
      <c r="P818" s="140">
        <f>SUM(P819:P858)</f>
        <v>58.245016999999997</v>
      </c>
      <c r="Q818" s="139"/>
      <c r="R818" s="140">
        <f>SUM(R819:R858)</f>
        <v>2.6890508</v>
      </c>
      <c r="S818" s="139"/>
      <c r="T818" s="141">
        <f>SUM(T819:T858)</f>
        <v>0</v>
      </c>
      <c r="AR818" s="135" t="s">
        <v>2217</v>
      </c>
      <c r="AT818" s="142" t="s">
        <v>2206</v>
      </c>
      <c r="AU818" s="142" t="s">
        <v>2215</v>
      </c>
      <c r="AY818" s="135" t="s">
        <v>2612</v>
      </c>
      <c r="BK818" s="143">
        <f>SUM(BK819:BK858)</f>
        <v>0</v>
      </c>
    </row>
    <row r="819" spans="1:65" s="1" customFormat="1" ht="16.5" customHeight="1">
      <c r="A819" s="29"/>
      <c r="B819" s="146"/>
      <c r="C819" s="147" t="s">
        <v>1032</v>
      </c>
      <c r="D819" s="147" t="s">
        <v>2618</v>
      </c>
      <c r="E819" s="148" t="s">
        <v>1918</v>
      </c>
      <c r="F819" s="149" t="s">
        <v>1919</v>
      </c>
      <c r="G819" s="150" t="s">
        <v>2297</v>
      </c>
      <c r="H819" s="151">
        <v>47.1</v>
      </c>
      <c r="I819" s="344"/>
      <c r="J819" s="152">
        <f>ROUND(I819*H819,2)</f>
        <v>0</v>
      </c>
      <c r="K819" s="153"/>
      <c r="L819" s="30"/>
      <c r="M819" s="154" t="s">
        <v>2156</v>
      </c>
      <c r="N819" s="155" t="s">
        <v>2172</v>
      </c>
      <c r="O819" s="156">
        <v>0.44</v>
      </c>
      <c r="P819" s="156">
        <f>O819*H819</f>
        <v>20.724</v>
      </c>
      <c r="Q819" s="156">
        <v>4.6440000000000002E-2</v>
      </c>
      <c r="R819" s="156">
        <f>Q819*H819</f>
        <v>2.1873240000000003</v>
      </c>
      <c r="S819" s="156">
        <v>0</v>
      </c>
      <c r="T819" s="157">
        <f>S819*H819</f>
        <v>0</v>
      </c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R819" s="158" t="s">
        <v>2512</v>
      </c>
      <c r="AT819" s="158" t="s">
        <v>2618</v>
      </c>
      <c r="AU819" s="158" t="s">
        <v>2217</v>
      </c>
      <c r="AY819" s="17" t="s">
        <v>2612</v>
      </c>
      <c r="BE819" s="159">
        <f>IF(N819="základní",J819,0)</f>
        <v>0</v>
      </c>
      <c r="BF819" s="159">
        <f>IF(N819="snížená",J819,0)</f>
        <v>0</v>
      </c>
      <c r="BG819" s="159">
        <f>IF(N819="zákl. přenesená",J819,0)</f>
        <v>0</v>
      </c>
      <c r="BH819" s="159">
        <f>IF(N819="sníž. přenesená",J819,0)</f>
        <v>0</v>
      </c>
      <c r="BI819" s="159">
        <f>IF(N819="nulová",J819,0)</f>
        <v>0</v>
      </c>
      <c r="BJ819" s="17" t="s">
        <v>2215</v>
      </c>
      <c r="BK819" s="159">
        <f>ROUND(I819*H819,2)</f>
        <v>0</v>
      </c>
      <c r="BL819" s="17" t="s">
        <v>2512</v>
      </c>
      <c r="BM819" s="158" t="s">
        <v>1920</v>
      </c>
    </row>
    <row r="820" spans="1:65" s="13" customFormat="1">
      <c r="B820" s="167"/>
      <c r="D820" s="161" t="s">
        <v>2624</v>
      </c>
      <c r="E820" s="168" t="s">
        <v>2156</v>
      </c>
      <c r="F820" s="169" t="s">
        <v>1921</v>
      </c>
      <c r="H820" s="170">
        <v>47.1</v>
      </c>
      <c r="I820" s="346"/>
      <c r="L820" s="167"/>
      <c r="M820" s="171"/>
      <c r="N820" s="172"/>
      <c r="O820" s="172"/>
      <c r="P820" s="172"/>
      <c r="Q820" s="172"/>
      <c r="R820" s="172"/>
      <c r="S820" s="172"/>
      <c r="T820" s="173"/>
      <c r="AT820" s="168" t="s">
        <v>2624</v>
      </c>
      <c r="AU820" s="168" t="s">
        <v>2217</v>
      </c>
      <c r="AV820" s="13" t="s">
        <v>2217</v>
      </c>
      <c r="AW820" s="13" t="s">
        <v>26</v>
      </c>
      <c r="AX820" s="13" t="s">
        <v>2207</v>
      </c>
      <c r="AY820" s="168" t="s">
        <v>2612</v>
      </c>
    </row>
    <row r="821" spans="1:65" s="15" customFormat="1">
      <c r="B821" s="181"/>
      <c r="D821" s="161" t="s">
        <v>2624</v>
      </c>
      <c r="E821" s="182" t="s">
        <v>1138</v>
      </c>
      <c r="F821" s="183" t="s">
        <v>2641</v>
      </c>
      <c r="H821" s="184">
        <v>47.1</v>
      </c>
      <c r="I821" s="348"/>
      <c r="L821" s="181"/>
      <c r="M821" s="185"/>
      <c r="N821" s="186"/>
      <c r="O821" s="186"/>
      <c r="P821" s="186"/>
      <c r="Q821" s="186"/>
      <c r="R821" s="186"/>
      <c r="S821" s="186"/>
      <c r="T821" s="187"/>
      <c r="AT821" s="182" t="s">
        <v>2624</v>
      </c>
      <c r="AU821" s="182" t="s">
        <v>2217</v>
      </c>
      <c r="AV821" s="15" t="s">
        <v>2389</v>
      </c>
      <c r="AW821" s="15" t="s">
        <v>26</v>
      </c>
      <c r="AX821" s="15" t="s">
        <v>2215</v>
      </c>
      <c r="AY821" s="182" t="s">
        <v>2612</v>
      </c>
    </row>
    <row r="822" spans="1:65" s="1" customFormat="1" ht="16.5" customHeight="1">
      <c r="A822" s="29"/>
      <c r="B822" s="146"/>
      <c r="C822" s="147" t="s">
        <v>1037</v>
      </c>
      <c r="D822" s="147" t="s">
        <v>2618</v>
      </c>
      <c r="E822" s="148" t="s">
        <v>1922</v>
      </c>
      <c r="F822" s="149" t="s">
        <v>1923</v>
      </c>
      <c r="G822" s="150" t="s">
        <v>2297</v>
      </c>
      <c r="H822" s="151">
        <v>47.1</v>
      </c>
      <c r="I822" s="344"/>
      <c r="J822" s="152">
        <f>ROUND(I822*H822,2)</f>
        <v>0</v>
      </c>
      <c r="K822" s="153"/>
      <c r="L822" s="30"/>
      <c r="M822" s="154" t="s">
        <v>2156</v>
      </c>
      <c r="N822" s="155" t="s">
        <v>2172</v>
      </c>
      <c r="O822" s="156">
        <v>0.14699999999999999</v>
      </c>
      <c r="P822" s="156">
        <f>O822*H822</f>
        <v>6.9237000000000002</v>
      </c>
      <c r="Q822" s="156">
        <v>3.0000000000000001E-5</v>
      </c>
      <c r="R822" s="156">
        <f>Q822*H822</f>
        <v>1.413E-3</v>
      </c>
      <c r="S822" s="156">
        <v>0</v>
      </c>
      <c r="T822" s="157">
        <f>S822*H822</f>
        <v>0</v>
      </c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R822" s="158" t="s">
        <v>2512</v>
      </c>
      <c r="AT822" s="158" t="s">
        <v>2618</v>
      </c>
      <c r="AU822" s="158" t="s">
        <v>2217</v>
      </c>
      <c r="AY822" s="17" t="s">
        <v>2612</v>
      </c>
      <c r="BE822" s="159">
        <f>IF(N822="základní",J822,0)</f>
        <v>0</v>
      </c>
      <c r="BF822" s="159">
        <f>IF(N822="snížená",J822,0)</f>
        <v>0</v>
      </c>
      <c r="BG822" s="159">
        <f>IF(N822="zákl. přenesená",J822,0)</f>
        <v>0</v>
      </c>
      <c r="BH822" s="159">
        <f>IF(N822="sníž. přenesená",J822,0)</f>
        <v>0</v>
      </c>
      <c r="BI822" s="159">
        <f>IF(N822="nulová",J822,0)</f>
        <v>0</v>
      </c>
      <c r="BJ822" s="17" t="s">
        <v>2215</v>
      </c>
      <c r="BK822" s="159">
        <f>ROUND(I822*H822,2)</f>
        <v>0</v>
      </c>
      <c r="BL822" s="17" t="s">
        <v>2512</v>
      </c>
      <c r="BM822" s="158" t="s">
        <v>1924</v>
      </c>
    </row>
    <row r="823" spans="1:65" s="13" customFormat="1">
      <c r="B823" s="167"/>
      <c r="D823" s="161" t="s">
        <v>2624</v>
      </c>
      <c r="E823" s="168" t="s">
        <v>2156</v>
      </c>
      <c r="F823" s="169" t="s">
        <v>1138</v>
      </c>
      <c r="H823" s="170">
        <v>47.1</v>
      </c>
      <c r="I823" s="346"/>
      <c r="L823" s="167"/>
      <c r="M823" s="171"/>
      <c r="N823" s="172"/>
      <c r="O823" s="172"/>
      <c r="P823" s="172"/>
      <c r="Q823" s="172"/>
      <c r="R823" s="172"/>
      <c r="S823" s="172"/>
      <c r="T823" s="173"/>
      <c r="AT823" s="168" t="s">
        <v>2624</v>
      </c>
      <c r="AU823" s="168" t="s">
        <v>2217</v>
      </c>
      <c r="AV823" s="13" t="s">
        <v>2217</v>
      </c>
      <c r="AW823" s="13" t="s">
        <v>26</v>
      </c>
      <c r="AX823" s="13" t="s">
        <v>2207</v>
      </c>
      <c r="AY823" s="168" t="s">
        <v>2612</v>
      </c>
    </row>
    <row r="824" spans="1:65" s="15" customFormat="1">
      <c r="B824" s="181"/>
      <c r="D824" s="161" t="s">
        <v>2624</v>
      </c>
      <c r="E824" s="182" t="s">
        <v>2156</v>
      </c>
      <c r="F824" s="183" t="s">
        <v>2641</v>
      </c>
      <c r="H824" s="184">
        <v>47.1</v>
      </c>
      <c r="I824" s="348"/>
      <c r="L824" s="181"/>
      <c r="M824" s="185"/>
      <c r="N824" s="186"/>
      <c r="O824" s="186"/>
      <c r="P824" s="186"/>
      <c r="Q824" s="186"/>
      <c r="R824" s="186"/>
      <c r="S824" s="186"/>
      <c r="T824" s="187"/>
      <c r="AT824" s="182" t="s">
        <v>2624</v>
      </c>
      <c r="AU824" s="182" t="s">
        <v>2217</v>
      </c>
      <c r="AV824" s="15" t="s">
        <v>2389</v>
      </c>
      <c r="AW824" s="15" t="s">
        <v>26</v>
      </c>
      <c r="AX824" s="15" t="s">
        <v>2215</v>
      </c>
      <c r="AY824" s="182" t="s">
        <v>2612</v>
      </c>
    </row>
    <row r="825" spans="1:65" s="1" customFormat="1" ht="16.5" customHeight="1">
      <c r="A825" s="29"/>
      <c r="B825" s="146"/>
      <c r="C825" s="147" t="s">
        <v>1041</v>
      </c>
      <c r="D825" s="147" t="s">
        <v>2618</v>
      </c>
      <c r="E825" s="148" t="s">
        <v>1925</v>
      </c>
      <c r="F825" s="149" t="s">
        <v>1926</v>
      </c>
      <c r="G825" s="150" t="s">
        <v>2345</v>
      </c>
      <c r="H825" s="151">
        <v>15.7</v>
      </c>
      <c r="I825" s="344"/>
      <c r="J825" s="152">
        <f>ROUND(I825*H825,2)</f>
        <v>0</v>
      </c>
      <c r="K825" s="153"/>
      <c r="L825" s="30"/>
      <c r="M825" s="154" t="s">
        <v>2156</v>
      </c>
      <c r="N825" s="155" t="s">
        <v>2172</v>
      </c>
      <c r="O825" s="156">
        <v>8.1000000000000003E-2</v>
      </c>
      <c r="P825" s="156">
        <f>O825*H825</f>
        <v>1.2717000000000001</v>
      </c>
      <c r="Q825" s="156">
        <v>2.1000000000000001E-4</v>
      </c>
      <c r="R825" s="156">
        <f>Q825*H825</f>
        <v>3.297E-3</v>
      </c>
      <c r="S825" s="156">
        <v>0</v>
      </c>
      <c r="T825" s="157">
        <f>S825*H825</f>
        <v>0</v>
      </c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R825" s="158" t="s">
        <v>2512</v>
      </c>
      <c r="AT825" s="158" t="s">
        <v>2618</v>
      </c>
      <c r="AU825" s="158" t="s">
        <v>2217</v>
      </c>
      <c r="AY825" s="17" t="s">
        <v>2612</v>
      </c>
      <c r="BE825" s="159">
        <f>IF(N825="základní",J825,0)</f>
        <v>0</v>
      </c>
      <c r="BF825" s="159">
        <f>IF(N825="snížená",J825,0)</f>
        <v>0</v>
      </c>
      <c r="BG825" s="159">
        <f>IF(N825="zákl. přenesená",J825,0)</f>
        <v>0</v>
      </c>
      <c r="BH825" s="159">
        <f>IF(N825="sníž. přenesená",J825,0)</f>
        <v>0</v>
      </c>
      <c r="BI825" s="159">
        <f>IF(N825="nulová",J825,0)</f>
        <v>0</v>
      </c>
      <c r="BJ825" s="17" t="s">
        <v>2215</v>
      </c>
      <c r="BK825" s="159">
        <f>ROUND(I825*H825,2)</f>
        <v>0</v>
      </c>
      <c r="BL825" s="17" t="s">
        <v>2512</v>
      </c>
      <c r="BM825" s="158" t="s">
        <v>1927</v>
      </c>
    </row>
    <row r="826" spans="1:65" s="13" customFormat="1">
      <c r="B826" s="167"/>
      <c r="D826" s="161" t="s">
        <v>2624</v>
      </c>
      <c r="E826" s="168" t="s">
        <v>2156</v>
      </c>
      <c r="F826" s="169" t="s">
        <v>1851</v>
      </c>
      <c r="H826" s="170">
        <v>15.7</v>
      </c>
      <c r="I826" s="346"/>
      <c r="L826" s="167"/>
      <c r="M826" s="171"/>
      <c r="N826" s="172"/>
      <c r="O826" s="172"/>
      <c r="P826" s="172"/>
      <c r="Q826" s="172"/>
      <c r="R826" s="172"/>
      <c r="S826" s="172"/>
      <c r="T826" s="173"/>
      <c r="AT826" s="168" t="s">
        <v>2624</v>
      </c>
      <c r="AU826" s="168" t="s">
        <v>2217</v>
      </c>
      <c r="AV826" s="13" t="s">
        <v>2217</v>
      </c>
      <c r="AW826" s="13" t="s">
        <v>26</v>
      </c>
      <c r="AX826" s="13" t="s">
        <v>2207</v>
      </c>
      <c r="AY826" s="168" t="s">
        <v>2612</v>
      </c>
    </row>
    <row r="827" spans="1:65" s="15" customFormat="1">
      <c r="B827" s="181"/>
      <c r="D827" s="161" t="s">
        <v>2624</v>
      </c>
      <c r="E827" s="182" t="s">
        <v>2156</v>
      </c>
      <c r="F827" s="183" t="s">
        <v>2641</v>
      </c>
      <c r="H827" s="184">
        <v>15.7</v>
      </c>
      <c r="I827" s="348"/>
      <c r="L827" s="181"/>
      <c r="M827" s="185"/>
      <c r="N827" s="186"/>
      <c r="O827" s="186"/>
      <c r="P827" s="186"/>
      <c r="Q827" s="186"/>
      <c r="R827" s="186"/>
      <c r="S827" s="186"/>
      <c r="T827" s="187"/>
      <c r="AT827" s="182" t="s">
        <v>2624</v>
      </c>
      <c r="AU827" s="182" t="s">
        <v>2217</v>
      </c>
      <c r="AV827" s="15" t="s">
        <v>2389</v>
      </c>
      <c r="AW827" s="15" t="s">
        <v>26</v>
      </c>
      <c r="AX827" s="15" t="s">
        <v>2215</v>
      </c>
      <c r="AY827" s="182" t="s">
        <v>2612</v>
      </c>
    </row>
    <row r="828" spans="1:65" s="1" customFormat="1" ht="16.5" customHeight="1">
      <c r="A828" s="29"/>
      <c r="B828" s="146"/>
      <c r="C828" s="147" t="s">
        <v>1045</v>
      </c>
      <c r="D828" s="147" t="s">
        <v>2618</v>
      </c>
      <c r="E828" s="148" t="s">
        <v>1928</v>
      </c>
      <c r="F828" s="149" t="s">
        <v>1929</v>
      </c>
      <c r="G828" s="150" t="s">
        <v>2345</v>
      </c>
      <c r="H828" s="151">
        <v>15.7</v>
      </c>
      <c r="I828" s="344"/>
      <c r="J828" s="152">
        <f>ROUND(I828*H828,2)</f>
        <v>0</v>
      </c>
      <c r="K828" s="153"/>
      <c r="L828" s="30"/>
      <c r="M828" s="154" t="s">
        <v>2156</v>
      </c>
      <c r="N828" s="155" t="s">
        <v>2172</v>
      </c>
      <c r="O828" s="156">
        <v>0.126</v>
      </c>
      <c r="P828" s="156">
        <f>O828*H828</f>
        <v>1.9782</v>
      </c>
      <c r="Q828" s="156">
        <v>2.2000000000000001E-4</v>
      </c>
      <c r="R828" s="156">
        <f>Q828*H828</f>
        <v>3.454E-3</v>
      </c>
      <c r="S828" s="156">
        <v>0</v>
      </c>
      <c r="T828" s="157">
        <f>S828*H828</f>
        <v>0</v>
      </c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R828" s="158" t="s">
        <v>2512</v>
      </c>
      <c r="AT828" s="158" t="s">
        <v>2618</v>
      </c>
      <c r="AU828" s="158" t="s">
        <v>2217</v>
      </c>
      <c r="AY828" s="17" t="s">
        <v>2612</v>
      </c>
      <c r="BE828" s="159">
        <f>IF(N828="základní",J828,0)</f>
        <v>0</v>
      </c>
      <c r="BF828" s="159">
        <f>IF(N828="snížená",J828,0)</f>
        <v>0</v>
      </c>
      <c r="BG828" s="159">
        <f>IF(N828="zákl. přenesená",J828,0)</f>
        <v>0</v>
      </c>
      <c r="BH828" s="159">
        <f>IF(N828="sníž. přenesená",J828,0)</f>
        <v>0</v>
      </c>
      <c r="BI828" s="159">
        <f>IF(N828="nulová",J828,0)</f>
        <v>0</v>
      </c>
      <c r="BJ828" s="17" t="s">
        <v>2215</v>
      </c>
      <c r="BK828" s="159">
        <f>ROUND(I828*H828,2)</f>
        <v>0</v>
      </c>
      <c r="BL828" s="17" t="s">
        <v>2512</v>
      </c>
      <c r="BM828" s="158" t="s">
        <v>1930</v>
      </c>
    </row>
    <row r="829" spans="1:65" s="13" customFormat="1">
      <c r="B829" s="167"/>
      <c r="D829" s="161" t="s">
        <v>2624</v>
      </c>
      <c r="E829" s="168" t="s">
        <v>2156</v>
      </c>
      <c r="F829" s="169" t="s">
        <v>1851</v>
      </c>
      <c r="H829" s="170">
        <v>15.7</v>
      </c>
      <c r="I829" s="346"/>
      <c r="L829" s="167"/>
      <c r="M829" s="171"/>
      <c r="N829" s="172"/>
      <c r="O829" s="172"/>
      <c r="P829" s="172"/>
      <c r="Q829" s="172"/>
      <c r="R829" s="172"/>
      <c r="S829" s="172"/>
      <c r="T829" s="173"/>
      <c r="AT829" s="168" t="s">
        <v>2624</v>
      </c>
      <c r="AU829" s="168" t="s">
        <v>2217</v>
      </c>
      <c r="AV829" s="13" t="s">
        <v>2217</v>
      </c>
      <c r="AW829" s="13" t="s">
        <v>26</v>
      </c>
      <c r="AX829" s="13" t="s">
        <v>2207</v>
      </c>
      <c r="AY829" s="168" t="s">
        <v>2612</v>
      </c>
    </row>
    <row r="830" spans="1:65" s="15" customFormat="1">
      <c r="B830" s="181"/>
      <c r="D830" s="161" t="s">
        <v>2624</v>
      </c>
      <c r="E830" s="182" t="s">
        <v>2156</v>
      </c>
      <c r="F830" s="183" t="s">
        <v>2641</v>
      </c>
      <c r="H830" s="184">
        <v>15.7</v>
      </c>
      <c r="I830" s="348"/>
      <c r="L830" s="181"/>
      <c r="M830" s="185"/>
      <c r="N830" s="186"/>
      <c r="O830" s="186"/>
      <c r="P830" s="186"/>
      <c r="Q830" s="186"/>
      <c r="R830" s="186"/>
      <c r="S830" s="186"/>
      <c r="T830" s="187"/>
      <c r="AT830" s="182" t="s">
        <v>2624</v>
      </c>
      <c r="AU830" s="182" t="s">
        <v>2217</v>
      </c>
      <c r="AV830" s="15" t="s">
        <v>2389</v>
      </c>
      <c r="AW830" s="15" t="s">
        <v>26</v>
      </c>
      <c r="AX830" s="15" t="s">
        <v>2215</v>
      </c>
      <c r="AY830" s="182" t="s">
        <v>2612</v>
      </c>
    </row>
    <row r="831" spans="1:65" s="1" customFormat="1" ht="16.5" customHeight="1">
      <c r="A831" s="29"/>
      <c r="B831" s="146"/>
      <c r="C831" s="147" t="s">
        <v>1049</v>
      </c>
      <c r="D831" s="147" t="s">
        <v>2618</v>
      </c>
      <c r="E831" s="148" t="s">
        <v>1931</v>
      </c>
      <c r="F831" s="149" t="s">
        <v>1932</v>
      </c>
      <c r="G831" s="150" t="s">
        <v>2345</v>
      </c>
      <c r="H831" s="151">
        <v>7.85</v>
      </c>
      <c r="I831" s="344"/>
      <c r="J831" s="152">
        <f>ROUND(I831*H831,2)</f>
        <v>0</v>
      </c>
      <c r="K831" s="153"/>
      <c r="L831" s="30"/>
      <c r="M831" s="154" t="s">
        <v>2156</v>
      </c>
      <c r="N831" s="155" t="s">
        <v>2172</v>
      </c>
      <c r="O831" s="156">
        <v>0.77400000000000002</v>
      </c>
      <c r="P831" s="156">
        <f>O831*H831</f>
        <v>6.0758999999999999</v>
      </c>
      <c r="Q831" s="156">
        <v>1.436E-2</v>
      </c>
      <c r="R831" s="156">
        <f>Q831*H831</f>
        <v>0.11272599999999999</v>
      </c>
      <c r="S831" s="156">
        <v>0</v>
      </c>
      <c r="T831" s="157">
        <f>S831*H831</f>
        <v>0</v>
      </c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R831" s="158" t="s">
        <v>2512</v>
      </c>
      <c r="AT831" s="158" t="s">
        <v>2618</v>
      </c>
      <c r="AU831" s="158" t="s">
        <v>2217</v>
      </c>
      <c r="AY831" s="17" t="s">
        <v>2612</v>
      </c>
      <c r="BE831" s="159">
        <f>IF(N831="základní",J831,0)</f>
        <v>0</v>
      </c>
      <c r="BF831" s="159">
        <f>IF(N831="snížená",J831,0)</f>
        <v>0</v>
      </c>
      <c r="BG831" s="159">
        <f>IF(N831="zákl. přenesená",J831,0)</f>
        <v>0</v>
      </c>
      <c r="BH831" s="159">
        <f>IF(N831="sníž. přenesená",J831,0)</f>
        <v>0</v>
      </c>
      <c r="BI831" s="159">
        <f>IF(N831="nulová",J831,0)</f>
        <v>0</v>
      </c>
      <c r="BJ831" s="17" t="s">
        <v>2215</v>
      </c>
      <c r="BK831" s="159">
        <f>ROUND(I831*H831,2)</f>
        <v>0</v>
      </c>
      <c r="BL831" s="17" t="s">
        <v>2512</v>
      </c>
      <c r="BM831" s="158" t="s">
        <v>1933</v>
      </c>
    </row>
    <row r="832" spans="1:65" s="13" customFormat="1">
      <c r="B832" s="167"/>
      <c r="D832" s="161" t="s">
        <v>2624</v>
      </c>
      <c r="E832" s="168" t="s">
        <v>2156</v>
      </c>
      <c r="F832" s="169" t="s">
        <v>1849</v>
      </c>
      <c r="H832" s="170">
        <v>7.85</v>
      </c>
      <c r="I832" s="346"/>
      <c r="L832" s="167"/>
      <c r="M832" s="171"/>
      <c r="N832" s="172"/>
      <c r="O832" s="172"/>
      <c r="P832" s="172"/>
      <c r="Q832" s="172"/>
      <c r="R832" s="172"/>
      <c r="S832" s="172"/>
      <c r="T832" s="173"/>
      <c r="AT832" s="168" t="s">
        <v>2624</v>
      </c>
      <c r="AU832" s="168" t="s">
        <v>2217</v>
      </c>
      <c r="AV832" s="13" t="s">
        <v>2217</v>
      </c>
      <c r="AW832" s="13" t="s">
        <v>26</v>
      </c>
      <c r="AX832" s="13" t="s">
        <v>2207</v>
      </c>
      <c r="AY832" s="168" t="s">
        <v>2612</v>
      </c>
    </row>
    <row r="833" spans="1:65" s="15" customFormat="1">
      <c r="B833" s="181"/>
      <c r="D833" s="161" t="s">
        <v>2624</v>
      </c>
      <c r="E833" s="182" t="s">
        <v>2156</v>
      </c>
      <c r="F833" s="183" t="s">
        <v>2641</v>
      </c>
      <c r="H833" s="184">
        <v>7.85</v>
      </c>
      <c r="I833" s="348"/>
      <c r="L833" s="181"/>
      <c r="M833" s="185"/>
      <c r="N833" s="186"/>
      <c r="O833" s="186"/>
      <c r="P833" s="186"/>
      <c r="Q833" s="186"/>
      <c r="R833" s="186"/>
      <c r="S833" s="186"/>
      <c r="T833" s="187"/>
      <c r="AT833" s="182" t="s">
        <v>2624</v>
      </c>
      <c r="AU833" s="182" t="s">
        <v>2217</v>
      </c>
      <c r="AV833" s="15" t="s">
        <v>2389</v>
      </c>
      <c r="AW833" s="15" t="s">
        <v>26</v>
      </c>
      <c r="AX833" s="15" t="s">
        <v>2215</v>
      </c>
      <c r="AY833" s="182" t="s">
        <v>2612</v>
      </c>
    </row>
    <row r="834" spans="1:65" s="1" customFormat="1" ht="16.5" customHeight="1">
      <c r="A834" s="29"/>
      <c r="B834" s="146"/>
      <c r="C834" s="147" t="s">
        <v>1055</v>
      </c>
      <c r="D834" s="147" t="s">
        <v>2618</v>
      </c>
      <c r="E834" s="148" t="s">
        <v>1934</v>
      </c>
      <c r="F834" s="149" t="s">
        <v>1935</v>
      </c>
      <c r="G834" s="150" t="s">
        <v>2345</v>
      </c>
      <c r="H834" s="151">
        <v>12</v>
      </c>
      <c r="I834" s="344"/>
      <c r="J834" s="152">
        <f>ROUND(I834*H834,2)</f>
        <v>0</v>
      </c>
      <c r="K834" s="153"/>
      <c r="L834" s="30"/>
      <c r="M834" s="154" t="s">
        <v>2156</v>
      </c>
      <c r="N834" s="155" t="s">
        <v>2172</v>
      </c>
      <c r="O834" s="156">
        <v>0.85499999999999998</v>
      </c>
      <c r="P834" s="156">
        <f>O834*H834</f>
        <v>10.26</v>
      </c>
      <c r="Q834" s="156">
        <v>2.3029999999999998E-2</v>
      </c>
      <c r="R834" s="156">
        <f>Q834*H834</f>
        <v>0.27635999999999999</v>
      </c>
      <c r="S834" s="156">
        <v>0</v>
      </c>
      <c r="T834" s="157">
        <f>S834*H834</f>
        <v>0</v>
      </c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R834" s="158" t="s">
        <v>2512</v>
      </c>
      <c r="AT834" s="158" t="s">
        <v>2618</v>
      </c>
      <c r="AU834" s="158" t="s">
        <v>2217</v>
      </c>
      <c r="AY834" s="17" t="s">
        <v>2612</v>
      </c>
      <c r="BE834" s="159">
        <f>IF(N834="základní",J834,0)</f>
        <v>0</v>
      </c>
      <c r="BF834" s="159">
        <f>IF(N834="snížená",J834,0)</f>
        <v>0</v>
      </c>
      <c r="BG834" s="159">
        <f>IF(N834="zákl. přenesená",J834,0)</f>
        <v>0</v>
      </c>
      <c r="BH834" s="159">
        <f>IF(N834="sníž. přenesená",J834,0)</f>
        <v>0</v>
      </c>
      <c r="BI834" s="159">
        <f>IF(N834="nulová",J834,0)</f>
        <v>0</v>
      </c>
      <c r="BJ834" s="17" t="s">
        <v>2215</v>
      </c>
      <c r="BK834" s="159">
        <f>ROUND(I834*H834,2)</f>
        <v>0</v>
      </c>
      <c r="BL834" s="17" t="s">
        <v>2512</v>
      </c>
      <c r="BM834" s="158" t="s">
        <v>1936</v>
      </c>
    </row>
    <row r="835" spans="1:65" s="13" customFormat="1">
      <c r="B835" s="167"/>
      <c r="D835" s="161" t="s">
        <v>2624</v>
      </c>
      <c r="E835" s="168" t="s">
        <v>2156</v>
      </c>
      <c r="F835" s="169" t="s">
        <v>1853</v>
      </c>
      <c r="H835" s="170">
        <v>12</v>
      </c>
      <c r="I835" s="346"/>
      <c r="L835" s="167"/>
      <c r="M835" s="171"/>
      <c r="N835" s="172"/>
      <c r="O835" s="172"/>
      <c r="P835" s="172"/>
      <c r="Q835" s="172"/>
      <c r="R835" s="172"/>
      <c r="S835" s="172"/>
      <c r="T835" s="173"/>
      <c r="AT835" s="168" t="s">
        <v>2624</v>
      </c>
      <c r="AU835" s="168" t="s">
        <v>2217</v>
      </c>
      <c r="AV835" s="13" t="s">
        <v>2217</v>
      </c>
      <c r="AW835" s="13" t="s">
        <v>26</v>
      </c>
      <c r="AX835" s="13" t="s">
        <v>2207</v>
      </c>
      <c r="AY835" s="168" t="s">
        <v>2612</v>
      </c>
    </row>
    <row r="836" spans="1:65" s="15" customFormat="1">
      <c r="B836" s="181"/>
      <c r="D836" s="161" t="s">
        <v>2624</v>
      </c>
      <c r="E836" s="182" t="s">
        <v>2156</v>
      </c>
      <c r="F836" s="183" t="s">
        <v>2641</v>
      </c>
      <c r="H836" s="184">
        <v>12</v>
      </c>
      <c r="I836" s="348"/>
      <c r="L836" s="181"/>
      <c r="M836" s="185"/>
      <c r="N836" s="186"/>
      <c r="O836" s="186"/>
      <c r="P836" s="186"/>
      <c r="Q836" s="186"/>
      <c r="R836" s="186"/>
      <c r="S836" s="186"/>
      <c r="T836" s="187"/>
      <c r="AT836" s="182" t="s">
        <v>2624</v>
      </c>
      <c r="AU836" s="182" t="s">
        <v>2217</v>
      </c>
      <c r="AV836" s="15" t="s">
        <v>2389</v>
      </c>
      <c r="AW836" s="15" t="s">
        <v>26</v>
      </c>
      <c r="AX836" s="15" t="s">
        <v>2215</v>
      </c>
      <c r="AY836" s="182" t="s">
        <v>2612</v>
      </c>
    </row>
    <row r="837" spans="1:65" s="1" customFormat="1" ht="16.5" customHeight="1">
      <c r="A837" s="29"/>
      <c r="B837" s="146"/>
      <c r="C837" s="147" t="s">
        <v>1062</v>
      </c>
      <c r="D837" s="147" t="s">
        <v>2618</v>
      </c>
      <c r="E837" s="148" t="s">
        <v>1937</v>
      </c>
      <c r="F837" s="149" t="s">
        <v>1938</v>
      </c>
      <c r="G837" s="150" t="s">
        <v>3034</v>
      </c>
      <c r="H837" s="151">
        <v>16</v>
      </c>
      <c r="I837" s="344"/>
      <c r="J837" s="152">
        <f>ROUND(I837*H837,2)</f>
        <v>0</v>
      </c>
      <c r="K837" s="153"/>
      <c r="L837" s="30"/>
      <c r="M837" s="154" t="s">
        <v>2156</v>
      </c>
      <c r="N837" s="155" t="s">
        <v>2172</v>
      </c>
      <c r="O837" s="156">
        <v>6.0999999999999999E-2</v>
      </c>
      <c r="P837" s="156">
        <f>O837*H837</f>
        <v>0.97599999999999998</v>
      </c>
      <c r="Q837" s="156">
        <v>0</v>
      </c>
      <c r="R837" s="156">
        <f>Q837*H837</f>
        <v>0</v>
      </c>
      <c r="S837" s="156">
        <v>0</v>
      </c>
      <c r="T837" s="157">
        <f>S837*H837</f>
        <v>0</v>
      </c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R837" s="158" t="s">
        <v>2512</v>
      </c>
      <c r="AT837" s="158" t="s">
        <v>2618</v>
      </c>
      <c r="AU837" s="158" t="s">
        <v>2217</v>
      </c>
      <c r="AY837" s="17" t="s">
        <v>2612</v>
      </c>
      <c r="BE837" s="159">
        <f>IF(N837="základní",J837,0)</f>
        <v>0</v>
      </c>
      <c r="BF837" s="159">
        <f>IF(N837="snížená",J837,0)</f>
        <v>0</v>
      </c>
      <c r="BG837" s="159">
        <f>IF(N837="zákl. přenesená",J837,0)</f>
        <v>0</v>
      </c>
      <c r="BH837" s="159">
        <f>IF(N837="sníž. přenesená",J837,0)</f>
        <v>0</v>
      </c>
      <c r="BI837" s="159">
        <f>IF(N837="nulová",J837,0)</f>
        <v>0</v>
      </c>
      <c r="BJ837" s="17" t="s">
        <v>2215</v>
      </c>
      <c r="BK837" s="159">
        <f>ROUND(I837*H837,2)</f>
        <v>0</v>
      </c>
      <c r="BL837" s="17" t="s">
        <v>2512</v>
      </c>
      <c r="BM837" s="158" t="s">
        <v>1939</v>
      </c>
    </row>
    <row r="838" spans="1:65" s="13" customFormat="1">
      <c r="B838" s="167"/>
      <c r="D838" s="161" t="s">
        <v>2624</v>
      </c>
      <c r="E838" s="168" t="s">
        <v>2156</v>
      </c>
      <c r="F838" s="169" t="s">
        <v>2512</v>
      </c>
      <c r="H838" s="170">
        <v>16</v>
      </c>
      <c r="I838" s="346"/>
      <c r="L838" s="167"/>
      <c r="M838" s="171"/>
      <c r="N838" s="172"/>
      <c r="O838" s="172"/>
      <c r="P838" s="172"/>
      <c r="Q838" s="172"/>
      <c r="R838" s="172"/>
      <c r="S838" s="172"/>
      <c r="T838" s="173"/>
      <c r="AT838" s="168" t="s">
        <v>2624</v>
      </c>
      <c r="AU838" s="168" t="s">
        <v>2217</v>
      </c>
      <c r="AV838" s="13" t="s">
        <v>2217</v>
      </c>
      <c r="AW838" s="13" t="s">
        <v>26</v>
      </c>
      <c r="AX838" s="13" t="s">
        <v>2207</v>
      </c>
      <c r="AY838" s="168" t="s">
        <v>2612</v>
      </c>
    </row>
    <row r="839" spans="1:65" s="15" customFormat="1">
      <c r="B839" s="181"/>
      <c r="D839" s="161" t="s">
        <v>2624</v>
      </c>
      <c r="E839" s="182" t="s">
        <v>2156</v>
      </c>
      <c r="F839" s="183" t="s">
        <v>2641</v>
      </c>
      <c r="H839" s="184">
        <v>16</v>
      </c>
      <c r="I839" s="348"/>
      <c r="L839" s="181"/>
      <c r="M839" s="185"/>
      <c r="N839" s="186"/>
      <c r="O839" s="186"/>
      <c r="P839" s="186"/>
      <c r="Q839" s="186"/>
      <c r="R839" s="186"/>
      <c r="S839" s="186"/>
      <c r="T839" s="187"/>
      <c r="AT839" s="182" t="s">
        <v>2624</v>
      </c>
      <c r="AU839" s="182" t="s">
        <v>2217</v>
      </c>
      <c r="AV839" s="15" t="s">
        <v>2389</v>
      </c>
      <c r="AW839" s="15" t="s">
        <v>26</v>
      </c>
      <c r="AX839" s="15" t="s">
        <v>2215</v>
      </c>
      <c r="AY839" s="182" t="s">
        <v>2612</v>
      </c>
    </row>
    <row r="840" spans="1:65" s="1" customFormat="1" ht="16.5" customHeight="1">
      <c r="A840" s="29"/>
      <c r="B840" s="146"/>
      <c r="C840" s="188" t="s">
        <v>1066</v>
      </c>
      <c r="D840" s="188" t="s">
        <v>2855</v>
      </c>
      <c r="E840" s="189" t="s">
        <v>1940</v>
      </c>
      <c r="F840" s="190" t="s">
        <v>1941</v>
      </c>
      <c r="G840" s="191" t="s">
        <v>3034</v>
      </c>
      <c r="H840" s="192">
        <v>16</v>
      </c>
      <c r="I840" s="349"/>
      <c r="J840" s="193">
        <f>ROUND(I840*H840,2)</f>
        <v>0</v>
      </c>
      <c r="K840" s="194"/>
      <c r="L840" s="195"/>
      <c r="M840" s="196" t="s">
        <v>2156</v>
      </c>
      <c r="N840" s="197" t="s">
        <v>2172</v>
      </c>
      <c r="O840" s="156">
        <v>0</v>
      </c>
      <c r="P840" s="156">
        <f>O840*H840</f>
        <v>0</v>
      </c>
      <c r="Q840" s="156">
        <v>5.8999999999999999E-3</v>
      </c>
      <c r="R840" s="156">
        <f>Q840*H840</f>
        <v>9.4399999999999998E-2</v>
      </c>
      <c r="S840" s="156">
        <v>0</v>
      </c>
      <c r="T840" s="157">
        <f>S840*H840</f>
        <v>0</v>
      </c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R840" s="158" t="s">
        <v>2943</v>
      </c>
      <c r="AT840" s="158" t="s">
        <v>2855</v>
      </c>
      <c r="AU840" s="158" t="s">
        <v>2217</v>
      </c>
      <c r="AY840" s="17" t="s">
        <v>2612</v>
      </c>
      <c r="BE840" s="159">
        <f>IF(N840="základní",J840,0)</f>
        <v>0</v>
      </c>
      <c r="BF840" s="159">
        <f>IF(N840="snížená",J840,0)</f>
        <v>0</v>
      </c>
      <c r="BG840" s="159">
        <f>IF(N840="zákl. přenesená",J840,0)</f>
        <v>0</v>
      </c>
      <c r="BH840" s="159">
        <f>IF(N840="sníž. přenesená",J840,0)</f>
        <v>0</v>
      </c>
      <c r="BI840" s="159">
        <f>IF(N840="nulová",J840,0)</f>
        <v>0</v>
      </c>
      <c r="BJ840" s="17" t="s">
        <v>2215</v>
      </c>
      <c r="BK840" s="159">
        <f>ROUND(I840*H840,2)</f>
        <v>0</v>
      </c>
      <c r="BL840" s="17" t="s">
        <v>2512</v>
      </c>
      <c r="BM840" s="158" t="s">
        <v>1942</v>
      </c>
    </row>
    <row r="841" spans="1:65" s="13" customFormat="1">
      <c r="B841" s="167"/>
      <c r="D841" s="161" t="s">
        <v>2624</v>
      </c>
      <c r="E841" s="168" t="s">
        <v>2156</v>
      </c>
      <c r="F841" s="169" t="s">
        <v>2512</v>
      </c>
      <c r="H841" s="170">
        <v>16</v>
      </c>
      <c r="I841" s="346"/>
      <c r="L841" s="167"/>
      <c r="M841" s="171"/>
      <c r="N841" s="172"/>
      <c r="O841" s="172"/>
      <c r="P841" s="172"/>
      <c r="Q841" s="172"/>
      <c r="R841" s="172"/>
      <c r="S841" s="172"/>
      <c r="T841" s="173"/>
      <c r="AT841" s="168" t="s">
        <v>2624</v>
      </c>
      <c r="AU841" s="168" t="s">
        <v>2217</v>
      </c>
      <c r="AV841" s="13" t="s">
        <v>2217</v>
      </c>
      <c r="AW841" s="13" t="s">
        <v>26</v>
      </c>
      <c r="AX841" s="13" t="s">
        <v>2207</v>
      </c>
      <c r="AY841" s="168" t="s">
        <v>2612</v>
      </c>
    </row>
    <row r="842" spans="1:65" s="15" customFormat="1">
      <c r="B842" s="181"/>
      <c r="D842" s="161" t="s">
        <v>2624</v>
      </c>
      <c r="E842" s="182" t="s">
        <v>2156</v>
      </c>
      <c r="F842" s="183" t="s">
        <v>2641</v>
      </c>
      <c r="H842" s="184">
        <v>16</v>
      </c>
      <c r="I842" s="348"/>
      <c r="L842" s="181"/>
      <c r="M842" s="185"/>
      <c r="N842" s="186"/>
      <c r="O842" s="186"/>
      <c r="P842" s="186"/>
      <c r="Q842" s="186"/>
      <c r="R842" s="186"/>
      <c r="S842" s="186"/>
      <c r="T842" s="187"/>
      <c r="AT842" s="182" t="s">
        <v>2624</v>
      </c>
      <c r="AU842" s="182" t="s">
        <v>2217</v>
      </c>
      <c r="AV842" s="15" t="s">
        <v>2389</v>
      </c>
      <c r="AW842" s="15" t="s">
        <v>26</v>
      </c>
      <c r="AX842" s="15" t="s">
        <v>2215</v>
      </c>
      <c r="AY842" s="182" t="s">
        <v>2612</v>
      </c>
    </row>
    <row r="843" spans="1:65" s="1" customFormat="1" ht="16.5" customHeight="1">
      <c r="A843" s="29"/>
      <c r="B843" s="146"/>
      <c r="C843" s="147" t="s">
        <v>1943</v>
      </c>
      <c r="D843" s="147" t="s">
        <v>2618</v>
      </c>
      <c r="E843" s="148" t="s">
        <v>1944</v>
      </c>
      <c r="F843" s="149" t="s">
        <v>1945</v>
      </c>
      <c r="G843" s="150" t="s">
        <v>3034</v>
      </c>
      <c r="H843" s="151">
        <v>2</v>
      </c>
      <c r="I843" s="344"/>
      <c r="J843" s="152">
        <f>ROUND(I843*H843,2)</f>
        <v>0</v>
      </c>
      <c r="K843" s="153"/>
      <c r="L843" s="30"/>
      <c r="M843" s="154" t="s">
        <v>2156</v>
      </c>
      <c r="N843" s="155" t="s">
        <v>2172</v>
      </c>
      <c r="O843" s="156">
        <v>0.17599999999999999</v>
      </c>
      <c r="P843" s="156">
        <f>O843*H843</f>
        <v>0.35199999999999998</v>
      </c>
      <c r="Q843" s="156">
        <v>4.0000000000000003E-5</v>
      </c>
      <c r="R843" s="156">
        <f>Q843*H843</f>
        <v>8.0000000000000007E-5</v>
      </c>
      <c r="S843" s="156">
        <v>0</v>
      </c>
      <c r="T843" s="157">
        <f>S843*H843</f>
        <v>0</v>
      </c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R843" s="158" t="s">
        <v>2512</v>
      </c>
      <c r="AT843" s="158" t="s">
        <v>2618</v>
      </c>
      <c r="AU843" s="158" t="s">
        <v>2217</v>
      </c>
      <c r="AY843" s="17" t="s">
        <v>2612</v>
      </c>
      <c r="BE843" s="159">
        <f>IF(N843="základní",J843,0)</f>
        <v>0</v>
      </c>
      <c r="BF843" s="159">
        <f>IF(N843="snížená",J843,0)</f>
        <v>0</v>
      </c>
      <c r="BG843" s="159">
        <f>IF(N843="zákl. přenesená",J843,0)</f>
        <v>0</v>
      </c>
      <c r="BH843" s="159">
        <f>IF(N843="sníž. přenesená",J843,0)</f>
        <v>0</v>
      </c>
      <c r="BI843" s="159">
        <f>IF(N843="nulová",J843,0)</f>
        <v>0</v>
      </c>
      <c r="BJ843" s="17" t="s">
        <v>2215</v>
      </c>
      <c r="BK843" s="159">
        <f>ROUND(I843*H843,2)</f>
        <v>0</v>
      </c>
      <c r="BL843" s="17" t="s">
        <v>2512</v>
      </c>
      <c r="BM843" s="158" t="s">
        <v>1946</v>
      </c>
    </row>
    <row r="844" spans="1:65" s="13" customFormat="1">
      <c r="B844" s="167"/>
      <c r="D844" s="161" t="s">
        <v>2624</v>
      </c>
      <c r="E844" s="168" t="s">
        <v>2156</v>
      </c>
      <c r="F844" s="169" t="s">
        <v>2217</v>
      </c>
      <c r="H844" s="170">
        <v>2</v>
      </c>
      <c r="I844" s="346"/>
      <c r="L844" s="167"/>
      <c r="M844" s="171"/>
      <c r="N844" s="172"/>
      <c r="O844" s="172"/>
      <c r="P844" s="172"/>
      <c r="Q844" s="172"/>
      <c r="R844" s="172"/>
      <c r="S844" s="172"/>
      <c r="T844" s="173"/>
      <c r="AT844" s="168" t="s">
        <v>2624</v>
      </c>
      <c r="AU844" s="168" t="s">
        <v>2217</v>
      </c>
      <c r="AV844" s="13" t="s">
        <v>2217</v>
      </c>
      <c r="AW844" s="13" t="s">
        <v>26</v>
      </c>
      <c r="AX844" s="13" t="s">
        <v>2207</v>
      </c>
      <c r="AY844" s="168" t="s">
        <v>2612</v>
      </c>
    </row>
    <row r="845" spans="1:65" s="15" customFormat="1">
      <c r="B845" s="181"/>
      <c r="D845" s="161" t="s">
        <v>2624</v>
      </c>
      <c r="E845" s="182" t="s">
        <v>2156</v>
      </c>
      <c r="F845" s="183" t="s">
        <v>2641</v>
      </c>
      <c r="H845" s="184">
        <v>2</v>
      </c>
      <c r="I845" s="348"/>
      <c r="L845" s="181"/>
      <c r="M845" s="185"/>
      <c r="N845" s="186"/>
      <c r="O845" s="186"/>
      <c r="P845" s="186"/>
      <c r="Q845" s="186"/>
      <c r="R845" s="186"/>
      <c r="S845" s="186"/>
      <c r="T845" s="187"/>
      <c r="AT845" s="182" t="s">
        <v>2624</v>
      </c>
      <c r="AU845" s="182" t="s">
        <v>2217</v>
      </c>
      <c r="AV845" s="15" t="s">
        <v>2389</v>
      </c>
      <c r="AW845" s="15" t="s">
        <v>26</v>
      </c>
      <c r="AX845" s="15" t="s">
        <v>2215</v>
      </c>
      <c r="AY845" s="182" t="s">
        <v>2612</v>
      </c>
    </row>
    <row r="846" spans="1:65" s="1" customFormat="1" ht="16.5" customHeight="1">
      <c r="A846" s="29"/>
      <c r="B846" s="146"/>
      <c r="C846" s="188" t="s">
        <v>1947</v>
      </c>
      <c r="D846" s="188" t="s">
        <v>2855</v>
      </c>
      <c r="E846" s="189" t="s">
        <v>1948</v>
      </c>
      <c r="F846" s="190" t="s">
        <v>1949</v>
      </c>
      <c r="G846" s="191" t="s">
        <v>3034</v>
      </c>
      <c r="H846" s="192">
        <v>2</v>
      </c>
      <c r="I846" s="349"/>
      <c r="J846" s="193">
        <f>ROUND(I846*H846,2)</f>
        <v>0</v>
      </c>
      <c r="K846" s="194"/>
      <c r="L846" s="195"/>
      <c r="M846" s="196" t="s">
        <v>2156</v>
      </c>
      <c r="N846" s="197" t="s">
        <v>2172</v>
      </c>
      <c r="O846" s="156">
        <v>0</v>
      </c>
      <c r="P846" s="156">
        <f>O846*H846</f>
        <v>0</v>
      </c>
      <c r="Q846" s="156">
        <v>1E-4</v>
      </c>
      <c r="R846" s="156">
        <f>Q846*H846</f>
        <v>2.0000000000000001E-4</v>
      </c>
      <c r="S846" s="156">
        <v>0</v>
      </c>
      <c r="T846" s="157">
        <f>S846*H846</f>
        <v>0</v>
      </c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R846" s="158" t="s">
        <v>2943</v>
      </c>
      <c r="AT846" s="158" t="s">
        <v>2855</v>
      </c>
      <c r="AU846" s="158" t="s">
        <v>2217</v>
      </c>
      <c r="AY846" s="17" t="s">
        <v>2612</v>
      </c>
      <c r="BE846" s="159">
        <f>IF(N846="základní",J846,0)</f>
        <v>0</v>
      </c>
      <c r="BF846" s="159">
        <f>IF(N846="snížená",J846,0)</f>
        <v>0</v>
      </c>
      <c r="BG846" s="159">
        <f>IF(N846="zákl. přenesená",J846,0)</f>
        <v>0</v>
      </c>
      <c r="BH846" s="159">
        <f>IF(N846="sníž. přenesená",J846,0)</f>
        <v>0</v>
      </c>
      <c r="BI846" s="159">
        <f>IF(N846="nulová",J846,0)</f>
        <v>0</v>
      </c>
      <c r="BJ846" s="17" t="s">
        <v>2215</v>
      </c>
      <c r="BK846" s="159">
        <f>ROUND(I846*H846,2)</f>
        <v>0</v>
      </c>
      <c r="BL846" s="17" t="s">
        <v>2512</v>
      </c>
      <c r="BM846" s="158" t="s">
        <v>1950</v>
      </c>
    </row>
    <row r="847" spans="1:65" s="13" customFormat="1">
      <c r="B847" s="167"/>
      <c r="D847" s="161" t="s">
        <v>2624</v>
      </c>
      <c r="E847" s="168" t="s">
        <v>2156</v>
      </c>
      <c r="F847" s="169" t="s">
        <v>2217</v>
      </c>
      <c r="H847" s="170">
        <v>2</v>
      </c>
      <c r="I847" s="346"/>
      <c r="L847" s="167"/>
      <c r="M847" s="171"/>
      <c r="N847" s="172"/>
      <c r="O847" s="172"/>
      <c r="P847" s="172"/>
      <c r="Q847" s="172"/>
      <c r="R847" s="172"/>
      <c r="S847" s="172"/>
      <c r="T847" s="173"/>
      <c r="AT847" s="168" t="s">
        <v>2624</v>
      </c>
      <c r="AU847" s="168" t="s">
        <v>2217</v>
      </c>
      <c r="AV847" s="13" t="s">
        <v>2217</v>
      </c>
      <c r="AW847" s="13" t="s">
        <v>26</v>
      </c>
      <c r="AX847" s="13" t="s">
        <v>2207</v>
      </c>
      <c r="AY847" s="168" t="s">
        <v>2612</v>
      </c>
    </row>
    <row r="848" spans="1:65" s="15" customFormat="1">
      <c r="B848" s="181"/>
      <c r="D848" s="161" t="s">
        <v>2624</v>
      </c>
      <c r="E848" s="182" t="s">
        <v>2156</v>
      </c>
      <c r="F848" s="183" t="s">
        <v>2641</v>
      </c>
      <c r="H848" s="184">
        <v>2</v>
      </c>
      <c r="I848" s="348"/>
      <c r="L848" s="181"/>
      <c r="M848" s="185"/>
      <c r="N848" s="186"/>
      <c r="O848" s="186"/>
      <c r="P848" s="186"/>
      <c r="Q848" s="186"/>
      <c r="R848" s="186"/>
      <c r="S848" s="186"/>
      <c r="T848" s="187"/>
      <c r="AT848" s="182" t="s">
        <v>2624</v>
      </c>
      <c r="AU848" s="182" t="s">
        <v>2217</v>
      </c>
      <c r="AV848" s="15" t="s">
        <v>2389</v>
      </c>
      <c r="AW848" s="15" t="s">
        <v>26</v>
      </c>
      <c r="AX848" s="15" t="s">
        <v>2215</v>
      </c>
      <c r="AY848" s="182" t="s">
        <v>2612</v>
      </c>
    </row>
    <row r="849" spans="1:65" s="1" customFormat="1" ht="16.5" customHeight="1">
      <c r="A849" s="29"/>
      <c r="B849" s="146"/>
      <c r="C849" s="147" t="s">
        <v>1951</v>
      </c>
      <c r="D849" s="147" t="s">
        <v>2618</v>
      </c>
      <c r="E849" s="148" t="s">
        <v>1952</v>
      </c>
      <c r="F849" s="149" t="s">
        <v>1953</v>
      </c>
      <c r="G849" s="150" t="s">
        <v>2297</v>
      </c>
      <c r="H849" s="151">
        <v>51.024999999999999</v>
      </c>
      <c r="I849" s="344"/>
      <c r="J849" s="152">
        <f>ROUND(I849*H849,2)</f>
        <v>0</v>
      </c>
      <c r="K849" s="153"/>
      <c r="L849" s="30"/>
      <c r="M849" s="154" t="s">
        <v>2156</v>
      </c>
      <c r="N849" s="155" t="s">
        <v>2172</v>
      </c>
      <c r="O849" s="156">
        <v>7.4999999999999997E-2</v>
      </c>
      <c r="P849" s="156">
        <f>O849*H849</f>
        <v>3.8268749999999998</v>
      </c>
      <c r="Q849" s="156">
        <v>0</v>
      </c>
      <c r="R849" s="156">
        <f>Q849*H849</f>
        <v>0</v>
      </c>
      <c r="S849" s="156">
        <v>0</v>
      </c>
      <c r="T849" s="157">
        <f>S849*H849</f>
        <v>0</v>
      </c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R849" s="158" t="s">
        <v>2512</v>
      </c>
      <c r="AT849" s="158" t="s">
        <v>2618</v>
      </c>
      <c r="AU849" s="158" t="s">
        <v>2217</v>
      </c>
      <c r="AY849" s="17" t="s">
        <v>2612</v>
      </c>
      <c r="BE849" s="159">
        <f>IF(N849="základní",J849,0)</f>
        <v>0</v>
      </c>
      <c r="BF849" s="159">
        <f>IF(N849="snížená",J849,0)</f>
        <v>0</v>
      </c>
      <c r="BG849" s="159">
        <f>IF(N849="zákl. přenesená",J849,0)</f>
        <v>0</v>
      </c>
      <c r="BH849" s="159">
        <f>IF(N849="sníž. přenesená",J849,0)</f>
        <v>0</v>
      </c>
      <c r="BI849" s="159">
        <f>IF(N849="nulová",J849,0)</f>
        <v>0</v>
      </c>
      <c r="BJ849" s="17" t="s">
        <v>2215</v>
      </c>
      <c r="BK849" s="159">
        <f>ROUND(I849*H849,2)</f>
        <v>0</v>
      </c>
      <c r="BL849" s="17" t="s">
        <v>2512</v>
      </c>
      <c r="BM849" s="158" t="s">
        <v>1954</v>
      </c>
    </row>
    <row r="850" spans="1:65" s="12" customFormat="1">
      <c r="B850" s="160"/>
      <c r="D850" s="161" t="s">
        <v>2624</v>
      </c>
      <c r="E850" s="162" t="s">
        <v>2156</v>
      </c>
      <c r="F850" s="163" t="s">
        <v>1955</v>
      </c>
      <c r="H850" s="162" t="s">
        <v>2156</v>
      </c>
      <c r="I850" s="345"/>
      <c r="L850" s="160"/>
      <c r="M850" s="164"/>
      <c r="N850" s="165"/>
      <c r="O850" s="165"/>
      <c r="P850" s="165"/>
      <c r="Q850" s="165"/>
      <c r="R850" s="165"/>
      <c r="S850" s="165"/>
      <c r="T850" s="166"/>
      <c r="AT850" s="162" t="s">
        <v>2624</v>
      </c>
      <c r="AU850" s="162" t="s">
        <v>2217</v>
      </c>
      <c r="AV850" s="12" t="s">
        <v>2215</v>
      </c>
      <c r="AW850" s="12" t="s">
        <v>26</v>
      </c>
      <c r="AX850" s="12" t="s">
        <v>2207</v>
      </c>
      <c r="AY850" s="162" t="s">
        <v>2612</v>
      </c>
    </row>
    <row r="851" spans="1:65" s="13" customFormat="1">
      <c r="B851" s="167"/>
      <c r="D851" s="161" t="s">
        <v>2624</v>
      </c>
      <c r="E851" s="168" t="s">
        <v>2156</v>
      </c>
      <c r="F851" s="169" t="s">
        <v>1138</v>
      </c>
      <c r="H851" s="170">
        <v>47.1</v>
      </c>
      <c r="I851" s="346"/>
      <c r="L851" s="167"/>
      <c r="M851" s="171"/>
      <c r="N851" s="172"/>
      <c r="O851" s="172"/>
      <c r="P851" s="172"/>
      <c r="Q851" s="172"/>
      <c r="R851" s="172"/>
      <c r="S851" s="172"/>
      <c r="T851" s="173"/>
      <c r="AT851" s="168" t="s">
        <v>2624</v>
      </c>
      <c r="AU851" s="168" t="s">
        <v>2217</v>
      </c>
      <c r="AV851" s="13" t="s">
        <v>2217</v>
      </c>
      <c r="AW851" s="13" t="s">
        <v>26</v>
      </c>
      <c r="AX851" s="13" t="s">
        <v>2207</v>
      </c>
      <c r="AY851" s="168" t="s">
        <v>2612</v>
      </c>
    </row>
    <row r="852" spans="1:65" s="12" customFormat="1">
      <c r="B852" s="160"/>
      <c r="D852" s="161" t="s">
        <v>2624</v>
      </c>
      <c r="E852" s="162" t="s">
        <v>2156</v>
      </c>
      <c r="F852" s="163" t="s">
        <v>1956</v>
      </c>
      <c r="H852" s="162" t="s">
        <v>2156</v>
      </c>
      <c r="I852" s="345"/>
      <c r="L852" s="160"/>
      <c r="M852" s="164"/>
      <c r="N852" s="165"/>
      <c r="O852" s="165"/>
      <c r="P852" s="165"/>
      <c r="Q852" s="165"/>
      <c r="R852" s="165"/>
      <c r="S852" s="165"/>
      <c r="T852" s="166"/>
      <c r="AT852" s="162" t="s">
        <v>2624</v>
      </c>
      <c r="AU852" s="162" t="s">
        <v>2217</v>
      </c>
      <c r="AV852" s="12" t="s">
        <v>2215</v>
      </c>
      <c r="AW852" s="12" t="s">
        <v>26</v>
      </c>
      <c r="AX852" s="12" t="s">
        <v>2207</v>
      </c>
      <c r="AY852" s="162" t="s">
        <v>2612</v>
      </c>
    </row>
    <row r="853" spans="1:65" s="13" customFormat="1">
      <c r="B853" s="167"/>
      <c r="D853" s="161" t="s">
        <v>2624</v>
      </c>
      <c r="E853" s="168" t="s">
        <v>2156</v>
      </c>
      <c r="F853" s="169" t="s">
        <v>1957</v>
      </c>
      <c r="H853" s="170">
        <v>3.9249999999999998</v>
      </c>
      <c r="I853" s="346"/>
      <c r="L853" s="167"/>
      <c r="M853" s="171"/>
      <c r="N853" s="172"/>
      <c r="O853" s="172"/>
      <c r="P853" s="172"/>
      <c r="Q853" s="172"/>
      <c r="R853" s="172"/>
      <c r="S853" s="172"/>
      <c r="T853" s="173"/>
      <c r="AT853" s="168" t="s">
        <v>2624</v>
      </c>
      <c r="AU853" s="168" t="s">
        <v>2217</v>
      </c>
      <c r="AV853" s="13" t="s">
        <v>2217</v>
      </c>
      <c r="AW853" s="13" t="s">
        <v>26</v>
      </c>
      <c r="AX853" s="13" t="s">
        <v>2207</v>
      </c>
      <c r="AY853" s="168" t="s">
        <v>2612</v>
      </c>
    </row>
    <row r="854" spans="1:65" s="15" customFormat="1">
      <c r="B854" s="181"/>
      <c r="D854" s="161" t="s">
        <v>2624</v>
      </c>
      <c r="E854" s="182" t="s">
        <v>1110</v>
      </c>
      <c r="F854" s="183" t="s">
        <v>2641</v>
      </c>
      <c r="H854" s="184">
        <v>51.024999999999999</v>
      </c>
      <c r="I854" s="348"/>
      <c r="L854" s="181"/>
      <c r="M854" s="185"/>
      <c r="N854" s="186"/>
      <c r="O854" s="186"/>
      <c r="P854" s="186"/>
      <c r="Q854" s="186"/>
      <c r="R854" s="186"/>
      <c r="S854" s="186"/>
      <c r="T854" s="187"/>
      <c r="AT854" s="182" t="s">
        <v>2624</v>
      </c>
      <c r="AU854" s="182" t="s">
        <v>2217</v>
      </c>
      <c r="AV854" s="15" t="s">
        <v>2389</v>
      </c>
      <c r="AW854" s="15" t="s">
        <v>26</v>
      </c>
      <c r="AX854" s="15" t="s">
        <v>2215</v>
      </c>
      <c r="AY854" s="182" t="s">
        <v>2612</v>
      </c>
    </row>
    <row r="855" spans="1:65" s="1" customFormat="1" ht="24.2" customHeight="1">
      <c r="A855" s="29"/>
      <c r="B855" s="146"/>
      <c r="C855" s="188" t="s">
        <v>1958</v>
      </c>
      <c r="D855" s="188" t="s">
        <v>2855</v>
      </c>
      <c r="E855" s="189" t="s">
        <v>1959</v>
      </c>
      <c r="F855" s="190" t="s">
        <v>1960</v>
      </c>
      <c r="G855" s="191" t="s">
        <v>2297</v>
      </c>
      <c r="H855" s="192">
        <v>61.23</v>
      </c>
      <c r="I855" s="349"/>
      <c r="J855" s="193">
        <f>ROUND(I855*H855,2)</f>
        <v>0</v>
      </c>
      <c r="K855" s="194"/>
      <c r="L855" s="195"/>
      <c r="M855" s="196" t="s">
        <v>2156</v>
      </c>
      <c r="N855" s="197" t="s">
        <v>2172</v>
      </c>
      <c r="O855" s="156">
        <v>0</v>
      </c>
      <c r="P855" s="156">
        <f>O855*H855</f>
        <v>0</v>
      </c>
      <c r="Q855" s="156">
        <v>1.6000000000000001E-4</v>
      </c>
      <c r="R855" s="156">
        <f>Q855*H855</f>
        <v>9.7967999999999996E-3</v>
      </c>
      <c r="S855" s="156">
        <v>0</v>
      </c>
      <c r="T855" s="157">
        <f>S855*H855</f>
        <v>0</v>
      </c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R855" s="158" t="s">
        <v>2943</v>
      </c>
      <c r="AT855" s="158" t="s">
        <v>2855</v>
      </c>
      <c r="AU855" s="158" t="s">
        <v>2217</v>
      </c>
      <c r="AY855" s="17" t="s">
        <v>2612</v>
      </c>
      <c r="BE855" s="159">
        <f>IF(N855="základní",J855,0)</f>
        <v>0</v>
      </c>
      <c r="BF855" s="159">
        <f>IF(N855="snížená",J855,0)</f>
        <v>0</v>
      </c>
      <c r="BG855" s="159">
        <f>IF(N855="zákl. přenesená",J855,0)</f>
        <v>0</v>
      </c>
      <c r="BH855" s="159">
        <f>IF(N855="sníž. přenesená",J855,0)</f>
        <v>0</v>
      </c>
      <c r="BI855" s="159">
        <f>IF(N855="nulová",J855,0)</f>
        <v>0</v>
      </c>
      <c r="BJ855" s="17" t="s">
        <v>2215</v>
      </c>
      <c r="BK855" s="159">
        <f>ROUND(I855*H855,2)</f>
        <v>0</v>
      </c>
      <c r="BL855" s="17" t="s">
        <v>2512</v>
      </c>
      <c r="BM855" s="158" t="s">
        <v>1961</v>
      </c>
    </row>
    <row r="856" spans="1:65" s="13" customFormat="1">
      <c r="B856" s="167"/>
      <c r="D856" s="161" t="s">
        <v>2624</v>
      </c>
      <c r="E856" s="168" t="s">
        <v>2156</v>
      </c>
      <c r="F856" s="169" t="s">
        <v>1962</v>
      </c>
      <c r="H856" s="170">
        <v>61.23</v>
      </c>
      <c r="I856" s="346"/>
      <c r="L856" s="167"/>
      <c r="M856" s="171"/>
      <c r="N856" s="172"/>
      <c r="O856" s="172"/>
      <c r="P856" s="172"/>
      <c r="Q856" s="172"/>
      <c r="R856" s="172"/>
      <c r="S856" s="172"/>
      <c r="T856" s="173"/>
      <c r="AT856" s="168" t="s">
        <v>2624</v>
      </c>
      <c r="AU856" s="168" t="s">
        <v>2217</v>
      </c>
      <c r="AV856" s="13" t="s">
        <v>2217</v>
      </c>
      <c r="AW856" s="13" t="s">
        <v>26</v>
      </c>
      <c r="AX856" s="13" t="s">
        <v>2207</v>
      </c>
      <c r="AY856" s="168" t="s">
        <v>2612</v>
      </c>
    </row>
    <row r="857" spans="1:65" s="15" customFormat="1">
      <c r="B857" s="181"/>
      <c r="D857" s="161" t="s">
        <v>2624</v>
      </c>
      <c r="E857" s="182" t="s">
        <v>2156</v>
      </c>
      <c r="F857" s="183" t="s">
        <v>2641</v>
      </c>
      <c r="H857" s="184">
        <v>61.23</v>
      </c>
      <c r="I857" s="348"/>
      <c r="L857" s="181"/>
      <c r="M857" s="185"/>
      <c r="N857" s="186"/>
      <c r="O857" s="186"/>
      <c r="P857" s="186"/>
      <c r="Q857" s="186"/>
      <c r="R857" s="186"/>
      <c r="S857" s="186"/>
      <c r="T857" s="187"/>
      <c r="AT857" s="182" t="s">
        <v>2624</v>
      </c>
      <c r="AU857" s="182" t="s">
        <v>2217</v>
      </c>
      <c r="AV857" s="15" t="s">
        <v>2389</v>
      </c>
      <c r="AW857" s="15" t="s">
        <v>26</v>
      </c>
      <c r="AX857" s="15" t="s">
        <v>2215</v>
      </c>
      <c r="AY857" s="182" t="s">
        <v>2612</v>
      </c>
    </row>
    <row r="858" spans="1:65" s="1" customFormat="1" ht="16.5" customHeight="1">
      <c r="A858" s="29"/>
      <c r="B858" s="146"/>
      <c r="C858" s="147" t="s">
        <v>1963</v>
      </c>
      <c r="D858" s="147" t="s">
        <v>2618</v>
      </c>
      <c r="E858" s="148" t="s">
        <v>1964</v>
      </c>
      <c r="F858" s="149" t="s">
        <v>1965</v>
      </c>
      <c r="G858" s="150" t="s">
        <v>2485</v>
      </c>
      <c r="H858" s="151">
        <v>2.6890000000000001</v>
      </c>
      <c r="I858" s="344"/>
      <c r="J858" s="152">
        <f>ROUND(I858*H858,2)</f>
        <v>0</v>
      </c>
      <c r="K858" s="153"/>
      <c r="L858" s="30"/>
      <c r="M858" s="154" t="s">
        <v>2156</v>
      </c>
      <c r="N858" s="155" t="s">
        <v>2172</v>
      </c>
      <c r="O858" s="156">
        <v>2.1779999999999999</v>
      </c>
      <c r="P858" s="156">
        <f>O858*H858</f>
        <v>5.8566419999999999</v>
      </c>
      <c r="Q858" s="156">
        <v>0</v>
      </c>
      <c r="R858" s="156">
        <f>Q858*H858</f>
        <v>0</v>
      </c>
      <c r="S858" s="156">
        <v>0</v>
      </c>
      <c r="T858" s="157">
        <f>S858*H858</f>
        <v>0</v>
      </c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R858" s="158" t="s">
        <v>2512</v>
      </c>
      <c r="AT858" s="158" t="s">
        <v>2618</v>
      </c>
      <c r="AU858" s="158" t="s">
        <v>2217</v>
      </c>
      <c r="AY858" s="17" t="s">
        <v>2612</v>
      </c>
      <c r="BE858" s="159">
        <f>IF(N858="základní",J858,0)</f>
        <v>0</v>
      </c>
      <c r="BF858" s="159">
        <f>IF(N858="snížená",J858,0)</f>
        <v>0</v>
      </c>
      <c r="BG858" s="159">
        <f>IF(N858="zákl. přenesená",J858,0)</f>
        <v>0</v>
      </c>
      <c r="BH858" s="159">
        <f>IF(N858="sníž. přenesená",J858,0)</f>
        <v>0</v>
      </c>
      <c r="BI858" s="159">
        <f>IF(N858="nulová",J858,0)</f>
        <v>0</v>
      </c>
      <c r="BJ858" s="17" t="s">
        <v>2215</v>
      </c>
      <c r="BK858" s="159">
        <f>ROUND(I858*H858,2)</f>
        <v>0</v>
      </c>
      <c r="BL858" s="17" t="s">
        <v>2512</v>
      </c>
      <c r="BM858" s="158" t="s">
        <v>1966</v>
      </c>
    </row>
    <row r="859" spans="1:65" s="11" customFormat="1" ht="22.9" customHeight="1">
      <c r="B859" s="134"/>
      <c r="D859" s="135" t="s">
        <v>2206</v>
      </c>
      <c r="E859" s="144" t="s">
        <v>1967</v>
      </c>
      <c r="F859" s="144" t="s">
        <v>1968</v>
      </c>
      <c r="I859" s="350"/>
      <c r="J859" s="145">
        <f>BK859</f>
        <v>0</v>
      </c>
      <c r="L859" s="134"/>
      <c r="M859" s="138"/>
      <c r="N859" s="139"/>
      <c r="O859" s="139"/>
      <c r="P859" s="140">
        <f>SUM(P860:P883)</f>
        <v>41.589485000000003</v>
      </c>
      <c r="Q859" s="139"/>
      <c r="R859" s="140">
        <f>SUM(R860:R883)</f>
        <v>0.30918508000000006</v>
      </c>
      <c r="S859" s="139"/>
      <c r="T859" s="141">
        <f>SUM(T860:T883)</f>
        <v>0</v>
      </c>
      <c r="AR859" s="135" t="s">
        <v>2217</v>
      </c>
      <c r="AT859" s="142" t="s">
        <v>2206</v>
      </c>
      <c r="AU859" s="142" t="s">
        <v>2215</v>
      </c>
      <c r="AY859" s="135" t="s">
        <v>2612</v>
      </c>
      <c r="BK859" s="143">
        <f>SUM(BK860:BK883)</f>
        <v>0</v>
      </c>
    </row>
    <row r="860" spans="1:65" s="1" customFormat="1" ht="16.5" customHeight="1">
      <c r="A860" s="29"/>
      <c r="B860" s="146"/>
      <c r="C860" s="147" t="s">
        <v>1969</v>
      </c>
      <c r="D860" s="147" t="s">
        <v>2618</v>
      </c>
      <c r="E860" s="148" t="s">
        <v>1970</v>
      </c>
      <c r="F860" s="149" t="s">
        <v>1971</v>
      </c>
      <c r="G860" s="150" t="s">
        <v>2345</v>
      </c>
      <c r="H860" s="151">
        <v>90.4</v>
      </c>
      <c r="I860" s="344"/>
      <c r="J860" s="152">
        <f>ROUND(I860*H860,2)</f>
        <v>0</v>
      </c>
      <c r="K860" s="153"/>
      <c r="L860" s="30"/>
      <c r="M860" s="154" t="s">
        <v>2156</v>
      </c>
      <c r="N860" s="155" t="s">
        <v>2172</v>
      </c>
      <c r="O860" s="156">
        <v>0.20100000000000001</v>
      </c>
      <c r="P860" s="156">
        <f>O860*H860</f>
        <v>18.170400000000001</v>
      </c>
      <c r="Q860" s="156">
        <v>0</v>
      </c>
      <c r="R860" s="156">
        <f>Q860*H860</f>
        <v>0</v>
      </c>
      <c r="S860" s="156">
        <v>0</v>
      </c>
      <c r="T860" s="157">
        <f>S860*H860</f>
        <v>0</v>
      </c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R860" s="158" t="s">
        <v>2512</v>
      </c>
      <c r="AT860" s="158" t="s">
        <v>2618</v>
      </c>
      <c r="AU860" s="158" t="s">
        <v>2217</v>
      </c>
      <c r="AY860" s="17" t="s">
        <v>2612</v>
      </c>
      <c r="BE860" s="159">
        <f>IF(N860="základní",J860,0)</f>
        <v>0</v>
      </c>
      <c r="BF860" s="159">
        <f>IF(N860="snížená",J860,0)</f>
        <v>0</v>
      </c>
      <c r="BG860" s="159">
        <f>IF(N860="zákl. přenesená",J860,0)</f>
        <v>0</v>
      </c>
      <c r="BH860" s="159">
        <f>IF(N860="sníž. přenesená",J860,0)</f>
        <v>0</v>
      </c>
      <c r="BI860" s="159">
        <f>IF(N860="nulová",J860,0)</f>
        <v>0</v>
      </c>
      <c r="BJ860" s="17" t="s">
        <v>2215</v>
      </c>
      <c r="BK860" s="159">
        <f>ROUND(I860*H860,2)</f>
        <v>0</v>
      </c>
      <c r="BL860" s="17" t="s">
        <v>2512</v>
      </c>
      <c r="BM860" s="158" t="s">
        <v>1972</v>
      </c>
    </row>
    <row r="861" spans="1:65" s="12" customFormat="1">
      <c r="B861" s="160"/>
      <c r="D861" s="161" t="s">
        <v>2624</v>
      </c>
      <c r="E861" s="162" t="s">
        <v>2156</v>
      </c>
      <c r="F861" s="163" t="s">
        <v>1973</v>
      </c>
      <c r="H861" s="162" t="s">
        <v>2156</v>
      </c>
      <c r="I861" s="345"/>
      <c r="L861" s="160"/>
      <c r="M861" s="164"/>
      <c r="N861" s="165"/>
      <c r="O861" s="165"/>
      <c r="P861" s="165"/>
      <c r="Q861" s="165"/>
      <c r="R861" s="165"/>
      <c r="S861" s="165"/>
      <c r="T861" s="166"/>
      <c r="AT861" s="162" t="s">
        <v>2624</v>
      </c>
      <c r="AU861" s="162" t="s">
        <v>2217</v>
      </c>
      <c r="AV861" s="12" t="s">
        <v>2215</v>
      </c>
      <c r="AW861" s="12" t="s">
        <v>26</v>
      </c>
      <c r="AX861" s="12" t="s">
        <v>2207</v>
      </c>
      <c r="AY861" s="162" t="s">
        <v>2612</v>
      </c>
    </row>
    <row r="862" spans="1:65" s="13" customFormat="1">
      <c r="B862" s="167"/>
      <c r="D862" s="161" t="s">
        <v>2624</v>
      </c>
      <c r="E862" s="168" t="s">
        <v>2156</v>
      </c>
      <c r="F862" s="169" t="s">
        <v>1974</v>
      </c>
      <c r="H862" s="170">
        <v>62.8</v>
      </c>
      <c r="I862" s="346"/>
      <c r="L862" s="167"/>
      <c r="M862" s="171"/>
      <c r="N862" s="172"/>
      <c r="O862" s="172"/>
      <c r="P862" s="172"/>
      <c r="Q862" s="172"/>
      <c r="R862" s="172"/>
      <c r="S862" s="172"/>
      <c r="T862" s="173"/>
      <c r="AT862" s="168" t="s">
        <v>2624</v>
      </c>
      <c r="AU862" s="168" t="s">
        <v>2217</v>
      </c>
      <c r="AV862" s="13" t="s">
        <v>2217</v>
      </c>
      <c r="AW862" s="13" t="s">
        <v>26</v>
      </c>
      <c r="AX862" s="13" t="s">
        <v>2207</v>
      </c>
      <c r="AY862" s="168" t="s">
        <v>2612</v>
      </c>
    </row>
    <row r="863" spans="1:65" s="12" customFormat="1">
      <c r="B863" s="160"/>
      <c r="D863" s="161" t="s">
        <v>2624</v>
      </c>
      <c r="E863" s="162" t="s">
        <v>2156</v>
      </c>
      <c r="F863" s="163" t="s">
        <v>1349</v>
      </c>
      <c r="H863" s="162" t="s">
        <v>2156</v>
      </c>
      <c r="I863" s="345"/>
      <c r="L863" s="160"/>
      <c r="M863" s="164"/>
      <c r="N863" s="165"/>
      <c r="O863" s="165"/>
      <c r="P863" s="165"/>
      <c r="Q863" s="165"/>
      <c r="R863" s="165"/>
      <c r="S863" s="165"/>
      <c r="T863" s="166"/>
      <c r="AT863" s="162" t="s">
        <v>2624</v>
      </c>
      <c r="AU863" s="162" t="s">
        <v>2217</v>
      </c>
      <c r="AV863" s="12" t="s">
        <v>2215</v>
      </c>
      <c r="AW863" s="12" t="s">
        <v>26</v>
      </c>
      <c r="AX863" s="12" t="s">
        <v>2207</v>
      </c>
      <c r="AY863" s="162" t="s">
        <v>2612</v>
      </c>
    </row>
    <row r="864" spans="1:65" s="13" customFormat="1">
      <c r="B864" s="167"/>
      <c r="D864" s="161" t="s">
        <v>2624</v>
      </c>
      <c r="E864" s="168" t="s">
        <v>2156</v>
      </c>
      <c r="F864" s="169" t="s">
        <v>1975</v>
      </c>
      <c r="H864" s="170">
        <v>24</v>
      </c>
      <c r="I864" s="346"/>
      <c r="L864" s="167"/>
      <c r="M864" s="171"/>
      <c r="N864" s="172"/>
      <c r="O864" s="172"/>
      <c r="P864" s="172"/>
      <c r="Q864" s="172"/>
      <c r="R864" s="172"/>
      <c r="S864" s="172"/>
      <c r="T864" s="173"/>
      <c r="AT864" s="168" t="s">
        <v>2624</v>
      </c>
      <c r="AU864" s="168" t="s">
        <v>2217</v>
      </c>
      <c r="AV864" s="13" t="s">
        <v>2217</v>
      </c>
      <c r="AW864" s="13" t="s">
        <v>26</v>
      </c>
      <c r="AX864" s="13" t="s">
        <v>2207</v>
      </c>
      <c r="AY864" s="168" t="s">
        <v>2612</v>
      </c>
    </row>
    <row r="865" spans="1:65" s="13" customFormat="1">
      <c r="B865" s="167"/>
      <c r="D865" s="161" t="s">
        <v>2624</v>
      </c>
      <c r="E865" s="168" t="s">
        <v>2156</v>
      </c>
      <c r="F865" s="169" t="s">
        <v>1976</v>
      </c>
      <c r="H865" s="170">
        <v>3.6</v>
      </c>
      <c r="I865" s="346"/>
      <c r="L865" s="167"/>
      <c r="M865" s="171"/>
      <c r="N865" s="172"/>
      <c r="O865" s="172"/>
      <c r="P865" s="172"/>
      <c r="Q865" s="172"/>
      <c r="R865" s="172"/>
      <c r="S865" s="172"/>
      <c r="T865" s="173"/>
      <c r="AT865" s="168" t="s">
        <v>2624</v>
      </c>
      <c r="AU865" s="168" t="s">
        <v>2217</v>
      </c>
      <c r="AV865" s="13" t="s">
        <v>2217</v>
      </c>
      <c r="AW865" s="13" t="s">
        <v>26</v>
      </c>
      <c r="AX865" s="13" t="s">
        <v>2207</v>
      </c>
      <c r="AY865" s="168" t="s">
        <v>2612</v>
      </c>
    </row>
    <row r="866" spans="1:65" s="15" customFormat="1">
      <c r="B866" s="181"/>
      <c r="D866" s="161" t="s">
        <v>2624</v>
      </c>
      <c r="E866" s="182" t="s">
        <v>1179</v>
      </c>
      <c r="F866" s="183" t="s">
        <v>2641</v>
      </c>
      <c r="H866" s="184">
        <v>90.4</v>
      </c>
      <c r="I866" s="348"/>
      <c r="L866" s="181"/>
      <c r="M866" s="185"/>
      <c r="N866" s="186"/>
      <c r="O866" s="186"/>
      <c r="P866" s="186"/>
      <c r="Q866" s="186"/>
      <c r="R866" s="186"/>
      <c r="S866" s="186"/>
      <c r="T866" s="187"/>
      <c r="AT866" s="182" t="s">
        <v>2624</v>
      </c>
      <c r="AU866" s="182" t="s">
        <v>2217</v>
      </c>
      <c r="AV866" s="15" t="s">
        <v>2389</v>
      </c>
      <c r="AW866" s="15" t="s">
        <v>26</v>
      </c>
      <c r="AX866" s="15" t="s">
        <v>2215</v>
      </c>
      <c r="AY866" s="182" t="s">
        <v>2612</v>
      </c>
    </row>
    <row r="867" spans="1:65" s="1" customFormat="1" ht="16.5" customHeight="1">
      <c r="A867" s="29"/>
      <c r="B867" s="146"/>
      <c r="C867" s="147" t="s">
        <v>1977</v>
      </c>
      <c r="D867" s="147" t="s">
        <v>2618</v>
      </c>
      <c r="E867" s="148" t="s">
        <v>1978</v>
      </c>
      <c r="F867" s="149" t="s">
        <v>1979</v>
      </c>
      <c r="G867" s="150" t="s">
        <v>2297</v>
      </c>
      <c r="H867" s="151">
        <v>16.989999999999998</v>
      </c>
      <c r="I867" s="344"/>
      <c r="J867" s="152">
        <f>ROUND(I867*H867,2)</f>
        <v>0</v>
      </c>
      <c r="K867" s="153"/>
      <c r="L867" s="30"/>
      <c r="M867" s="154" t="s">
        <v>2156</v>
      </c>
      <c r="N867" s="155" t="s">
        <v>2172</v>
      </c>
      <c r="O867" s="156">
        <v>0.47099999999999997</v>
      </c>
      <c r="P867" s="156">
        <f>O867*H867</f>
        <v>8.0022899999999986</v>
      </c>
      <c r="Q867" s="156">
        <v>0</v>
      </c>
      <c r="R867" s="156">
        <f>Q867*H867</f>
        <v>0</v>
      </c>
      <c r="S867" s="156">
        <v>0</v>
      </c>
      <c r="T867" s="157">
        <f>S867*H867</f>
        <v>0</v>
      </c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R867" s="158" t="s">
        <v>2512</v>
      </c>
      <c r="AT867" s="158" t="s">
        <v>2618</v>
      </c>
      <c r="AU867" s="158" t="s">
        <v>2217</v>
      </c>
      <c r="AY867" s="17" t="s">
        <v>2612</v>
      </c>
      <c r="BE867" s="159">
        <f>IF(N867="základní",J867,0)</f>
        <v>0</v>
      </c>
      <c r="BF867" s="159">
        <f>IF(N867="snížená",J867,0)</f>
        <v>0</v>
      </c>
      <c r="BG867" s="159">
        <f>IF(N867="zákl. přenesená",J867,0)</f>
        <v>0</v>
      </c>
      <c r="BH867" s="159">
        <f>IF(N867="sníž. přenesená",J867,0)</f>
        <v>0</v>
      </c>
      <c r="BI867" s="159">
        <f>IF(N867="nulová",J867,0)</f>
        <v>0</v>
      </c>
      <c r="BJ867" s="17" t="s">
        <v>2215</v>
      </c>
      <c r="BK867" s="159">
        <f>ROUND(I867*H867,2)</f>
        <v>0</v>
      </c>
      <c r="BL867" s="17" t="s">
        <v>2512</v>
      </c>
      <c r="BM867" s="158" t="s">
        <v>1980</v>
      </c>
    </row>
    <row r="868" spans="1:65" s="12" customFormat="1">
      <c r="B868" s="160"/>
      <c r="D868" s="161" t="s">
        <v>2624</v>
      </c>
      <c r="E868" s="162" t="s">
        <v>2156</v>
      </c>
      <c r="F868" s="163" t="s">
        <v>1973</v>
      </c>
      <c r="H868" s="162" t="s">
        <v>2156</v>
      </c>
      <c r="I868" s="345"/>
      <c r="L868" s="160"/>
      <c r="M868" s="164"/>
      <c r="N868" s="165"/>
      <c r="O868" s="165"/>
      <c r="P868" s="165"/>
      <c r="Q868" s="165"/>
      <c r="R868" s="165"/>
      <c r="S868" s="165"/>
      <c r="T868" s="166"/>
      <c r="AT868" s="162" t="s">
        <v>2624</v>
      </c>
      <c r="AU868" s="162" t="s">
        <v>2217</v>
      </c>
      <c r="AV868" s="12" t="s">
        <v>2215</v>
      </c>
      <c r="AW868" s="12" t="s">
        <v>26</v>
      </c>
      <c r="AX868" s="12" t="s">
        <v>2207</v>
      </c>
      <c r="AY868" s="162" t="s">
        <v>2612</v>
      </c>
    </row>
    <row r="869" spans="1:65" s="13" customFormat="1">
      <c r="B869" s="167"/>
      <c r="D869" s="161" t="s">
        <v>2624</v>
      </c>
      <c r="E869" s="168" t="s">
        <v>2156</v>
      </c>
      <c r="F869" s="169" t="s">
        <v>1981</v>
      </c>
      <c r="H869" s="170">
        <v>10.99</v>
      </c>
      <c r="I869" s="346"/>
      <c r="L869" s="167"/>
      <c r="M869" s="171"/>
      <c r="N869" s="172"/>
      <c r="O869" s="172"/>
      <c r="P869" s="172"/>
      <c r="Q869" s="172"/>
      <c r="R869" s="172"/>
      <c r="S869" s="172"/>
      <c r="T869" s="173"/>
      <c r="AT869" s="168" t="s">
        <v>2624</v>
      </c>
      <c r="AU869" s="168" t="s">
        <v>2217</v>
      </c>
      <c r="AV869" s="13" t="s">
        <v>2217</v>
      </c>
      <c r="AW869" s="13" t="s">
        <v>26</v>
      </c>
      <c r="AX869" s="13" t="s">
        <v>2207</v>
      </c>
      <c r="AY869" s="168" t="s">
        <v>2612</v>
      </c>
    </row>
    <row r="870" spans="1:65" s="12" customFormat="1">
      <c r="B870" s="160"/>
      <c r="D870" s="161" t="s">
        <v>2624</v>
      </c>
      <c r="E870" s="162" t="s">
        <v>2156</v>
      </c>
      <c r="F870" s="163" t="s">
        <v>1349</v>
      </c>
      <c r="H870" s="162" t="s">
        <v>2156</v>
      </c>
      <c r="I870" s="345"/>
      <c r="L870" s="160"/>
      <c r="M870" s="164"/>
      <c r="N870" s="165"/>
      <c r="O870" s="165"/>
      <c r="P870" s="165"/>
      <c r="Q870" s="165"/>
      <c r="R870" s="165"/>
      <c r="S870" s="165"/>
      <c r="T870" s="166"/>
      <c r="AT870" s="162" t="s">
        <v>2624</v>
      </c>
      <c r="AU870" s="162" t="s">
        <v>2217</v>
      </c>
      <c r="AV870" s="12" t="s">
        <v>2215</v>
      </c>
      <c r="AW870" s="12" t="s">
        <v>26</v>
      </c>
      <c r="AX870" s="12" t="s">
        <v>2207</v>
      </c>
      <c r="AY870" s="162" t="s">
        <v>2612</v>
      </c>
    </row>
    <row r="871" spans="1:65" s="13" customFormat="1">
      <c r="B871" s="167"/>
      <c r="D871" s="161" t="s">
        <v>2624</v>
      </c>
      <c r="E871" s="168" t="s">
        <v>2156</v>
      </c>
      <c r="F871" s="169" t="s">
        <v>1982</v>
      </c>
      <c r="H871" s="170">
        <v>5.6</v>
      </c>
      <c r="I871" s="346"/>
      <c r="L871" s="167"/>
      <c r="M871" s="171"/>
      <c r="N871" s="172"/>
      <c r="O871" s="172"/>
      <c r="P871" s="172"/>
      <c r="Q871" s="172"/>
      <c r="R871" s="172"/>
      <c r="S871" s="172"/>
      <c r="T871" s="173"/>
      <c r="AT871" s="168" t="s">
        <v>2624</v>
      </c>
      <c r="AU871" s="168" t="s">
        <v>2217</v>
      </c>
      <c r="AV871" s="13" t="s">
        <v>2217</v>
      </c>
      <c r="AW871" s="13" t="s">
        <v>26</v>
      </c>
      <c r="AX871" s="13" t="s">
        <v>2207</v>
      </c>
      <c r="AY871" s="168" t="s">
        <v>2612</v>
      </c>
    </row>
    <row r="872" spans="1:65" s="13" customFormat="1">
      <c r="B872" s="167"/>
      <c r="D872" s="161" t="s">
        <v>2624</v>
      </c>
      <c r="E872" s="168" t="s">
        <v>2156</v>
      </c>
      <c r="F872" s="169" t="s">
        <v>1983</v>
      </c>
      <c r="H872" s="170">
        <v>0.4</v>
      </c>
      <c r="I872" s="346"/>
      <c r="L872" s="167"/>
      <c r="M872" s="171"/>
      <c r="N872" s="172"/>
      <c r="O872" s="172"/>
      <c r="P872" s="172"/>
      <c r="Q872" s="172"/>
      <c r="R872" s="172"/>
      <c r="S872" s="172"/>
      <c r="T872" s="173"/>
      <c r="AT872" s="168" t="s">
        <v>2624</v>
      </c>
      <c r="AU872" s="168" t="s">
        <v>2217</v>
      </c>
      <c r="AV872" s="13" t="s">
        <v>2217</v>
      </c>
      <c r="AW872" s="13" t="s">
        <v>26</v>
      </c>
      <c r="AX872" s="13" t="s">
        <v>2207</v>
      </c>
      <c r="AY872" s="168" t="s">
        <v>2612</v>
      </c>
    </row>
    <row r="873" spans="1:65" s="15" customFormat="1">
      <c r="B873" s="181"/>
      <c r="D873" s="161" t="s">
        <v>2624</v>
      </c>
      <c r="E873" s="182" t="s">
        <v>1182</v>
      </c>
      <c r="F873" s="183" t="s">
        <v>2641</v>
      </c>
      <c r="H873" s="184">
        <v>16.989999999999998</v>
      </c>
      <c r="I873" s="348"/>
      <c r="L873" s="181"/>
      <c r="M873" s="185"/>
      <c r="N873" s="186"/>
      <c r="O873" s="186"/>
      <c r="P873" s="186"/>
      <c r="Q873" s="186"/>
      <c r="R873" s="186"/>
      <c r="S873" s="186"/>
      <c r="T873" s="187"/>
      <c r="AT873" s="182" t="s">
        <v>2624</v>
      </c>
      <c r="AU873" s="182" t="s">
        <v>2217</v>
      </c>
      <c r="AV873" s="15" t="s">
        <v>2389</v>
      </c>
      <c r="AW873" s="15" t="s">
        <v>26</v>
      </c>
      <c r="AX873" s="15" t="s">
        <v>2215</v>
      </c>
      <c r="AY873" s="182" t="s">
        <v>2612</v>
      </c>
    </row>
    <row r="874" spans="1:65" s="1" customFormat="1" ht="16.5" customHeight="1">
      <c r="A874" s="29"/>
      <c r="B874" s="146"/>
      <c r="C874" s="188" t="s">
        <v>1984</v>
      </c>
      <c r="D874" s="188" t="s">
        <v>2855</v>
      </c>
      <c r="E874" s="189" t="s">
        <v>1985</v>
      </c>
      <c r="F874" s="190" t="s">
        <v>1986</v>
      </c>
      <c r="G874" s="191" t="s">
        <v>2297</v>
      </c>
      <c r="H874" s="192">
        <v>20.388000000000002</v>
      </c>
      <c r="I874" s="349"/>
      <c r="J874" s="193">
        <f>ROUND(I874*H874,2)</f>
        <v>0</v>
      </c>
      <c r="K874" s="194"/>
      <c r="L874" s="195"/>
      <c r="M874" s="196" t="s">
        <v>2156</v>
      </c>
      <c r="N874" s="197" t="s">
        <v>2172</v>
      </c>
      <c r="O874" s="156">
        <v>0</v>
      </c>
      <c r="P874" s="156">
        <f>O874*H874</f>
        <v>0</v>
      </c>
      <c r="Q874" s="156">
        <v>9.3100000000000006E-3</v>
      </c>
      <c r="R874" s="156">
        <f>Q874*H874</f>
        <v>0.18981228000000003</v>
      </c>
      <c r="S874" s="156">
        <v>0</v>
      </c>
      <c r="T874" s="157">
        <f>S874*H874</f>
        <v>0</v>
      </c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R874" s="158" t="s">
        <v>2943</v>
      </c>
      <c r="AT874" s="158" t="s">
        <v>2855</v>
      </c>
      <c r="AU874" s="158" t="s">
        <v>2217</v>
      </c>
      <c r="AY874" s="17" t="s">
        <v>2612</v>
      </c>
      <c r="BE874" s="159">
        <f>IF(N874="základní",J874,0)</f>
        <v>0</v>
      </c>
      <c r="BF874" s="159">
        <f>IF(N874="snížená",J874,0)</f>
        <v>0</v>
      </c>
      <c r="BG874" s="159">
        <f>IF(N874="zákl. přenesená",J874,0)</f>
        <v>0</v>
      </c>
      <c r="BH874" s="159">
        <f>IF(N874="sníž. přenesená",J874,0)</f>
        <v>0</v>
      </c>
      <c r="BI874" s="159">
        <f>IF(N874="nulová",J874,0)</f>
        <v>0</v>
      </c>
      <c r="BJ874" s="17" t="s">
        <v>2215</v>
      </c>
      <c r="BK874" s="159">
        <f>ROUND(I874*H874,2)</f>
        <v>0</v>
      </c>
      <c r="BL874" s="17" t="s">
        <v>2512</v>
      </c>
      <c r="BM874" s="158" t="s">
        <v>1987</v>
      </c>
    </row>
    <row r="875" spans="1:65" s="13" customFormat="1">
      <c r="B875" s="167"/>
      <c r="D875" s="161" t="s">
        <v>2624</v>
      </c>
      <c r="E875" s="168" t="s">
        <v>2156</v>
      </c>
      <c r="F875" s="169" t="s">
        <v>1988</v>
      </c>
      <c r="H875" s="170">
        <v>20.388000000000002</v>
      </c>
      <c r="I875" s="346"/>
      <c r="L875" s="167"/>
      <c r="M875" s="171"/>
      <c r="N875" s="172"/>
      <c r="O875" s="172"/>
      <c r="P875" s="172"/>
      <c r="Q875" s="172"/>
      <c r="R875" s="172"/>
      <c r="S875" s="172"/>
      <c r="T875" s="173"/>
      <c r="AT875" s="168" t="s">
        <v>2624</v>
      </c>
      <c r="AU875" s="168" t="s">
        <v>2217</v>
      </c>
      <c r="AV875" s="13" t="s">
        <v>2217</v>
      </c>
      <c r="AW875" s="13" t="s">
        <v>26</v>
      </c>
      <c r="AX875" s="13" t="s">
        <v>2207</v>
      </c>
      <c r="AY875" s="168" t="s">
        <v>2612</v>
      </c>
    </row>
    <row r="876" spans="1:65" s="15" customFormat="1">
      <c r="B876" s="181"/>
      <c r="D876" s="161" t="s">
        <v>2624</v>
      </c>
      <c r="E876" s="182" t="s">
        <v>2156</v>
      </c>
      <c r="F876" s="183" t="s">
        <v>2641</v>
      </c>
      <c r="H876" s="184">
        <v>20.388000000000002</v>
      </c>
      <c r="I876" s="348"/>
      <c r="L876" s="181"/>
      <c r="M876" s="185"/>
      <c r="N876" s="186"/>
      <c r="O876" s="186"/>
      <c r="P876" s="186"/>
      <c r="Q876" s="186"/>
      <c r="R876" s="186"/>
      <c r="S876" s="186"/>
      <c r="T876" s="187"/>
      <c r="AT876" s="182" t="s">
        <v>2624</v>
      </c>
      <c r="AU876" s="182" t="s">
        <v>2217</v>
      </c>
      <c r="AV876" s="15" t="s">
        <v>2389</v>
      </c>
      <c r="AW876" s="15" t="s">
        <v>26</v>
      </c>
      <c r="AX876" s="15" t="s">
        <v>2215</v>
      </c>
      <c r="AY876" s="182" t="s">
        <v>2612</v>
      </c>
    </row>
    <row r="877" spans="1:65" s="1" customFormat="1" ht="16.5" customHeight="1">
      <c r="A877" s="29"/>
      <c r="B877" s="146"/>
      <c r="C877" s="147" t="s">
        <v>1989</v>
      </c>
      <c r="D877" s="147" t="s">
        <v>2618</v>
      </c>
      <c r="E877" s="148" t="s">
        <v>1990</v>
      </c>
      <c r="F877" s="149" t="s">
        <v>1991</v>
      </c>
      <c r="G877" s="150" t="s">
        <v>3034</v>
      </c>
      <c r="H877" s="151">
        <v>2</v>
      </c>
      <c r="I877" s="344"/>
      <c r="J877" s="152">
        <f>ROUND(I877*H877,2)</f>
        <v>0</v>
      </c>
      <c r="K877" s="153"/>
      <c r="L877" s="30"/>
      <c r="M877" s="154" t="s">
        <v>2156</v>
      </c>
      <c r="N877" s="155" t="s">
        <v>2172</v>
      </c>
      <c r="O877" s="156">
        <v>7.36</v>
      </c>
      <c r="P877" s="156">
        <f>O877*H877</f>
        <v>14.72</v>
      </c>
      <c r="Q877" s="156">
        <v>9.2000000000000003E-4</v>
      </c>
      <c r="R877" s="156">
        <f>Q877*H877</f>
        <v>1.8400000000000001E-3</v>
      </c>
      <c r="S877" s="156">
        <v>0</v>
      </c>
      <c r="T877" s="157">
        <f>S877*H877</f>
        <v>0</v>
      </c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R877" s="158" t="s">
        <v>2512</v>
      </c>
      <c r="AT877" s="158" t="s">
        <v>2618</v>
      </c>
      <c r="AU877" s="158" t="s">
        <v>2217</v>
      </c>
      <c r="AY877" s="17" t="s">
        <v>2612</v>
      </c>
      <c r="BE877" s="159">
        <f>IF(N877="základní",J877,0)</f>
        <v>0</v>
      </c>
      <c r="BF877" s="159">
        <f>IF(N877="snížená",J877,0)</f>
        <v>0</v>
      </c>
      <c r="BG877" s="159">
        <f>IF(N877="zákl. přenesená",J877,0)</f>
        <v>0</v>
      </c>
      <c r="BH877" s="159">
        <f>IF(N877="sníž. přenesená",J877,0)</f>
        <v>0</v>
      </c>
      <c r="BI877" s="159">
        <f>IF(N877="nulová",J877,0)</f>
        <v>0</v>
      </c>
      <c r="BJ877" s="17" t="s">
        <v>2215</v>
      </c>
      <c r="BK877" s="159">
        <f>ROUND(I877*H877,2)</f>
        <v>0</v>
      </c>
      <c r="BL877" s="17" t="s">
        <v>2512</v>
      </c>
      <c r="BM877" s="158" t="s">
        <v>1992</v>
      </c>
    </row>
    <row r="878" spans="1:65" s="13" customFormat="1">
      <c r="B878" s="167"/>
      <c r="D878" s="161" t="s">
        <v>2624</v>
      </c>
      <c r="E878" s="168" t="s">
        <v>2156</v>
      </c>
      <c r="F878" s="169" t="s">
        <v>2217</v>
      </c>
      <c r="H878" s="170">
        <v>2</v>
      </c>
      <c r="I878" s="346"/>
      <c r="L878" s="167"/>
      <c r="M878" s="171"/>
      <c r="N878" s="172"/>
      <c r="O878" s="172"/>
      <c r="P878" s="172"/>
      <c r="Q878" s="172"/>
      <c r="R878" s="172"/>
      <c r="S878" s="172"/>
      <c r="T878" s="173"/>
      <c r="AT878" s="168" t="s">
        <v>2624</v>
      </c>
      <c r="AU878" s="168" t="s">
        <v>2217</v>
      </c>
      <c r="AV878" s="13" t="s">
        <v>2217</v>
      </c>
      <c r="AW878" s="13" t="s">
        <v>26</v>
      </c>
      <c r="AX878" s="13" t="s">
        <v>2207</v>
      </c>
      <c r="AY878" s="168" t="s">
        <v>2612</v>
      </c>
    </row>
    <row r="879" spans="1:65" s="15" customFormat="1">
      <c r="B879" s="181"/>
      <c r="D879" s="161" t="s">
        <v>2624</v>
      </c>
      <c r="E879" s="182" t="s">
        <v>2156</v>
      </c>
      <c r="F879" s="183" t="s">
        <v>2641</v>
      </c>
      <c r="H879" s="184">
        <v>2</v>
      </c>
      <c r="I879" s="348"/>
      <c r="L879" s="181"/>
      <c r="M879" s="185"/>
      <c r="N879" s="186"/>
      <c r="O879" s="186"/>
      <c r="P879" s="186"/>
      <c r="Q879" s="186"/>
      <c r="R879" s="186"/>
      <c r="S879" s="186"/>
      <c r="T879" s="187"/>
      <c r="AT879" s="182" t="s">
        <v>2624</v>
      </c>
      <c r="AU879" s="182" t="s">
        <v>2217</v>
      </c>
      <c r="AV879" s="15" t="s">
        <v>2389</v>
      </c>
      <c r="AW879" s="15" t="s">
        <v>26</v>
      </c>
      <c r="AX879" s="15" t="s">
        <v>2215</v>
      </c>
      <c r="AY879" s="182" t="s">
        <v>2612</v>
      </c>
    </row>
    <row r="880" spans="1:65" s="1" customFormat="1" ht="16.5" customHeight="1">
      <c r="A880" s="29"/>
      <c r="B880" s="146"/>
      <c r="C880" s="188" t="s">
        <v>1993</v>
      </c>
      <c r="D880" s="188" t="s">
        <v>2855</v>
      </c>
      <c r="E880" s="189" t="s">
        <v>1994</v>
      </c>
      <c r="F880" s="190" t="s">
        <v>1995</v>
      </c>
      <c r="G880" s="191" t="s">
        <v>2297</v>
      </c>
      <c r="H880" s="192">
        <v>4.62</v>
      </c>
      <c r="I880" s="349"/>
      <c r="J880" s="193">
        <f>ROUND(I880*H880,2)</f>
        <v>0</v>
      </c>
      <c r="K880" s="194"/>
      <c r="L880" s="195"/>
      <c r="M880" s="196" t="s">
        <v>2156</v>
      </c>
      <c r="N880" s="197" t="s">
        <v>2172</v>
      </c>
      <c r="O880" s="156">
        <v>0</v>
      </c>
      <c r="P880" s="156">
        <f>O880*H880</f>
        <v>0</v>
      </c>
      <c r="Q880" s="156">
        <v>2.5440000000000001E-2</v>
      </c>
      <c r="R880" s="156">
        <f>Q880*H880</f>
        <v>0.11753280000000001</v>
      </c>
      <c r="S880" s="156">
        <v>0</v>
      </c>
      <c r="T880" s="157">
        <f>S880*H880</f>
        <v>0</v>
      </c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R880" s="158" t="s">
        <v>2943</v>
      </c>
      <c r="AT880" s="158" t="s">
        <v>2855</v>
      </c>
      <c r="AU880" s="158" t="s">
        <v>2217</v>
      </c>
      <c r="AY880" s="17" t="s">
        <v>2612</v>
      </c>
      <c r="BE880" s="159">
        <f>IF(N880="základní",J880,0)</f>
        <v>0</v>
      </c>
      <c r="BF880" s="159">
        <f>IF(N880="snížená",J880,0)</f>
        <v>0</v>
      </c>
      <c r="BG880" s="159">
        <f>IF(N880="zákl. přenesená",J880,0)</f>
        <v>0</v>
      </c>
      <c r="BH880" s="159">
        <f>IF(N880="sníž. přenesená",J880,0)</f>
        <v>0</v>
      </c>
      <c r="BI880" s="159">
        <f>IF(N880="nulová",J880,0)</f>
        <v>0</v>
      </c>
      <c r="BJ880" s="17" t="s">
        <v>2215</v>
      </c>
      <c r="BK880" s="159">
        <f>ROUND(I880*H880,2)</f>
        <v>0</v>
      </c>
      <c r="BL880" s="17" t="s">
        <v>2512</v>
      </c>
      <c r="BM880" s="158" t="s">
        <v>1996</v>
      </c>
    </row>
    <row r="881" spans="1:65" s="13" customFormat="1">
      <c r="B881" s="167"/>
      <c r="D881" s="161" t="s">
        <v>2624</v>
      </c>
      <c r="E881" s="168" t="s">
        <v>2156</v>
      </c>
      <c r="F881" s="169" t="s">
        <v>1997</v>
      </c>
      <c r="H881" s="170">
        <v>4.62</v>
      </c>
      <c r="I881" s="346"/>
      <c r="L881" s="167"/>
      <c r="M881" s="171"/>
      <c r="N881" s="172"/>
      <c r="O881" s="172"/>
      <c r="P881" s="172"/>
      <c r="Q881" s="172"/>
      <c r="R881" s="172"/>
      <c r="S881" s="172"/>
      <c r="T881" s="173"/>
      <c r="AT881" s="168" t="s">
        <v>2624</v>
      </c>
      <c r="AU881" s="168" t="s">
        <v>2217</v>
      </c>
      <c r="AV881" s="13" t="s">
        <v>2217</v>
      </c>
      <c r="AW881" s="13" t="s">
        <v>26</v>
      </c>
      <c r="AX881" s="13" t="s">
        <v>2207</v>
      </c>
      <c r="AY881" s="168" t="s">
        <v>2612</v>
      </c>
    </row>
    <row r="882" spans="1:65" s="15" customFormat="1">
      <c r="B882" s="181"/>
      <c r="D882" s="161" t="s">
        <v>2624</v>
      </c>
      <c r="E882" s="182" t="s">
        <v>2156</v>
      </c>
      <c r="F882" s="183" t="s">
        <v>2641</v>
      </c>
      <c r="H882" s="184">
        <v>4.62</v>
      </c>
      <c r="I882" s="348"/>
      <c r="L882" s="181"/>
      <c r="M882" s="185"/>
      <c r="N882" s="186"/>
      <c r="O882" s="186"/>
      <c r="P882" s="186"/>
      <c r="Q882" s="186"/>
      <c r="R882" s="186"/>
      <c r="S882" s="186"/>
      <c r="T882" s="187"/>
      <c r="AT882" s="182" t="s">
        <v>2624</v>
      </c>
      <c r="AU882" s="182" t="s">
        <v>2217</v>
      </c>
      <c r="AV882" s="15" t="s">
        <v>2389</v>
      </c>
      <c r="AW882" s="15" t="s">
        <v>26</v>
      </c>
      <c r="AX882" s="15" t="s">
        <v>2215</v>
      </c>
      <c r="AY882" s="182" t="s">
        <v>2612</v>
      </c>
    </row>
    <row r="883" spans="1:65" s="1" customFormat="1" ht="16.5" customHeight="1">
      <c r="A883" s="29"/>
      <c r="B883" s="146"/>
      <c r="C883" s="147" t="s">
        <v>1998</v>
      </c>
      <c r="D883" s="147" t="s">
        <v>2618</v>
      </c>
      <c r="E883" s="148" t="s">
        <v>1999</v>
      </c>
      <c r="F883" s="149" t="s">
        <v>2000</v>
      </c>
      <c r="G883" s="150" t="s">
        <v>2485</v>
      </c>
      <c r="H883" s="151">
        <v>0.309</v>
      </c>
      <c r="I883" s="344"/>
      <c r="J883" s="152">
        <f>ROUND(I883*H883,2)</f>
        <v>0</v>
      </c>
      <c r="K883" s="153"/>
      <c r="L883" s="30"/>
      <c r="M883" s="154" t="s">
        <v>2156</v>
      </c>
      <c r="N883" s="155" t="s">
        <v>2172</v>
      </c>
      <c r="O883" s="156">
        <v>2.2549999999999999</v>
      </c>
      <c r="P883" s="156">
        <f>O883*H883</f>
        <v>0.69679499999999994</v>
      </c>
      <c r="Q883" s="156">
        <v>0</v>
      </c>
      <c r="R883" s="156">
        <f>Q883*H883</f>
        <v>0</v>
      </c>
      <c r="S883" s="156">
        <v>0</v>
      </c>
      <c r="T883" s="157">
        <f>S883*H883</f>
        <v>0</v>
      </c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R883" s="158" t="s">
        <v>2512</v>
      </c>
      <c r="AT883" s="158" t="s">
        <v>2618</v>
      </c>
      <c r="AU883" s="158" t="s">
        <v>2217</v>
      </c>
      <c r="AY883" s="17" t="s">
        <v>2612</v>
      </c>
      <c r="BE883" s="159">
        <f>IF(N883="základní",J883,0)</f>
        <v>0</v>
      </c>
      <c r="BF883" s="159">
        <f>IF(N883="snížená",J883,0)</f>
        <v>0</v>
      </c>
      <c r="BG883" s="159">
        <f>IF(N883="zákl. přenesená",J883,0)</f>
        <v>0</v>
      </c>
      <c r="BH883" s="159">
        <f>IF(N883="sníž. přenesená",J883,0)</f>
        <v>0</v>
      </c>
      <c r="BI883" s="159">
        <f>IF(N883="nulová",J883,0)</f>
        <v>0</v>
      </c>
      <c r="BJ883" s="17" t="s">
        <v>2215</v>
      </c>
      <c r="BK883" s="159">
        <f>ROUND(I883*H883,2)</f>
        <v>0</v>
      </c>
      <c r="BL883" s="17" t="s">
        <v>2512</v>
      </c>
      <c r="BM883" s="158" t="s">
        <v>2001</v>
      </c>
    </row>
    <row r="884" spans="1:65" s="11" customFormat="1" ht="22.9" customHeight="1">
      <c r="B884" s="134"/>
      <c r="D884" s="135" t="s">
        <v>2206</v>
      </c>
      <c r="E884" s="144" t="s">
        <v>2002</v>
      </c>
      <c r="F884" s="144" t="s">
        <v>2003</v>
      </c>
      <c r="I884" s="350"/>
      <c r="J884" s="145">
        <f>BK884</f>
        <v>0</v>
      </c>
      <c r="L884" s="134"/>
      <c r="M884" s="138"/>
      <c r="N884" s="139"/>
      <c r="O884" s="139"/>
      <c r="P884" s="140">
        <f>SUM(P885:P908)</f>
        <v>1.9199810000000002</v>
      </c>
      <c r="Q884" s="139"/>
      <c r="R884" s="140">
        <f>SUM(R885:R908)</f>
        <v>2.7199999999999998E-3</v>
      </c>
      <c r="S884" s="139"/>
      <c r="T884" s="141">
        <f>SUM(T885:T908)</f>
        <v>0</v>
      </c>
      <c r="AR884" s="135" t="s">
        <v>2217</v>
      </c>
      <c r="AT884" s="142" t="s">
        <v>2206</v>
      </c>
      <c r="AU884" s="142" t="s">
        <v>2215</v>
      </c>
      <c r="AY884" s="135" t="s">
        <v>2612</v>
      </c>
      <c r="BK884" s="143">
        <f>SUM(BK885:BK908)</f>
        <v>0</v>
      </c>
    </row>
    <row r="885" spans="1:65" s="1" customFormat="1" ht="16.5" customHeight="1">
      <c r="A885" s="29"/>
      <c r="B885" s="146"/>
      <c r="C885" s="147" t="s">
        <v>2004</v>
      </c>
      <c r="D885" s="147" t="s">
        <v>2618</v>
      </c>
      <c r="E885" s="148" t="s">
        <v>2005</v>
      </c>
      <c r="F885" s="149" t="s">
        <v>2006</v>
      </c>
      <c r="G885" s="150" t="s">
        <v>3034</v>
      </c>
      <c r="H885" s="151">
        <v>5</v>
      </c>
      <c r="I885" s="344"/>
      <c r="J885" s="152">
        <f>ROUND(I885*H885,2)</f>
        <v>0</v>
      </c>
      <c r="K885" s="153"/>
      <c r="L885" s="30"/>
      <c r="M885" s="154" t="s">
        <v>2156</v>
      </c>
      <c r="N885" s="155" t="s">
        <v>2172</v>
      </c>
      <c r="O885" s="156">
        <v>0.31</v>
      </c>
      <c r="P885" s="156">
        <f>O885*H885</f>
        <v>1.55</v>
      </c>
      <c r="Q885" s="156">
        <v>0</v>
      </c>
      <c r="R885" s="156">
        <f>Q885*H885</f>
        <v>0</v>
      </c>
      <c r="S885" s="156">
        <v>0</v>
      </c>
      <c r="T885" s="157">
        <f>S885*H885</f>
        <v>0</v>
      </c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R885" s="158" t="s">
        <v>2512</v>
      </c>
      <c r="AT885" s="158" t="s">
        <v>2618</v>
      </c>
      <c r="AU885" s="158" t="s">
        <v>2217</v>
      </c>
      <c r="AY885" s="17" t="s">
        <v>2612</v>
      </c>
      <c r="BE885" s="159">
        <f>IF(N885="základní",J885,0)</f>
        <v>0</v>
      </c>
      <c r="BF885" s="159">
        <f>IF(N885="snížená",J885,0)</f>
        <v>0</v>
      </c>
      <c r="BG885" s="159">
        <f>IF(N885="zákl. přenesená",J885,0)</f>
        <v>0</v>
      </c>
      <c r="BH885" s="159">
        <f>IF(N885="sníž. přenesená",J885,0)</f>
        <v>0</v>
      </c>
      <c r="BI885" s="159">
        <f>IF(N885="nulová",J885,0)</f>
        <v>0</v>
      </c>
      <c r="BJ885" s="17" t="s">
        <v>2215</v>
      </c>
      <c r="BK885" s="159">
        <f>ROUND(I885*H885,2)</f>
        <v>0</v>
      </c>
      <c r="BL885" s="17" t="s">
        <v>2512</v>
      </c>
      <c r="BM885" s="158" t="s">
        <v>2007</v>
      </c>
    </row>
    <row r="886" spans="1:65" s="12" customFormat="1">
      <c r="B886" s="160"/>
      <c r="D886" s="161" t="s">
        <v>2624</v>
      </c>
      <c r="E886" s="162" t="s">
        <v>2156</v>
      </c>
      <c r="F886" s="163" t="s">
        <v>1223</v>
      </c>
      <c r="H886" s="162" t="s">
        <v>2156</v>
      </c>
      <c r="I886" s="345"/>
      <c r="L886" s="160"/>
      <c r="M886" s="164"/>
      <c r="N886" s="165"/>
      <c r="O886" s="165"/>
      <c r="P886" s="165"/>
      <c r="Q886" s="165"/>
      <c r="R886" s="165"/>
      <c r="S886" s="165"/>
      <c r="T886" s="166"/>
      <c r="AT886" s="162" t="s">
        <v>2624</v>
      </c>
      <c r="AU886" s="162" t="s">
        <v>2217</v>
      </c>
      <c r="AV886" s="12" t="s">
        <v>2215</v>
      </c>
      <c r="AW886" s="12" t="s">
        <v>26</v>
      </c>
      <c r="AX886" s="12" t="s">
        <v>2207</v>
      </c>
      <c r="AY886" s="162" t="s">
        <v>2612</v>
      </c>
    </row>
    <row r="887" spans="1:65" s="13" customFormat="1">
      <c r="B887" s="167"/>
      <c r="D887" s="161" t="s">
        <v>2624</v>
      </c>
      <c r="E887" s="168" t="s">
        <v>2156</v>
      </c>
      <c r="F887" s="169" t="s">
        <v>2386</v>
      </c>
      <c r="H887" s="170">
        <v>5</v>
      </c>
      <c r="I887" s="346"/>
      <c r="L887" s="167"/>
      <c r="M887" s="171"/>
      <c r="N887" s="172"/>
      <c r="O887" s="172"/>
      <c r="P887" s="172"/>
      <c r="Q887" s="172"/>
      <c r="R887" s="172"/>
      <c r="S887" s="172"/>
      <c r="T887" s="173"/>
      <c r="AT887" s="168" t="s">
        <v>2624</v>
      </c>
      <c r="AU887" s="168" t="s">
        <v>2217</v>
      </c>
      <c r="AV887" s="13" t="s">
        <v>2217</v>
      </c>
      <c r="AW887" s="13" t="s">
        <v>26</v>
      </c>
      <c r="AX887" s="13" t="s">
        <v>2207</v>
      </c>
      <c r="AY887" s="168" t="s">
        <v>2612</v>
      </c>
    </row>
    <row r="888" spans="1:65" s="15" customFormat="1">
      <c r="B888" s="181"/>
      <c r="D888" s="161" t="s">
        <v>2624</v>
      </c>
      <c r="E888" s="182" t="s">
        <v>1222</v>
      </c>
      <c r="F888" s="183" t="s">
        <v>2641</v>
      </c>
      <c r="H888" s="184">
        <v>5</v>
      </c>
      <c r="I888" s="348"/>
      <c r="L888" s="181"/>
      <c r="M888" s="185"/>
      <c r="N888" s="186"/>
      <c r="O888" s="186"/>
      <c r="P888" s="186"/>
      <c r="Q888" s="186"/>
      <c r="R888" s="186"/>
      <c r="S888" s="186"/>
      <c r="T888" s="187"/>
      <c r="AT888" s="182" t="s">
        <v>2624</v>
      </c>
      <c r="AU888" s="182" t="s">
        <v>2217</v>
      </c>
      <c r="AV888" s="15" t="s">
        <v>2389</v>
      </c>
      <c r="AW888" s="15" t="s">
        <v>26</v>
      </c>
      <c r="AX888" s="15" t="s">
        <v>2215</v>
      </c>
      <c r="AY888" s="182" t="s">
        <v>2612</v>
      </c>
    </row>
    <row r="889" spans="1:65" s="1" customFormat="1" ht="16.5" customHeight="1">
      <c r="A889" s="29"/>
      <c r="B889" s="146"/>
      <c r="C889" s="188" t="s">
        <v>2008</v>
      </c>
      <c r="D889" s="188" t="s">
        <v>2855</v>
      </c>
      <c r="E889" s="189" t="s">
        <v>2009</v>
      </c>
      <c r="F889" s="190" t="s">
        <v>2010</v>
      </c>
      <c r="G889" s="191" t="s">
        <v>3034</v>
      </c>
      <c r="H889" s="192">
        <v>5</v>
      </c>
      <c r="I889" s="349"/>
      <c r="J889" s="193">
        <f>ROUND(I889*H889,2)</f>
        <v>0</v>
      </c>
      <c r="K889" s="194"/>
      <c r="L889" s="195"/>
      <c r="M889" s="196" t="s">
        <v>2156</v>
      </c>
      <c r="N889" s="197" t="s">
        <v>2172</v>
      </c>
      <c r="O889" s="156">
        <v>0</v>
      </c>
      <c r="P889" s="156">
        <f>O889*H889</f>
        <v>0</v>
      </c>
      <c r="Q889" s="156">
        <v>2.0000000000000001E-4</v>
      </c>
      <c r="R889" s="156">
        <f>Q889*H889</f>
        <v>1E-3</v>
      </c>
      <c r="S889" s="156">
        <v>0</v>
      </c>
      <c r="T889" s="157">
        <f>S889*H889</f>
        <v>0</v>
      </c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R889" s="158" t="s">
        <v>2943</v>
      </c>
      <c r="AT889" s="158" t="s">
        <v>2855</v>
      </c>
      <c r="AU889" s="158" t="s">
        <v>2217</v>
      </c>
      <c r="AY889" s="17" t="s">
        <v>2612</v>
      </c>
      <c r="BE889" s="159">
        <f>IF(N889="základní",J889,0)</f>
        <v>0</v>
      </c>
      <c r="BF889" s="159">
        <f>IF(N889="snížená",J889,0)</f>
        <v>0</v>
      </c>
      <c r="BG889" s="159">
        <f>IF(N889="zákl. přenesená",J889,0)</f>
        <v>0</v>
      </c>
      <c r="BH889" s="159">
        <f>IF(N889="sníž. přenesená",J889,0)</f>
        <v>0</v>
      </c>
      <c r="BI889" s="159">
        <f>IF(N889="nulová",J889,0)</f>
        <v>0</v>
      </c>
      <c r="BJ889" s="17" t="s">
        <v>2215</v>
      </c>
      <c r="BK889" s="159">
        <f>ROUND(I889*H889,2)</f>
        <v>0</v>
      </c>
      <c r="BL889" s="17" t="s">
        <v>2512</v>
      </c>
      <c r="BM889" s="158" t="s">
        <v>2011</v>
      </c>
    </row>
    <row r="890" spans="1:65" s="13" customFormat="1">
      <c r="B890" s="167"/>
      <c r="D890" s="161" t="s">
        <v>2624</v>
      </c>
      <c r="E890" s="168" t="s">
        <v>2156</v>
      </c>
      <c r="F890" s="169" t="s">
        <v>1222</v>
      </c>
      <c r="H890" s="170">
        <v>5</v>
      </c>
      <c r="I890" s="346"/>
      <c r="L890" s="167"/>
      <c r="M890" s="171"/>
      <c r="N890" s="172"/>
      <c r="O890" s="172"/>
      <c r="P890" s="172"/>
      <c r="Q890" s="172"/>
      <c r="R890" s="172"/>
      <c r="S890" s="172"/>
      <c r="T890" s="173"/>
      <c r="AT890" s="168" t="s">
        <v>2624</v>
      </c>
      <c r="AU890" s="168" t="s">
        <v>2217</v>
      </c>
      <c r="AV890" s="13" t="s">
        <v>2217</v>
      </c>
      <c r="AW890" s="13" t="s">
        <v>26</v>
      </c>
      <c r="AX890" s="13" t="s">
        <v>2207</v>
      </c>
      <c r="AY890" s="168" t="s">
        <v>2612</v>
      </c>
    </row>
    <row r="891" spans="1:65" s="15" customFormat="1">
      <c r="B891" s="181"/>
      <c r="D891" s="161" t="s">
        <v>2624</v>
      </c>
      <c r="E891" s="182" t="s">
        <v>2156</v>
      </c>
      <c r="F891" s="183" t="s">
        <v>2641</v>
      </c>
      <c r="H891" s="184">
        <v>5</v>
      </c>
      <c r="I891" s="348"/>
      <c r="L891" s="181"/>
      <c r="M891" s="185"/>
      <c r="N891" s="186"/>
      <c r="O891" s="186"/>
      <c r="P891" s="186"/>
      <c r="Q891" s="186"/>
      <c r="R891" s="186"/>
      <c r="S891" s="186"/>
      <c r="T891" s="187"/>
      <c r="AT891" s="182" t="s">
        <v>2624</v>
      </c>
      <c r="AU891" s="182" t="s">
        <v>2217</v>
      </c>
      <c r="AV891" s="15" t="s">
        <v>2389</v>
      </c>
      <c r="AW891" s="15" t="s">
        <v>26</v>
      </c>
      <c r="AX891" s="15" t="s">
        <v>2215</v>
      </c>
      <c r="AY891" s="182" t="s">
        <v>2612</v>
      </c>
    </row>
    <row r="892" spans="1:65" s="1" customFormat="1" ht="16.5" customHeight="1">
      <c r="A892" s="29"/>
      <c r="B892" s="146"/>
      <c r="C892" s="147" t="s">
        <v>2012</v>
      </c>
      <c r="D892" s="147" t="s">
        <v>2618</v>
      </c>
      <c r="E892" s="148" t="s">
        <v>2013</v>
      </c>
      <c r="F892" s="149" t="s">
        <v>2014</v>
      </c>
      <c r="G892" s="150" t="s">
        <v>3034</v>
      </c>
      <c r="H892" s="151">
        <v>1</v>
      </c>
      <c r="I892" s="344"/>
      <c r="J892" s="152">
        <f>ROUND(I892*H892,2)</f>
        <v>0</v>
      </c>
      <c r="K892" s="153"/>
      <c r="L892" s="30"/>
      <c r="M892" s="154" t="s">
        <v>2156</v>
      </c>
      <c r="N892" s="155" t="s">
        <v>2172</v>
      </c>
      <c r="O892" s="156">
        <v>0.36</v>
      </c>
      <c r="P892" s="156">
        <f>O892*H892</f>
        <v>0.36</v>
      </c>
      <c r="Q892" s="156">
        <v>0</v>
      </c>
      <c r="R892" s="156">
        <f>Q892*H892</f>
        <v>0</v>
      </c>
      <c r="S892" s="156">
        <v>0</v>
      </c>
      <c r="T892" s="157">
        <f>S892*H892</f>
        <v>0</v>
      </c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R892" s="158" t="s">
        <v>2512</v>
      </c>
      <c r="AT892" s="158" t="s">
        <v>2618</v>
      </c>
      <c r="AU892" s="158" t="s">
        <v>2217</v>
      </c>
      <c r="AY892" s="17" t="s">
        <v>2612</v>
      </c>
      <c r="BE892" s="159">
        <f>IF(N892="základní",J892,0)</f>
        <v>0</v>
      </c>
      <c r="BF892" s="159">
        <f>IF(N892="snížená",J892,0)</f>
        <v>0</v>
      </c>
      <c r="BG892" s="159">
        <f>IF(N892="zákl. přenesená",J892,0)</f>
        <v>0</v>
      </c>
      <c r="BH892" s="159">
        <f>IF(N892="sníž. přenesená",J892,0)</f>
        <v>0</v>
      </c>
      <c r="BI892" s="159">
        <f>IF(N892="nulová",J892,0)</f>
        <v>0</v>
      </c>
      <c r="BJ892" s="17" t="s">
        <v>2215</v>
      </c>
      <c r="BK892" s="159">
        <f>ROUND(I892*H892,2)</f>
        <v>0</v>
      </c>
      <c r="BL892" s="17" t="s">
        <v>2512</v>
      </c>
      <c r="BM892" s="158" t="s">
        <v>2015</v>
      </c>
    </row>
    <row r="893" spans="1:65" s="12" customFormat="1">
      <c r="B893" s="160"/>
      <c r="D893" s="161" t="s">
        <v>2624</v>
      </c>
      <c r="E893" s="162" t="s">
        <v>2156</v>
      </c>
      <c r="F893" s="163" t="s">
        <v>1341</v>
      </c>
      <c r="H893" s="162" t="s">
        <v>2156</v>
      </c>
      <c r="I893" s="345"/>
      <c r="L893" s="160"/>
      <c r="M893" s="164"/>
      <c r="N893" s="165"/>
      <c r="O893" s="165"/>
      <c r="P893" s="165"/>
      <c r="Q893" s="165"/>
      <c r="R893" s="165"/>
      <c r="S893" s="165"/>
      <c r="T893" s="166"/>
      <c r="AT893" s="162" t="s">
        <v>2624</v>
      </c>
      <c r="AU893" s="162" t="s">
        <v>2217</v>
      </c>
      <c r="AV893" s="12" t="s">
        <v>2215</v>
      </c>
      <c r="AW893" s="12" t="s">
        <v>26</v>
      </c>
      <c r="AX893" s="12" t="s">
        <v>2207</v>
      </c>
      <c r="AY893" s="162" t="s">
        <v>2612</v>
      </c>
    </row>
    <row r="894" spans="1:65" s="13" customFormat="1">
      <c r="B894" s="167"/>
      <c r="D894" s="161" t="s">
        <v>2624</v>
      </c>
      <c r="E894" s="168" t="s">
        <v>2156</v>
      </c>
      <c r="F894" s="169" t="s">
        <v>1220</v>
      </c>
      <c r="H894" s="170">
        <v>1</v>
      </c>
      <c r="I894" s="346"/>
      <c r="L894" s="167"/>
      <c r="M894" s="171"/>
      <c r="N894" s="172"/>
      <c r="O894" s="172"/>
      <c r="P894" s="172"/>
      <c r="Q894" s="172"/>
      <c r="R894" s="172"/>
      <c r="S894" s="172"/>
      <c r="T894" s="173"/>
      <c r="AT894" s="168" t="s">
        <v>2624</v>
      </c>
      <c r="AU894" s="168" t="s">
        <v>2217</v>
      </c>
      <c r="AV894" s="13" t="s">
        <v>2217</v>
      </c>
      <c r="AW894" s="13" t="s">
        <v>26</v>
      </c>
      <c r="AX894" s="13" t="s">
        <v>2207</v>
      </c>
      <c r="AY894" s="168" t="s">
        <v>2612</v>
      </c>
    </row>
    <row r="895" spans="1:65" s="15" customFormat="1">
      <c r="B895" s="181"/>
      <c r="D895" s="161" t="s">
        <v>2624</v>
      </c>
      <c r="E895" s="182" t="s">
        <v>2156</v>
      </c>
      <c r="F895" s="183" t="s">
        <v>2641</v>
      </c>
      <c r="H895" s="184">
        <v>1</v>
      </c>
      <c r="I895" s="348"/>
      <c r="L895" s="181"/>
      <c r="M895" s="185"/>
      <c r="N895" s="186"/>
      <c r="O895" s="186"/>
      <c r="P895" s="186"/>
      <c r="Q895" s="186"/>
      <c r="R895" s="186"/>
      <c r="S895" s="186"/>
      <c r="T895" s="187"/>
      <c r="AT895" s="182" t="s">
        <v>2624</v>
      </c>
      <c r="AU895" s="182" t="s">
        <v>2217</v>
      </c>
      <c r="AV895" s="15" t="s">
        <v>2389</v>
      </c>
      <c r="AW895" s="15" t="s">
        <v>26</v>
      </c>
      <c r="AX895" s="15" t="s">
        <v>2215</v>
      </c>
      <c r="AY895" s="182" t="s">
        <v>2612</v>
      </c>
    </row>
    <row r="896" spans="1:65" s="1" customFormat="1" ht="16.5" customHeight="1">
      <c r="A896" s="29"/>
      <c r="B896" s="146"/>
      <c r="C896" s="188" t="s">
        <v>2016</v>
      </c>
      <c r="D896" s="188" t="s">
        <v>2855</v>
      </c>
      <c r="E896" s="189" t="s">
        <v>2017</v>
      </c>
      <c r="F896" s="190" t="s">
        <v>2018</v>
      </c>
      <c r="G896" s="191" t="s">
        <v>3034</v>
      </c>
      <c r="H896" s="192">
        <v>1</v>
      </c>
      <c r="I896" s="349"/>
      <c r="J896" s="193">
        <f>ROUND(I896*H896,2)</f>
        <v>0</v>
      </c>
      <c r="K896" s="194"/>
      <c r="L896" s="195"/>
      <c r="M896" s="196" t="s">
        <v>2156</v>
      </c>
      <c r="N896" s="197" t="s">
        <v>2172</v>
      </c>
      <c r="O896" s="156">
        <v>0</v>
      </c>
      <c r="P896" s="156">
        <f>O896*H896</f>
        <v>0</v>
      </c>
      <c r="Q896" s="156">
        <v>4.6000000000000001E-4</v>
      </c>
      <c r="R896" s="156">
        <f>Q896*H896</f>
        <v>4.6000000000000001E-4</v>
      </c>
      <c r="S896" s="156">
        <v>0</v>
      </c>
      <c r="T896" s="157">
        <f>S896*H896</f>
        <v>0</v>
      </c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R896" s="158" t="s">
        <v>2943</v>
      </c>
      <c r="AT896" s="158" t="s">
        <v>2855</v>
      </c>
      <c r="AU896" s="158" t="s">
        <v>2217</v>
      </c>
      <c r="AY896" s="17" t="s">
        <v>2612</v>
      </c>
      <c r="BE896" s="159">
        <f>IF(N896="základní",J896,0)</f>
        <v>0</v>
      </c>
      <c r="BF896" s="159">
        <f>IF(N896="snížená",J896,0)</f>
        <v>0</v>
      </c>
      <c r="BG896" s="159">
        <f>IF(N896="zákl. přenesená",J896,0)</f>
        <v>0</v>
      </c>
      <c r="BH896" s="159">
        <f>IF(N896="sníž. přenesená",J896,0)</f>
        <v>0</v>
      </c>
      <c r="BI896" s="159">
        <f>IF(N896="nulová",J896,0)</f>
        <v>0</v>
      </c>
      <c r="BJ896" s="17" t="s">
        <v>2215</v>
      </c>
      <c r="BK896" s="159">
        <f>ROUND(I896*H896,2)</f>
        <v>0</v>
      </c>
      <c r="BL896" s="17" t="s">
        <v>2512</v>
      </c>
      <c r="BM896" s="158" t="s">
        <v>2019</v>
      </c>
    </row>
    <row r="897" spans="1:65" s="13" customFormat="1">
      <c r="B897" s="167"/>
      <c r="D897" s="161" t="s">
        <v>2624</v>
      </c>
      <c r="E897" s="168" t="s">
        <v>2156</v>
      </c>
      <c r="F897" s="169" t="s">
        <v>1220</v>
      </c>
      <c r="H897" s="170">
        <v>1</v>
      </c>
      <c r="I897" s="346"/>
      <c r="L897" s="167"/>
      <c r="M897" s="171"/>
      <c r="N897" s="172"/>
      <c r="O897" s="172"/>
      <c r="P897" s="172"/>
      <c r="Q897" s="172"/>
      <c r="R897" s="172"/>
      <c r="S897" s="172"/>
      <c r="T897" s="173"/>
      <c r="AT897" s="168" t="s">
        <v>2624</v>
      </c>
      <c r="AU897" s="168" t="s">
        <v>2217</v>
      </c>
      <c r="AV897" s="13" t="s">
        <v>2217</v>
      </c>
      <c r="AW897" s="13" t="s">
        <v>26</v>
      </c>
      <c r="AX897" s="13" t="s">
        <v>2207</v>
      </c>
      <c r="AY897" s="168" t="s">
        <v>2612</v>
      </c>
    </row>
    <row r="898" spans="1:65" s="15" customFormat="1">
      <c r="B898" s="181"/>
      <c r="D898" s="161" t="s">
        <v>2624</v>
      </c>
      <c r="E898" s="182" t="s">
        <v>2156</v>
      </c>
      <c r="F898" s="183" t="s">
        <v>2641</v>
      </c>
      <c r="H898" s="184">
        <v>1</v>
      </c>
      <c r="I898" s="348"/>
      <c r="L898" s="181"/>
      <c r="M898" s="185"/>
      <c r="N898" s="186"/>
      <c r="O898" s="186"/>
      <c r="P898" s="186"/>
      <c r="Q898" s="186"/>
      <c r="R898" s="186"/>
      <c r="S898" s="186"/>
      <c r="T898" s="187"/>
      <c r="AT898" s="182" t="s">
        <v>2624</v>
      </c>
      <c r="AU898" s="182" t="s">
        <v>2217</v>
      </c>
      <c r="AV898" s="15" t="s">
        <v>2389</v>
      </c>
      <c r="AW898" s="15" t="s">
        <v>26</v>
      </c>
      <c r="AX898" s="15" t="s">
        <v>2215</v>
      </c>
      <c r="AY898" s="182" t="s">
        <v>2612</v>
      </c>
    </row>
    <row r="899" spans="1:65" s="1" customFormat="1" ht="16.5" customHeight="1">
      <c r="A899" s="29"/>
      <c r="B899" s="146"/>
      <c r="C899" s="147" t="s">
        <v>2020</v>
      </c>
      <c r="D899" s="147" t="s">
        <v>2618</v>
      </c>
      <c r="E899" s="148" t="s">
        <v>2021</v>
      </c>
      <c r="F899" s="149" t="s">
        <v>2022</v>
      </c>
      <c r="G899" s="150" t="s">
        <v>2345</v>
      </c>
      <c r="H899" s="151">
        <v>2.4</v>
      </c>
      <c r="I899" s="344"/>
      <c r="J899" s="152">
        <f>ROUND(I899*H899,2)</f>
        <v>0</v>
      </c>
      <c r="K899" s="153"/>
      <c r="L899" s="30"/>
      <c r="M899" s="154" t="s">
        <v>2156</v>
      </c>
      <c r="N899" s="155" t="s">
        <v>2172</v>
      </c>
      <c r="O899" s="156">
        <v>0</v>
      </c>
      <c r="P899" s="156">
        <f>O899*H899</f>
        <v>0</v>
      </c>
      <c r="Q899" s="156">
        <v>1.4999999999999999E-4</v>
      </c>
      <c r="R899" s="156">
        <f>Q899*H899</f>
        <v>3.5999999999999997E-4</v>
      </c>
      <c r="S899" s="156">
        <v>0</v>
      </c>
      <c r="T899" s="157">
        <f>S899*H899</f>
        <v>0</v>
      </c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R899" s="158" t="s">
        <v>2512</v>
      </c>
      <c r="AT899" s="158" t="s">
        <v>2618</v>
      </c>
      <c r="AU899" s="158" t="s">
        <v>2217</v>
      </c>
      <c r="AY899" s="17" t="s">
        <v>2612</v>
      </c>
      <c r="BE899" s="159">
        <f>IF(N899="základní",J899,0)</f>
        <v>0</v>
      </c>
      <c r="BF899" s="159">
        <f>IF(N899="snížená",J899,0)</f>
        <v>0</v>
      </c>
      <c r="BG899" s="159">
        <f>IF(N899="zákl. přenesená",J899,0)</f>
        <v>0</v>
      </c>
      <c r="BH899" s="159">
        <f>IF(N899="sníž. přenesená",J899,0)</f>
        <v>0</v>
      </c>
      <c r="BI899" s="159">
        <f>IF(N899="nulová",J899,0)</f>
        <v>0</v>
      </c>
      <c r="BJ899" s="17" t="s">
        <v>2215</v>
      </c>
      <c r="BK899" s="159">
        <f>ROUND(I899*H899,2)</f>
        <v>0</v>
      </c>
      <c r="BL899" s="17" t="s">
        <v>2512</v>
      </c>
      <c r="BM899" s="158" t="s">
        <v>2023</v>
      </c>
    </row>
    <row r="900" spans="1:65" s="13" customFormat="1">
      <c r="B900" s="167"/>
      <c r="D900" s="161" t="s">
        <v>2624</v>
      </c>
      <c r="E900" s="168" t="s">
        <v>2156</v>
      </c>
      <c r="F900" s="169" t="s">
        <v>2024</v>
      </c>
      <c r="H900" s="170">
        <v>2.4</v>
      </c>
      <c r="I900" s="346"/>
      <c r="L900" s="167"/>
      <c r="M900" s="171"/>
      <c r="N900" s="172"/>
      <c r="O900" s="172"/>
      <c r="P900" s="172"/>
      <c r="Q900" s="172"/>
      <c r="R900" s="172"/>
      <c r="S900" s="172"/>
      <c r="T900" s="173"/>
      <c r="AT900" s="168" t="s">
        <v>2624</v>
      </c>
      <c r="AU900" s="168" t="s">
        <v>2217</v>
      </c>
      <c r="AV900" s="13" t="s">
        <v>2217</v>
      </c>
      <c r="AW900" s="13" t="s">
        <v>26</v>
      </c>
      <c r="AX900" s="13" t="s">
        <v>2207</v>
      </c>
      <c r="AY900" s="168" t="s">
        <v>2612</v>
      </c>
    </row>
    <row r="901" spans="1:65" s="15" customFormat="1">
      <c r="B901" s="181"/>
      <c r="D901" s="161" t="s">
        <v>2624</v>
      </c>
      <c r="E901" s="182" t="s">
        <v>2156</v>
      </c>
      <c r="F901" s="183" t="s">
        <v>2641</v>
      </c>
      <c r="H901" s="184">
        <v>2.4</v>
      </c>
      <c r="I901" s="348"/>
      <c r="L901" s="181"/>
      <c r="M901" s="185"/>
      <c r="N901" s="186"/>
      <c r="O901" s="186"/>
      <c r="P901" s="186"/>
      <c r="Q901" s="186"/>
      <c r="R901" s="186"/>
      <c r="S901" s="186"/>
      <c r="T901" s="187"/>
      <c r="AT901" s="182" t="s">
        <v>2624</v>
      </c>
      <c r="AU901" s="182" t="s">
        <v>2217</v>
      </c>
      <c r="AV901" s="15" t="s">
        <v>2389</v>
      </c>
      <c r="AW901" s="15" t="s">
        <v>26</v>
      </c>
      <c r="AX901" s="15" t="s">
        <v>2215</v>
      </c>
      <c r="AY901" s="182" t="s">
        <v>2612</v>
      </c>
    </row>
    <row r="902" spans="1:65" s="1" customFormat="1" ht="16.5" customHeight="1">
      <c r="A902" s="29"/>
      <c r="B902" s="146"/>
      <c r="C902" s="147" t="s">
        <v>2025</v>
      </c>
      <c r="D902" s="147" t="s">
        <v>2618</v>
      </c>
      <c r="E902" s="148" t="s">
        <v>2026</v>
      </c>
      <c r="F902" s="149" t="s">
        <v>2027</v>
      </c>
      <c r="G902" s="150" t="s">
        <v>2357</v>
      </c>
      <c r="H902" s="151">
        <v>2</v>
      </c>
      <c r="I902" s="344"/>
      <c r="J902" s="152">
        <f>ROUND(I902*H902,2)</f>
        <v>0</v>
      </c>
      <c r="K902" s="153"/>
      <c r="L902" s="30"/>
      <c r="M902" s="154" t="s">
        <v>2156</v>
      </c>
      <c r="N902" s="155" t="s">
        <v>2172</v>
      </c>
      <c r="O902" s="156">
        <v>0</v>
      </c>
      <c r="P902" s="156">
        <f>O902*H902</f>
        <v>0</v>
      </c>
      <c r="Q902" s="156">
        <v>1.4999999999999999E-4</v>
      </c>
      <c r="R902" s="156">
        <f>Q902*H902</f>
        <v>2.9999999999999997E-4</v>
      </c>
      <c r="S902" s="156">
        <v>0</v>
      </c>
      <c r="T902" s="157">
        <f>S902*H902</f>
        <v>0</v>
      </c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R902" s="158" t="s">
        <v>2512</v>
      </c>
      <c r="AT902" s="158" t="s">
        <v>2618</v>
      </c>
      <c r="AU902" s="158" t="s">
        <v>2217</v>
      </c>
      <c r="AY902" s="17" t="s">
        <v>2612</v>
      </c>
      <c r="BE902" s="159">
        <f>IF(N902="základní",J902,0)</f>
        <v>0</v>
      </c>
      <c r="BF902" s="159">
        <f>IF(N902="snížená",J902,0)</f>
        <v>0</v>
      </c>
      <c r="BG902" s="159">
        <f>IF(N902="zákl. přenesená",J902,0)</f>
        <v>0</v>
      </c>
      <c r="BH902" s="159">
        <f>IF(N902="sníž. přenesená",J902,0)</f>
        <v>0</v>
      </c>
      <c r="BI902" s="159">
        <f>IF(N902="nulová",J902,0)</f>
        <v>0</v>
      </c>
      <c r="BJ902" s="17" t="s">
        <v>2215</v>
      </c>
      <c r="BK902" s="159">
        <f>ROUND(I902*H902,2)</f>
        <v>0</v>
      </c>
      <c r="BL902" s="17" t="s">
        <v>2512</v>
      </c>
      <c r="BM902" s="158" t="s">
        <v>2028</v>
      </c>
    </row>
    <row r="903" spans="1:65" s="13" customFormat="1">
      <c r="B903" s="167"/>
      <c r="D903" s="161" t="s">
        <v>2624</v>
      </c>
      <c r="E903" s="168" t="s">
        <v>2156</v>
      </c>
      <c r="F903" s="169" t="s">
        <v>2217</v>
      </c>
      <c r="H903" s="170">
        <v>2</v>
      </c>
      <c r="I903" s="346"/>
      <c r="L903" s="167"/>
      <c r="M903" s="171"/>
      <c r="N903" s="172"/>
      <c r="O903" s="172"/>
      <c r="P903" s="172"/>
      <c r="Q903" s="172"/>
      <c r="R903" s="172"/>
      <c r="S903" s="172"/>
      <c r="T903" s="173"/>
      <c r="AT903" s="168" t="s">
        <v>2624</v>
      </c>
      <c r="AU903" s="168" t="s">
        <v>2217</v>
      </c>
      <c r="AV903" s="13" t="s">
        <v>2217</v>
      </c>
      <c r="AW903" s="13" t="s">
        <v>26</v>
      </c>
      <c r="AX903" s="13" t="s">
        <v>2207</v>
      </c>
      <c r="AY903" s="168" t="s">
        <v>2612</v>
      </c>
    </row>
    <row r="904" spans="1:65" s="15" customFormat="1">
      <c r="B904" s="181"/>
      <c r="D904" s="161" t="s">
        <v>2624</v>
      </c>
      <c r="E904" s="182" t="s">
        <v>2156</v>
      </c>
      <c r="F904" s="183" t="s">
        <v>2641</v>
      </c>
      <c r="H904" s="184">
        <v>2</v>
      </c>
      <c r="I904" s="348"/>
      <c r="L904" s="181"/>
      <c r="M904" s="185"/>
      <c r="N904" s="186"/>
      <c r="O904" s="186"/>
      <c r="P904" s="186"/>
      <c r="Q904" s="186"/>
      <c r="R904" s="186"/>
      <c r="S904" s="186"/>
      <c r="T904" s="187"/>
      <c r="AT904" s="182" t="s">
        <v>2624</v>
      </c>
      <c r="AU904" s="182" t="s">
        <v>2217</v>
      </c>
      <c r="AV904" s="15" t="s">
        <v>2389</v>
      </c>
      <c r="AW904" s="15" t="s">
        <v>26</v>
      </c>
      <c r="AX904" s="15" t="s">
        <v>2215</v>
      </c>
      <c r="AY904" s="182" t="s">
        <v>2612</v>
      </c>
    </row>
    <row r="905" spans="1:65" s="1" customFormat="1" ht="21.75" customHeight="1">
      <c r="A905" s="29"/>
      <c r="B905" s="146"/>
      <c r="C905" s="147" t="s">
        <v>2029</v>
      </c>
      <c r="D905" s="147" t="s">
        <v>2618</v>
      </c>
      <c r="E905" s="148" t="s">
        <v>2030</v>
      </c>
      <c r="F905" s="149" t="s">
        <v>2031</v>
      </c>
      <c r="G905" s="150" t="s">
        <v>2357</v>
      </c>
      <c r="H905" s="151">
        <v>4</v>
      </c>
      <c r="I905" s="344"/>
      <c r="J905" s="152">
        <f>ROUND(I905*H905,2)</f>
        <v>0</v>
      </c>
      <c r="K905" s="153"/>
      <c r="L905" s="30"/>
      <c r="M905" s="154" t="s">
        <v>2156</v>
      </c>
      <c r="N905" s="155" t="s">
        <v>2172</v>
      </c>
      <c r="O905" s="156">
        <v>0</v>
      </c>
      <c r="P905" s="156">
        <f>O905*H905</f>
        <v>0</v>
      </c>
      <c r="Q905" s="156">
        <v>1.4999999999999999E-4</v>
      </c>
      <c r="R905" s="156">
        <f>Q905*H905</f>
        <v>5.9999999999999995E-4</v>
      </c>
      <c r="S905" s="156">
        <v>0</v>
      </c>
      <c r="T905" s="157">
        <f>S905*H905</f>
        <v>0</v>
      </c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R905" s="158" t="s">
        <v>2512</v>
      </c>
      <c r="AT905" s="158" t="s">
        <v>2618</v>
      </c>
      <c r="AU905" s="158" t="s">
        <v>2217</v>
      </c>
      <c r="AY905" s="17" t="s">
        <v>2612</v>
      </c>
      <c r="BE905" s="159">
        <f>IF(N905="základní",J905,0)</f>
        <v>0</v>
      </c>
      <c r="BF905" s="159">
        <f>IF(N905="snížená",J905,0)</f>
        <v>0</v>
      </c>
      <c r="BG905" s="159">
        <f>IF(N905="zákl. přenesená",J905,0)</f>
        <v>0</v>
      </c>
      <c r="BH905" s="159">
        <f>IF(N905="sníž. přenesená",J905,0)</f>
        <v>0</v>
      </c>
      <c r="BI905" s="159">
        <f>IF(N905="nulová",J905,0)</f>
        <v>0</v>
      </c>
      <c r="BJ905" s="17" t="s">
        <v>2215</v>
      </c>
      <c r="BK905" s="159">
        <f>ROUND(I905*H905,2)</f>
        <v>0</v>
      </c>
      <c r="BL905" s="17" t="s">
        <v>2512</v>
      </c>
      <c r="BM905" s="158" t="s">
        <v>2032</v>
      </c>
    </row>
    <row r="906" spans="1:65" s="13" customFormat="1">
      <c r="B906" s="167"/>
      <c r="D906" s="161" t="s">
        <v>2624</v>
      </c>
      <c r="E906" s="168" t="s">
        <v>2156</v>
      </c>
      <c r="F906" s="169" t="s">
        <v>2389</v>
      </c>
      <c r="H906" s="170">
        <v>4</v>
      </c>
      <c r="I906" s="346"/>
      <c r="L906" s="167"/>
      <c r="M906" s="171"/>
      <c r="N906" s="172"/>
      <c r="O906" s="172"/>
      <c r="P906" s="172"/>
      <c r="Q906" s="172"/>
      <c r="R906" s="172"/>
      <c r="S906" s="172"/>
      <c r="T906" s="173"/>
      <c r="AT906" s="168" t="s">
        <v>2624</v>
      </c>
      <c r="AU906" s="168" t="s">
        <v>2217</v>
      </c>
      <c r="AV906" s="13" t="s">
        <v>2217</v>
      </c>
      <c r="AW906" s="13" t="s">
        <v>26</v>
      </c>
      <c r="AX906" s="13" t="s">
        <v>2207</v>
      </c>
      <c r="AY906" s="168" t="s">
        <v>2612</v>
      </c>
    </row>
    <row r="907" spans="1:65" s="15" customFormat="1">
      <c r="B907" s="181"/>
      <c r="D907" s="161" t="s">
        <v>2624</v>
      </c>
      <c r="E907" s="182" t="s">
        <v>2156</v>
      </c>
      <c r="F907" s="183" t="s">
        <v>2641</v>
      </c>
      <c r="H907" s="184">
        <v>4</v>
      </c>
      <c r="I907" s="348"/>
      <c r="L907" s="181"/>
      <c r="M907" s="185"/>
      <c r="N907" s="186"/>
      <c r="O907" s="186"/>
      <c r="P907" s="186"/>
      <c r="Q907" s="186"/>
      <c r="R907" s="186"/>
      <c r="S907" s="186"/>
      <c r="T907" s="187"/>
      <c r="AT907" s="182" t="s">
        <v>2624</v>
      </c>
      <c r="AU907" s="182" t="s">
        <v>2217</v>
      </c>
      <c r="AV907" s="15" t="s">
        <v>2389</v>
      </c>
      <c r="AW907" s="15" t="s">
        <v>26</v>
      </c>
      <c r="AX907" s="15" t="s">
        <v>2215</v>
      </c>
      <c r="AY907" s="182" t="s">
        <v>2612</v>
      </c>
    </row>
    <row r="908" spans="1:65" s="1" customFormat="1" ht="16.5" customHeight="1">
      <c r="A908" s="29"/>
      <c r="B908" s="146"/>
      <c r="C908" s="147" t="s">
        <v>2033</v>
      </c>
      <c r="D908" s="147" t="s">
        <v>2618</v>
      </c>
      <c r="E908" s="148" t="s">
        <v>2034</v>
      </c>
      <c r="F908" s="149" t="s">
        <v>2035</v>
      </c>
      <c r="G908" s="150" t="s">
        <v>2485</v>
      </c>
      <c r="H908" s="151">
        <v>3.0000000000000001E-3</v>
      </c>
      <c r="I908" s="344"/>
      <c r="J908" s="152">
        <f>ROUND(I908*H908,2)</f>
        <v>0</v>
      </c>
      <c r="K908" s="153"/>
      <c r="L908" s="30"/>
      <c r="M908" s="154" t="s">
        <v>2156</v>
      </c>
      <c r="N908" s="155" t="s">
        <v>2172</v>
      </c>
      <c r="O908" s="156">
        <v>3.327</v>
      </c>
      <c r="P908" s="156">
        <f>O908*H908</f>
        <v>9.9810000000000003E-3</v>
      </c>
      <c r="Q908" s="156">
        <v>0</v>
      </c>
      <c r="R908" s="156">
        <f>Q908*H908</f>
        <v>0</v>
      </c>
      <c r="S908" s="156">
        <v>0</v>
      </c>
      <c r="T908" s="157">
        <f>S908*H908</f>
        <v>0</v>
      </c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R908" s="158" t="s">
        <v>2512</v>
      </c>
      <c r="AT908" s="158" t="s">
        <v>2618</v>
      </c>
      <c r="AU908" s="158" t="s">
        <v>2217</v>
      </c>
      <c r="AY908" s="17" t="s">
        <v>2612</v>
      </c>
      <c r="BE908" s="159">
        <f>IF(N908="základní",J908,0)</f>
        <v>0</v>
      </c>
      <c r="BF908" s="159">
        <f>IF(N908="snížená",J908,0)</f>
        <v>0</v>
      </c>
      <c r="BG908" s="159">
        <f>IF(N908="zákl. přenesená",J908,0)</f>
        <v>0</v>
      </c>
      <c r="BH908" s="159">
        <f>IF(N908="sníž. přenesená",J908,0)</f>
        <v>0</v>
      </c>
      <c r="BI908" s="159">
        <f>IF(N908="nulová",J908,0)</f>
        <v>0</v>
      </c>
      <c r="BJ908" s="17" t="s">
        <v>2215</v>
      </c>
      <c r="BK908" s="159">
        <f>ROUND(I908*H908,2)</f>
        <v>0</v>
      </c>
      <c r="BL908" s="17" t="s">
        <v>2512</v>
      </c>
      <c r="BM908" s="158" t="s">
        <v>2036</v>
      </c>
    </row>
    <row r="909" spans="1:65" s="11" customFormat="1" ht="22.9" customHeight="1">
      <c r="B909" s="134"/>
      <c r="D909" s="135" t="s">
        <v>2206</v>
      </c>
      <c r="E909" s="144" t="s">
        <v>2037</v>
      </c>
      <c r="F909" s="144" t="s">
        <v>2038</v>
      </c>
      <c r="I909" s="350"/>
      <c r="J909" s="145">
        <f>BK909</f>
        <v>0</v>
      </c>
      <c r="L909" s="134"/>
      <c r="M909" s="138"/>
      <c r="N909" s="139"/>
      <c r="O909" s="139"/>
      <c r="P909" s="140">
        <f>SUM(P910:P925)</f>
        <v>15.597784000000001</v>
      </c>
      <c r="Q909" s="139"/>
      <c r="R909" s="140">
        <f>SUM(R910:R925)</f>
        <v>0.52815319999999999</v>
      </c>
      <c r="S909" s="139"/>
      <c r="T909" s="141">
        <f>SUM(T910:T925)</f>
        <v>0</v>
      </c>
      <c r="AR909" s="135" t="s">
        <v>2217</v>
      </c>
      <c r="AT909" s="142" t="s">
        <v>2206</v>
      </c>
      <c r="AU909" s="142" t="s">
        <v>2215</v>
      </c>
      <c r="AY909" s="135" t="s">
        <v>2612</v>
      </c>
      <c r="BK909" s="143">
        <f>SUM(BK910:BK925)</f>
        <v>0</v>
      </c>
    </row>
    <row r="910" spans="1:65" s="1" customFormat="1" ht="16.5" customHeight="1">
      <c r="A910" s="29"/>
      <c r="B910" s="146"/>
      <c r="C910" s="147" t="s">
        <v>2039</v>
      </c>
      <c r="D910" s="147" t="s">
        <v>2618</v>
      </c>
      <c r="E910" s="148" t="s">
        <v>2040</v>
      </c>
      <c r="F910" s="149" t="s">
        <v>2041</v>
      </c>
      <c r="G910" s="150" t="s">
        <v>2297</v>
      </c>
      <c r="H910" s="151">
        <v>16.82</v>
      </c>
      <c r="I910" s="344"/>
      <c r="J910" s="152">
        <f>ROUND(I910*H910,2)</f>
        <v>0</v>
      </c>
      <c r="K910" s="153"/>
      <c r="L910" s="30"/>
      <c r="M910" s="154" t="s">
        <v>2156</v>
      </c>
      <c r="N910" s="155" t="s">
        <v>2172</v>
      </c>
      <c r="O910" s="156">
        <v>0.752</v>
      </c>
      <c r="P910" s="156">
        <f>O910*H910</f>
        <v>12.64864</v>
      </c>
      <c r="Q910" s="156">
        <v>5.7999999999999996E-3</v>
      </c>
      <c r="R910" s="156">
        <f>Q910*H910</f>
        <v>9.755599999999999E-2</v>
      </c>
      <c r="S910" s="156">
        <v>0</v>
      </c>
      <c r="T910" s="157">
        <f>S910*H910</f>
        <v>0</v>
      </c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R910" s="158" t="s">
        <v>2512</v>
      </c>
      <c r="AT910" s="158" t="s">
        <v>2618</v>
      </c>
      <c r="AU910" s="158" t="s">
        <v>2217</v>
      </c>
      <c r="AY910" s="17" t="s">
        <v>2612</v>
      </c>
      <c r="BE910" s="159">
        <f>IF(N910="základní",J910,0)</f>
        <v>0</v>
      </c>
      <c r="BF910" s="159">
        <f>IF(N910="snížená",J910,0)</f>
        <v>0</v>
      </c>
      <c r="BG910" s="159">
        <f>IF(N910="zákl. přenesená",J910,0)</f>
        <v>0</v>
      </c>
      <c r="BH910" s="159">
        <f>IF(N910="sníž. přenesená",J910,0)</f>
        <v>0</v>
      </c>
      <c r="BI910" s="159">
        <f>IF(N910="nulová",J910,0)</f>
        <v>0</v>
      </c>
      <c r="BJ910" s="17" t="s">
        <v>2215</v>
      </c>
      <c r="BK910" s="159">
        <f>ROUND(I910*H910,2)</f>
        <v>0</v>
      </c>
      <c r="BL910" s="17" t="s">
        <v>2512</v>
      </c>
      <c r="BM910" s="158" t="s">
        <v>2042</v>
      </c>
    </row>
    <row r="911" spans="1:65" s="13" customFormat="1">
      <c r="B911" s="167"/>
      <c r="D911" s="161" t="s">
        <v>2624</v>
      </c>
      <c r="E911" s="168" t="s">
        <v>2156</v>
      </c>
      <c r="F911" s="169" t="s">
        <v>1127</v>
      </c>
      <c r="H911" s="170">
        <v>16.82</v>
      </c>
      <c r="I911" s="346"/>
      <c r="L911" s="167"/>
      <c r="M911" s="171"/>
      <c r="N911" s="172"/>
      <c r="O911" s="172"/>
      <c r="P911" s="172"/>
      <c r="Q911" s="172"/>
      <c r="R911" s="172"/>
      <c r="S911" s="172"/>
      <c r="T911" s="173"/>
      <c r="AT911" s="168" t="s">
        <v>2624</v>
      </c>
      <c r="AU911" s="168" t="s">
        <v>2217</v>
      </c>
      <c r="AV911" s="13" t="s">
        <v>2217</v>
      </c>
      <c r="AW911" s="13" t="s">
        <v>26</v>
      </c>
      <c r="AX911" s="13" t="s">
        <v>2207</v>
      </c>
      <c r="AY911" s="168" t="s">
        <v>2612</v>
      </c>
    </row>
    <row r="912" spans="1:65" s="15" customFormat="1">
      <c r="B912" s="181"/>
      <c r="D912" s="161" t="s">
        <v>2624</v>
      </c>
      <c r="E912" s="182" t="s">
        <v>2156</v>
      </c>
      <c r="F912" s="183" t="s">
        <v>2641</v>
      </c>
      <c r="H912" s="184">
        <v>16.82</v>
      </c>
      <c r="I912" s="348"/>
      <c r="L912" s="181"/>
      <c r="M912" s="185"/>
      <c r="N912" s="186"/>
      <c r="O912" s="186"/>
      <c r="P912" s="186"/>
      <c r="Q912" s="186"/>
      <c r="R912" s="186"/>
      <c r="S912" s="186"/>
      <c r="T912" s="187"/>
      <c r="AT912" s="182" t="s">
        <v>2624</v>
      </c>
      <c r="AU912" s="182" t="s">
        <v>2217</v>
      </c>
      <c r="AV912" s="15" t="s">
        <v>2389</v>
      </c>
      <c r="AW912" s="15" t="s">
        <v>26</v>
      </c>
      <c r="AX912" s="15" t="s">
        <v>2215</v>
      </c>
      <c r="AY912" s="182" t="s">
        <v>2612</v>
      </c>
    </row>
    <row r="913" spans="1:65" s="1" customFormat="1" ht="16.5" customHeight="1">
      <c r="A913" s="29"/>
      <c r="B913" s="146"/>
      <c r="C913" s="147" t="s">
        <v>2043</v>
      </c>
      <c r="D913" s="147" t="s">
        <v>2618</v>
      </c>
      <c r="E913" s="148" t="s">
        <v>2044</v>
      </c>
      <c r="F913" s="149" t="s">
        <v>2045</v>
      </c>
      <c r="G913" s="150" t="s">
        <v>2345</v>
      </c>
      <c r="H913" s="151">
        <v>10.199999999999999</v>
      </c>
      <c r="I913" s="344"/>
      <c r="J913" s="152">
        <f>ROUND(I913*H913,2)</f>
        <v>0</v>
      </c>
      <c r="K913" s="153"/>
      <c r="L913" s="30"/>
      <c r="M913" s="154" t="s">
        <v>2156</v>
      </c>
      <c r="N913" s="155" t="s">
        <v>2172</v>
      </c>
      <c r="O913" s="156">
        <v>0.20899999999999999</v>
      </c>
      <c r="P913" s="156">
        <f>O913*H913</f>
        <v>2.1317999999999997</v>
      </c>
      <c r="Q913" s="156">
        <v>5.8E-4</v>
      </c>
      <c r="R913" s="156">
        <f>Q913*H913</f>
        <v>5.9159999999999994E-3</v>
      </c>
      <c r="S913" s="156">
        <v>0</v>
      </c>
      <c r="T913" s="157">
        <f>S913*H913</f>
        <v>0</v>
      </c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R913" s="158" t="s">
        <v>2512</v>
      </c>
      <c r="AT913" s="158" t="s">
        <v>2618</v>
      </c>
      <c r="AU913" s="158" t="s">
        <v>2217</v>
      </c>
      <c r="AY913" s="17" t="s">
        <v>2612</v>
      </c>
      <c r="BE913" s="159">
        <f>IF(N913="základní",J913,0)</f>
        <v>0</v>
      </c>
      <c r="BF913" s="159">
        <f>IF(N913="snížená",J913,0)</f>
        <v>0</v>
      </c>
      <c r="BG913" s="159">
        <f>IF(N913="zákl. přenesená",J913,0)</f>
        <v>0</v>
      </c>
      <c r="BH913" s="159">
        <f>IF(N913="sníž. přenesená",J913,0)</f>
        <v>0</v>
      </c>
      <c r="BI913" s="159">
        <f>IF(N913="nulová",J913,0)</f>
        <v>0</v>
      </c>
      <c r="BJ913" s="17" t="s">
        <v>2215</v>
      </c>
      <c r="BK913" s="159">
        <f>ROUND(I913*H913,2)</f>
        <v>0</v>
      </c>
      <c r="BL913" s="17" t="s">
        <v>2512</v>
      </c>
      <c r="BM913" s="158" t="s">
        <v>2094</v>
      </c>
    </row>
    <row r="914" spans="1:65" s="12" customFormat="1">
      <c r="B914" s="160"/>
      <c r="D914" s="161" t="s">
        <v>2624</v>
      </c>
      <c r="E914" s="162" t="s">
        <v>2156</v>
      </c>
      <c r="F914" s="163" t="s">
        <v>2095</v>
      </c>
      <c r="H914" s="162" t="s">
        <v>2156</v>
      </c>
      <c r="I914" s="345"/>
      <c r="L914" s="160"/>
      <c r="M914" s="164"/>
      <c r="N914" s="165"/>
      <c r="O914" s="165"/>
      <c r="P914" s="165"/>
      <c r="Q914" s="165"/>
      <c r="R914" s="165"/>
      <c r="S914" s="165"/>
      <c r="T914" s="166"/>
      <c r="AT914" s="162" t="s">
        <v>2624</v>
      </c>
      <c r="AU914" s="162" t="s">
        <v>2217</v>
      </c>
      <c r="AV914" s="12" t="s">
        <v>2215</v>
      </c>
      <c r="AW914" s="12" t="s">
        <v>26</v>
      </c>
      <c r="AX914" s="12" t="s">
        <v>2207</v>
      </c>
      <c r="AY914" s="162" t="s">
        <v>2612</v>
      </c>
    </row>
    <row r="915" spans="1:65" s="13" customFormat="1">
      <c r="B915" s="167"/>
      <c r="D915" s="161" t="s">
        <v>2624</v>
      </c>
      <c r="E915" s="168" t="s">
        <v>2156</v>
      </c>
      <c r="F915" s="169" t="s">
        <v>2096</v>
      </c>
      <c r="H915" s="170">
        <v>11</v>
      </c>
      <c r="I915" s="346"/>
      <c r="L915" s="167"/>
      <c r="M915" s="171"/>
      <c r="N915" s="172"/>
      <c r="O915" s="172"/>
      <c r="P915" s="172"/>
      <c r="Q915" s="172"/>
      <c r="R915" s="172"/>
      <c r="S915" s="172"/>
      <c r="T915" s="173"/>
      <c r="AT915" s="168" t="s">
        <v>2624</v>
      </c>
      <c r="AU915" s="168" t="s">
        <v>2217</v>
      </c>
      <c r="AV915" s="13" t="s">
        <v>2217</v>
      </c>
      <c r="AW915" s="13" t="s">
        <v>26</v>
      </c>
      <c r="AX915" s="13" t="s">
        <v>2207</v>
      </c>
      <c r="AY915" s="168" t="s">
        <v>2612</v>
      </c>
    </row>
    <row r="916" spans="1:65" s="13" customFormat="1">
      <c r="B916" s="167"/>
      <c r="D916" s="161" t="s">
        <v>2624</v>
      </c>
      <c r="E916" s="168" t="s">
        <v>2156</v>
      </c>
      <c r="F916" s="169" t="s">
        <v>2097</v>
      </c>
      <c r="H916" s="170">
        <v>-1.1000000000000001</v>
      </c>
      <c r="I916" s="346"/>
      <c r="L916" s="167"/>
      <c r="M916" s="171"/>
      <c r="N916" s="172"/>
      <c r="O916" s="172"/>
      <c r="P916" s="172"/>
      <c r="Q916" s="172"/>
      <c r="R916" s="172"/>
      <c r="S916" s="172"/>
      <c r="T916" s="173"/>
      <c r="AT916" s="168" t="s">
        <v>2624</v>
      </c>
      <c r="AU916" s="168" t="s">
        <v>2217</v>
      </c>
      <c r="AV916" s="13" t="s">
        <v>2217</v>
      </c>
      <c r="AW916" s="13" t="s">
        <v>26</v>
      </c>
      <c r="AX916" s="13" t="s">
        <v>2207</v>
      </c>
      <c r="AY916" s="168" t="s">
        <v>2612</v>
      </c>
    </row>
    <row r="917" spans="1:65" s="13" customFormat="1">
      <c r="B917" s="167"/>
      <c r="D917" s="161" t="s">
        <v>2624</v>
      </c>
      <c r="E917" s="168" t="s">
        <v>2156</v>
      </c>
      <c r="F917" s="169" t="s">
        <v>2098</v>
      </c>
      <c r="H917" s="170">
        <v>0.3</v>
      </c>
      <c r="I917" s="346"/>
      <c r="L917" s="167"/>
      <c r="M917" s="171"/>
      <c r="N917" s="172"/>
      <c r="O917" s="172"/>
      <c r="P917" s="172"/>
      <c r="Q917" s="172"/>
      <c r="R917" s="172"/>
      <c r="S917" s="172"/>
      <c r="T917" s="173"/>
      <c r="AT917" s="168" t="s">
        <v>2624</v>
      </c>
      <c r="AU917" s="168" t="s">
        <v>2217</v>
      </c>
      <c r="AV917" s="13" t="s">
        <v>2217</v>
      </c>
      <c r="AW917" s="13" t="s">
        <v>26</v>
      </c>
      <c r="AX917" s="13" t="s">
        <v>2207</v>
      </c>
      <c r="AY917" s="168" t="s">
        <v>2612</v>
      </c>
    </row>
    <row r="918" spans="1:65" s="15" customFormat="1">
      <c r="B918" s="181"/>
      <c r="D918" s="161" t="s">
        <v>2624</v>
      </c>
      <c r="E918" s="182" t="s">
        <v>1130</v>
      </c>
      <c r="F918" s="183" t="s">
        <v>2641</v>
      </c>
      <c r="H918" s="184">
        <v>10.199999999999999</v>
      </c>
      <c r="I918" s="348"/>
      <c r="L918" s="181"/>
      <c r="M918" s="185"/>
      <c r="N918" s="186"/>
      <c r="O918" s="186"/>
      <c r="P918" s="186"/>
      <c r="Q918" s="186"/>
      <c r="R918" s="186"/>
      <c r="S918" s="186"/>
      <c r="T918" s="187"/>
      <c r="AT918" s="182" t="s">
        <v>2624</v>
      </c>
      <c r="AU918" s="182" t="s">
        <v>2217</v>
      </c>
      <c r="AV918" s="15" t="s">
        <v>2389</v>
      </c>
      <c r="AW918" s="15" t="s">
        <v>26</v>
      </c>
      <c r="AX918" s="15" t="s">
        <v>2215</v>
      </c>
      <c r="AY918" s="182" t="s">
        <v>2612</v>
      </c>
    </row>
    <row r="919" spans="1:65" s="1" customFormat="1" ht="16.5" customHeight="1">
      <c r="A919" s="29"/>
      <c r="B919" s="146"/>
      <c r="C919" s="188" t="s">
        <v>2099</v>
      </c>
      <c r="D919" s="188" t="s">
        <v>2855</v>
      </c>
      <c r="E919" s="189" t="s">
        <v>2100</v>
      </c>
      <c r="F919" s="190" t="s">
        <v>2101</v>
      </c>
      <c r="G919" s="191" t="s">
        <v>2297</v>
      </c>
      <c r="H919" s="192">
        <v>20.515999999999998</v>
      </c>
      <c r="I919" s="349"/>
      <c r="J919" s="193">
        <f>ROUND(I919*H919,2)</f>
        <v>0</v>
      </c>
      <c r="K919" s="194"/>
      <c r="L919" s="195"/>
      <c r="M919" s="196" t="s">
        <v>2156</v>
      </c>
      <c r="N919" s="197" t="s">
        <v>2172</v>
      </c>
      <c r="O919" s="156">
        <v>0</v>
      </c>
      <c r="P919" s="156">
        <f>O919*H919</f>
        <v>0</v>
      </c>
      <c r="Q919" s="156">
        <v>2.07E-2</v>
      </c>
      <c r="R919" s="156">
        <f>Q919*H919</f>
        <v>0.42468119999999998</v>
      </c>
      <c r="S919" s="156">
        <v>0</v>
      </c>
      <c r="T919" s="157">
        <f>S919*H919</f>
        <v>0</v>
      </c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R919" s="158" t="s">
        <v>2943</v>
      </c>
      <c r="AT919" s="158" t="s">
        <v>2855</v>
      </c>
      <c r="AU919" s="158" t="s">
        <v>2217</v>
      </c>
      <c r="AY919" s="17" t="s">
        <v>2612</v>
      </c>
      <c r="BE919" s="159">
        <f>IF(N919="základní",J919,0)</f>
        <v>0</v>
      </c>
      <c r="BF919" s="159">
        <f>IF(N919="snížená",J919,0)</f>
        <v>0</v>
      </c>
      <c r="BG919" s="159">
        <f>IF(N919="zákl. přenesená",J919,0)</f>
        <v>0</v>
      </c>
      <c r="BH919" s="159">
        <f>IF(N919="sníž. přenesená",J919,0)</f>
        <v>0</v>
      </c>
      <c r="BI919" s="159">
        <f>IF(N919="nulová",J919,0)</f>
        <v>0</v>
      </c>
      <c r="BJ919" s="17" t="s">
        <v>2215</v>
      </c>
      <c r="BK919" s="159">
        <f>ROUND(I919*H919,2)</f>
        <v>0</v>
      </c>
      <c r="BL919" s="17" t="s">
        <v>2512</v>
      </c>
      <c r="BM919" s="158" t="s">
        <v>2102</v>
      </c>
    </row>
    <row r="920" spans="1:65" s="12" customFormat="1">
      <c r="B920" s="160"/>
      <c r="D920" s="161" t="s">
        <v>2624</v>
      </c>
      <c r="E920" s="162" t="s">
        <v>2156</v>
      </c>
      <c r="F920" s="163" t="s">
        <v>2103</v>
      </c>
      <c r="H920" s="162" t="s">
        <v>2156</v>
      </c>
      <c r="I920" s="345"/>
      <c r="L920" s="160"/>
      <c r="M920" s="164"/>
      <c r="N920" s="165"/>
      <c r="O920" s="165"/>
      <c r="P920" s="165"/>
      <c r="Q920" s="165"/>
      <c r="R920" s="165"/>
      <c r="S920" s="165"/>
      <c r="T920" s="166"/>
      <c r="AT920" s="162" t="s">
        <v>2624</v>
      </c>
      <c r="AU920" s="162" t="s">
        <v>2217</v>
      </c>
      <c r="AV920" s="12" t="s">
        <v>2215</v>
      </c>
      <c r="AW920" s="12" t="s">
        <v>26</v>
      </c>
      <c r="AX920" s="12" t="s">
        <v>2207</v>
      </c>
      <c r="AY920" s="162" t="s">
        <v>2612</v>
      </c>
    </row>
    <row r="921" spans="1:65" s="13" customFormat="1">
      <c r="B921" s="167"/>
      <c r="D921" s="161" t="s">
        <v>2624</v>
      </c>
      <c r="E921" s="168" t="s">
        <v>2156</v>
      </c>
      <c r="F921" s="169" t="s">
        <v>2104</v>
      </c>
      <c r="H921" s="170">
        <v>19.343</v>
      </c>
      <c r="I921" s="346"/>
      <c r="L921" s="167"/>
      <c r="M921" s="171"/>
      <c r="N921" s="172"/>
      <c r="O921" s="172"/>
      <c r="P921" s="172"/>
      <c r="Q921" s="172"/>
      <c r="R921" s="172"/>
      <c r="S921" s="172"/>
      <c r="T921" s="173"/>
      <c r="AT921" s="168" t="s">
        <v>2624</v>
      </c>
      <c r="AU921" s="168" t="s">
        <v>2217</v>
      </c>
      <c r="AV921" s="13" t="s">
        <v>2217</v>
      </c>
      <c r="AW921" s="13" t="s">
        <v>26</v>
      </c>
      <c r="AX921" s="13" t="s">
        <v>2207</v>
      </c>
      <c r="AY921" s="168" t="s">
        <v>2612</v>
      </c>
    </row>
    <row r="922" spans="1:65" s="12" customFormat="1">
      <c r="B922" s="160"/>
      <c r="D922" s="161" t="s">
        <v>2624</v>
      </c>
      <c r="E922" s="162" t="s">
        <v>2156</v>
      </c>
      <c r="F922" s="163" t="s">
        <v>2105</v>
      </c>
      <c r="H922" s="162" t="s">
        <v>2156</v>
      </c>
      <c r="I922" s="345"/>
      <c r="L922" s="160"/>
      <c r="M922" s="164"/>
      <c r="N922" s="165"/>
      <c r="O922" s="165"/>
      <c r="P922" s="165"/>
      <c r="Q922" s="165"/>
      <c r="R922" s="165"/>
      <c r="S922" s="165"/>
      <c r="T922" s="166"/>
      <c r="AT922" s="162" t="s">
        <v>2624</v>
      </c>
      <c r="AU922" s="162" t="s">
        <v>2217</v>
      </c>
      <c r="AV922" s="12" t="s">
        <v>2215</v>
      </c>
      <c r="AW922" s="12" t="s">
        <v>26</v>
      </c>
      <c r="AX922" s="12" t="s">
        <v>2207</v>
      </c>
      <c r="AY922" s="162" t="s">
        <v>2612</v>
      </c>
    </row>
    <row r="923" spans="1:65" s="13" customFormat="1">
      <c r="B923" s="167"/>
      <c r="D923" s="161" t="s">
        <v>2624</v>
      </c>
      <c r="E923" s="168" t="s">
        <v>2156</v>
      </c>
      <c r="F923" s="169" t="s">
        <v>2106</v>
      </c>
      <c r="H923" s="170">
        <v>1.173</v>
      </c>
      <c r="I923" s="346"/>
      <c r="L923" s="167"/>
      <c r="M923" s="171"/>
      <c r="N923" s="172"/>
      <c r="O923" s="172"/>
      <c r="P923" s="172"/>
      <c r="Q923" s="172"/>
      <c r="R923" s="172"/>
      <c r="S923" s="172"/>
      <c r="T923" s="173"/>
      <c r="AT923" s="168" t="s">
        <v>2624</v>
      </c>
      <c r="AU923" s="168" t="s">
        <v>2217</v>
      </c>
      <c r="AV923" s="13" t="s">
        <v>2217</v>
      </c>
      <c r="AW923" s="13" t="s">
        <v>26</v>
      </c>
      <c r="AX923" s="13" t="s">
        <v>2207</v>
      </c>
      <c r="AY923" s="168" t="s">
        <v>2612</v>
      </c>
    </row>
    <row r="924" spans="1:65" s="15" customFormat="1">
      <c r="B924" s="181"/>
      <c r="D924" s="161" t="s">
        <v>2624</v>
      </c>
      <c r="E924" s="182" t="s">
        <v>2156</v>
      </c>
      <c r="F924" s="183" t="s">
        <v>2641</v>
      </c>
      <c r="H924" s="184">
        <v>20.515999999999998</v>
      </c>
      <c r="I924" s="348"/>
      <c r="L924" s="181"/>
      <c r="M924" s="185"/>
      <c r="N924" s="186"/>
      <c r="O924" s="186"/>
      <c r="P924" s="186"/>
      <c r="Q924" s="186"/>
      <c r="R924" s="186"/>
      <c r="S924" s="186"/>
      <c r="T924" s="187"/>
      <c r="AT924" s="182" t="s">
        <v>2624</v>
      </c>
      <c r="AU924" s="182" t="s">
        <v>2217</v>
      </c>
      <c r="AV924" s="15" t="s">
        <v>2389</v>
      </c>
      <c r="AW924" s="15" t="s">
        <v>26</v>
      </c>
      <c r="AX924" s="15" t="s">
        <v>2215</v>
      </c>
      <c r="AY924" s="182" t="s">
        <v>2612</v>
      </c>
    </row>
    <row r="925" spans="1:65" s="1" customFormat="1" ht="16.5" customHeight="1">
      <c r="A925" s="29"/>
      <c r="B925" s="146"/>
      <c r="C925" s="147" t="s">
        <v>2107</v>
      </c>
      <c r="D925" s="147" t="s">
        <v>2618</v>
      </c>
      <c r="E925" s="148" t="s">
        <v>2108</v>
      </c>
      <c r="F925" s="149" t="s">
        <v>2109</v>
      </c>
      <c r="G925" s="150" t="s">
        <v>2485</v>
      </c>
      <c r="H925" s="151">
        <v>0.52800000000000002</v>
      </c>
      <c r="I925" s="344"/>
      <c r="J925" s="152">
        <f>ROUND(I925*H925,2)</f>
        <v>0</v>
      </c>
      <c r="K925" s="153"/>
      <c r="L925" s="30"/>
      <c r="M925" s="154" t="s">
        <v>2156</v>
      </c>
      <c r="N925" s="155" t="s">
        <v>2172</v>
      </c>
      <c r="O925" s="156">
        <v>1.548</v>
      </c>
      <c r="P925" s="156">
        <f>O925*H925</f>
        <v>0.81734400000000007</v>
      </c>
      <c r="Q925" s="156">
        <v>0</v>
      </c>
      <c r="R925" s="156">
        <f>Q925*H925</f>
        <v>0</v>
      </c>
      <c r="S925" s="156">
        <v>0</v>
      </c>
      <c r="T925" s="157">
        <f>S925*H925</f>
        <v>0</v>
      </c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R925" s="158" t="s">
        <v>2512</v>
      </c>
      <c r="AT925" s="158" t="s">
        <v>2618</v>
      </c>
      <c r="AU925" s="158" t="s">
        <v>2217</v>
      </c>
      <c r="AY925" s="17" t="s">
        <v>2612</v>
      </c>
      <c r="BE925" s="159">
        <f>IF(N925="základní",J925,0)</f>
        <v>0</v>
      </c>
      <c r="BF925" s="159">
        <f>IF(N925="snížená",J925,0)</f>
        <v>0</v>
      </c>
      <c r="BG925" s="159">
        <f>IF(N925="zákl. přenesená",J925,0)</f>
        <v>0</v>
      </c>
      <c r="BH925" s="159">
        <f>IF(N925="sníž. přenesená",J925,0)</f>
        <v>0</v>
      </c>
      <c r="BI925" s="159">
        <f>IF(N925="nulová",J925,0)</f>
        <v>0</v>
      </c>
      <c r="BJ925" s="17" t="s">
        <v>2215</v>
      </c>
      <c r="BK925" s="159">
        <f>ROUND(I925*H925,2)</f>
        <v>0</v>
      </c>
      <c r="BL925" s="17" t="s">
        <v>2512</v>
      </c>
      <c r="BM925" s="158" t="s">
        <v>2110</v>
      </c>
    </row>
    <row r="926" spans="1:65" s="11" customFormat="1" ht="22.9" customHeight="1">
      <c r="B926" s="134"/>
      <c r="D926" s="135" t="s">
        <v>2206</v>
      </c>
      <c r="E926" s="144" t="s">
        <v>2111</v>
      </c>
      <c r="F926" s="144" t="s">
        <v>2112</v>
      </c>
      <c r="I926" s="350"/>
      <c r="J926" s="145">
        <f>BK926</f>
        <v>0</v>
      </c>
      <c r="L926" s="134"/>
      <c r="M926" s="138"/>
      <c r="N926" s="139"/>
      <c r="O926" s="139"/>
      <c r="P926" s="140">
        <f>SUM(P927:P948)</f>
        <v>31.612452000000005</v>
      </c>
      <c r="Q926" s="139"/>
      <c r="R926" s="140">
        <f>SUM(R927:R948)</f>
        <v>0.95894915000000014</v>
      </c>
      <c r="S926" s="139"/>
      <c r="T926" s="141">
        <f>SUM(T927:T948)</f>
        <v>0</v>
      </c>
      <c r="AR926" s="135" t="s">
        <v>2217</v>
      </c>
      <c r="AT926" s="142" t="s">
        <v>2206</v>
      </c>
      <c r="AU926" s="142" t="s">
        <v>2215</v>
      </c>
      <c r="AY926" s="135" t="s">
        <v>2612</v>
      </c>
      <c r="BK926" s="143">
        <f>SUM(BK927:BK948)</f>
        <v>0</v>
      </c>
    </row>
    <row r="927" spans="1:65" s="1" customFormat="1" ht="16.5" customHeight="1">
      <c r="A927" s="29"/>
      <c r="B927" s="146"/>
      <c r="C927" s="147" t="s">
        <v>2113</v>
      </c>
      <c r="D927" s="147" t="s">
        <v>2618</v>
      </c>
      <c r="E927" s="148" t="s">
        <v>2114</v>
      </c>
      <c r="F927" s="149" t="s">
        <v>2115</v>
      </c>
      <c r="G927" s="150" t="s">
        <v>2297</v>
      </c>
      <c r="H927" s="151">
        <v>35.82</v>
      </c>
      <c r="I927" s="344"/>
      <c r="J927" s="152">
        <f>ROUND(I927*H927,2)</f>
        <v>0</v>
      </c>
      <c r="K927" s="153"/>
      <c r="L927" s="30"/>
      <c r="M927" s="154" t="s">
        <v>2156</v>
      </c>
      <c r="N927" s="155" t="s">
        <v>2172</v>
      </c>
      <c r="O927" s="156">
        <v>4.3999999999999997E-2</v>
      </c>
      <c r="P927" s="156">
        <f>O927*H927</f>
        <v>1.5760799999999999</v>
      </c>
      <c r="Q927" s="156">
        <v>2.9999999999999997E-4</v>
      </c>
      <c r="R927" s="156">
        <f>Q927*H927</f>
        <v>1.0745999999999999E-2</v>
      </c>
      <c r="S927" s="156">
        <v>0</v>
      </c>
      <c r="T927" s="157">
        <f>S927*H927</f>
        <v>0</v>
      </c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R927" s="158" t="s">
        <v>2512</v>
      </c>
      <c r="AT927" s="158" t="s">
        <v>2618</v>
      </c>
      <c r="AU927" s="158" t="s">
        <v>2217</v>
      </c>
      <c r="AY927" s="17" t="s">
        <v>2612</v>
      </c>
      <c r="BE927" s="159">
        <f>IF(N927="základní",J927,0)</f>
        <v>0</v>
      </c>
      <c r="BF927" s="159">
        <f>IF(N927="snížená",J927,0)</f>
        <v>0</v>
      </c>
      <c r="BG927" s="159">
        <f>IF(N927="zákl. přenesená",J927,0)</f>
        <v>0</v>
      </c>
      <c r="BH927" s="159">
        <f>IF(N927="sníž. přenesená",J927,0)</f>
        <v>0</v>
      </c>
      <c r="BI927" s="159">
        <f>IF(N927="nulová",J927,0)</f>
        <v>0</v>
      </c>
      <c r="BJ927" s="17" t="s">
        <v>2215</v>
      </c>
      <c r="BK927" s="159">
        <f>ROUND(I927*H927,2)</f>
        <v>0</v>
      </c>
      <c r="BL927" s="17" t="s">
        <v>2512</v>
      </c>
      <c r="BM927" s="158" t="s">
        <v>2116</v>
      </c>
    </row>
    <row r="928" spans="1:65" s="13" customFormat="1">
      <c r="B928" s="167"/>
      <c r="D928" s="161" t="s">
        <v>2624</v>
      </c>
      <c r="E928" s="168" t="s">
        <v>2156</v>
      </c>
      <c r="F928" s="169" t="s">
        <v>2117</v>
      </c>
      <c r="H928" s="170">
        <v>35.82</v>
      </c>
      <c r="I928" s="346"/>
      <c r="L928" s="167"/>
      <c r="M928" s="171"/>
      <c r="N928" s="172"/>
      <c r="O928" s="172"/>
      <c r="P928" s="172"/>
      <c r="Q928" s="172"/>
      <c r="R928" s="172"/>
      <c r="S928" s="172"/>
      <c r="T928" s="173"/>
      <c r="AT928" s="168" t="s">
        <v>2624</v>
      </c>
      <c r="AU928" s="168" t="s">
        <v>2217</v>
      </c>
      <c r="AV928" s="13" t="s">
        <v>2217</v>
      </c>
      <c r="AW928" s="13" t="s">
        <v>26</v>
      </c>
      <c r="AX928" s="13" t="s">
        <v>2207</v>
      </c>
      <c r="AY928" s="168" t="s">
        <v>2612</v>
      </c>
    </row>
    <row r="929" spans="1:65" s="15" customFormat="1">
      <c r="B929" s="181"/>
      <c r="D929" s="161" t="s">
        <v>2624</v>
      </c>
      <c r="E929" s="182" t="s">
        <v>2156</v>
      </c>
      <c r="F929" s="183" t="s">
        <v>2641</v>
      </c>
      <c r="H929" s="184">
        <v>35.82</v>
      </c>
      <c r="I929" s="348"/>
      <c r="L929" s="181"/>
      <c r="M929" s="185"/>
      <c r="N929" s="186"/>
      <c r="O929" s="186"/>
      <c r="P929" s="186"/>
      <c r="Q929" s="186"/>
      <c r="R929" s="186"/>
      <c r="S929" s="186"/>
      <c r="T929" s="187"/>
      <c r="AT929" s="182" t="s">
        <v>2624</v>
      </c>
      <c r="AU929" s="182" t="s">
        <v>2217</v>
      </c>
      <c r="AV929" s="15" t="s">
        <v>2389</v>
      </c>
      <c r="AW929" s="15" t="s">
        <v>26</v>
      </c>
      <c r="AX929" s="15" t="s">
        <v>2215</v>
      </c>
      <c r="AY929" s="182" t="s">
        <v>2612</v>
      </c>
    </row>
    <row r="930" spans="1:65" s="1" customFormat="1" ht="16.5" customHeight="1">
      <c r="A930" s="29"/>
      <c r="B930" s="146"/>
      <c r="C930" s="147" t="s">
        <v>2118</v>
      </c>
      <c r="D930" s="147" t="s">
        <v>2618</v>
      </c>
      <c r="E930" s="148" t="s">
        <v>2119</v>
      </c>
      <c r="F930" s="149" t="s">
        <v>2120</v>
      </c>
      <c r="G930" s="150" t="s">
        <v>2297</v>
      </c>
      <c r="H930" s="151">
        <v>24</v>
      </c>
      <c r="I930" s="344"/>
      <c r="J930" s="152">
        <f>ROUND(I930*H930,2)</f>
        <v>0</v>
      </c>
      <c r="K930" s="153"/>
      <c r="L930" s="30"/>
      <c r="M930" s="154" t="s">
        <v>2156</v>
      </c>
      <c r="N930" s="155" t="s">
        <v>2172</v>
      </c>
      <c r="O930" s="156">
        <v>0.64200000000000002</v>
      </c>
      <c r="P930" s="156">
        <f>O930*H930</f>
        <v>15.408000000000001</v>
      </c>
      <c r="Q930" s="156">
        <v>6.0000000000000001E-3</v>
      </c>
      <c r="R930" s="156">
        <f>Q930*H930</f>
        <v>0.14400000000000002</v>
      </c>
      <c r="S930" s="156">
        <v>0</v>
      </c>
      <c r="T930" s="157">
        <f>S930*H930</f>
        <v>0</v>
      </c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R930" s="158" t="s">
        <v>2512</v>
      </c>
      <c r="AT930" s="158" t="s">
        <v>2618</v>
      </c>
      <c r="AU930" s="158" t="s">
        <v>2217</v>
      </c>
      <c r="AY930" s="17" t="s">
        <v>2612</v>
      </c>
      <c r="BE930" s="159">
        <f>IF(N930="základní",J930,0)</f>
        <v>0</v>
      </c>
      <c r="BF930" s="159">
        <f>IF(N930="snížená",J930,0)</f>
        <v>0</v>
      </c>
      <c r="BG930" s="159">
        <f>IF(N930="zákl. přenesená",J930,0)</f>
        <v>0</v>
      </c>
      <c r="BH930" s="159">
        <f>IF(N930="sníž. přenesená",J930,0)</f>
        <v>0</v>
      </c>
      <c r="BI930" s="159">
        <f>IF(N930="nulová",J930,0)</f>
        <v>0</v>
      </c>
      <c r="BJ930" s="17" t="s">
        <v>2215</v>
      </c>
      <c r="BK930" s="159">
        <f>ROUND(I930*H930,2)</f>
        <v>0</v>
      </c>
      <c r="BL930" s="17" t="s">
        <v>2512</v>
      </c>
      <c r="BM930" s="158" t="s">
        <v>2121</v>
      </c>
    </row>
    <row r="931" spans="1:65" s="12" customFormat="1">
      <c r="B931" s="160"/>
      <c r="D931" s="161" t="s">
        <v>2624</v>
      </c>
      <c r="E931" s="162" t="s">
        <v>2156</v>
      </c>
      <c r="F931" s="163" t="s">
        <v>2122</v>
      </c>
      <c r="H931" s="162" t="s">
        <v>2156</v>
      </c>
      <c r="I931" s="345"/>
      <c r="L931" s="160"/>
      <c r="M931" s="164"/>
      <c r="N931" s="165"/>
      <c r="O931" s="165"/>
      <c r="P931" s="165"/>
      <c r="Q931" s="165"/>
      <c r="R931" s="165"/>
      <c r="S931" s="165"/>
      <c r="T931" s="166"/>
      <c r="AT931" s="162" t="s">
        <v>2624</v>
      </c>
      <c r="AU931" s="162" t="s">
        <v>2217</v>
      </c>
      <c r="AV931" s="12" t="s">
        <v>2215</v>
      </c>
      <c r="AW931" s="12" t="s">
        <v>26</v>
      </c>
      <c r="AX931" s="12" t="s">
        <v>2207</v>
      </c>
      <c r="AY931" s="162" t="s">
        <v>2612</v>
      </c>
    </row>
    <row r="932" spans="1:65" s="13" customFormat="1">
      <c r="B932" s="167"/>
      <c r="D932" s="161" t="s">
        <v>2624</v>
      </c>
      <c r="E932" s="168" t="s">
        <v>2156</v>
      </c>
      <c r="F932" s="169" t="s">
        <v>2123</v>
      </c>
      <c r="H932" s="170">
        <v>25.6</v>
      </c>
      <c r="I932" s="346"/>
      <c r="L932" s="167"/>
      <c r="M932" s="171"/>
      <c r="N932" s="172"/>
      <c r="O932" s="172"/>
      <c r="P932" s="172"/>
      <c r="Q932" s="172"/>
      <c r="R932" s="172"/>
      <c r="S932" s="172"/>
      <c r="T932" s="173"/>
      <c r="AT932" s="168" t="s">
        <v>2624</v>
      </c>
      <c r="AU932" s="168" t="s">
        <v>2217</v>
      </c>
      <c r="AV932" s="13" t="s">
        <v>2217</v>
      </c>
      <c r="AW932" s="13" t="s">
        <v>26</v>
      </c>
      <c r="AX932" s="13" t="s">
        <v>2207</v>
      </c>
      <c r="AY932" s="168" t="s">
        <v>2612</v>
      </c>
    </row>
    <row r="933" spans="1:65" s="13" customFormat="1">
      <c r="B933" s="167"/>
      <c r="D933" s="161" t="s">
        <v>2624</v>
      </c>
      <c r="E933" s="168" t="s">
        <v>2156</v>
      </c>
      <c r="F933" s="169" t="s">
        <v>2124</v>
      </c>
      <c r="H933" s="170">
        <v>-2.2000000000000002</v>
      </c>
      <c r="I933" s="346"/>
      <c r="L933" s="167"/>
      <c r="M933" s="171"/>
      <c r="N933" s="172"/>
      <c r="O933" s="172"/>
      <c r="P933" s="172"/>
      <c r="Q933" s="172"/>
      <c r="R933" s="172"/>
      <c r="S933" s="172"/>
      <c r="T933" s="173"/>
      <c r="AT933" s="168" t="s">
        <v>2624</v>
      </c>
      <c r="AU933" s="168" t="s">
        <v>2217</v>
      </c>
      <c r="AV933" s="13" t="s">
        <v>2217</v>
      </c>
      <c r="AW933" s="13" t="s">
        <v>26</v>
      </c>
      <c r="AX933" s="13" t="s">
        <v>2207</v>
      </c>
      <c r="AY933" s="168" t="s">
        <v>2612</v>
      </c>
    </row>
    <row r="934" spans="1:65" s="13" customFormat="1">
      <c r="B934" s="167"/>
      <c r="D934" s="161" t="s">
        <v>2624</v>
      </c>
      <c r="E934" s="168" t="s">
        <v>2156</v>
      </c>
      <c r="F934" s="169" t="s">
        <v>2125</v>
      </c>
      <c r="H934" s="170">
        <v>0.6</v>
      </c>
      <c r="I934" s="346"/>
      <c r="L934" s="167"/>
      <c r="M934" s="171"/>
      <c r="N934" s="172"/>
      <c r="O934" s="172"/>
      <c r="P934" s="172"/>
      <c r="Q934" s="172"/>
      <c r="R934" s="172"/>
      <c r="S934" s="172"/>
      <c r="T934" s="173"/>
      <c r="AT934" s="168" t="s">
        <v>2624</v>
      </c>
      <c r="AU934" s="168" t="s">
        <v>2217</v>
      </c>
      <c r="AV934" s="13" t="s">
        <v>2217</v>
      </c>
      <c r="AW934" s="13" t="s">
        <v>26</v>
      </c>
      <c r="AX934" s="13" t="s">
        <v>2207</v>
      </c>
      <c r="AY934" s="168" t="s">
        <v>2612</v>
      </c>
    </row>
    <row r="935" spans="1:65" s="15" customFormat="1">
      <c r="B935" s="181"/>
      <c r="D935" s="161" t="s">
        <v>2624</v>
      </c>
      <c r="E935" s="182" t="s">
        <v>1133</v>
      </c>
      <c r="F935" s="183" t="s">
        <v>2641</v>
      </c>
      <c r="H935" s="184">
        <v>24</v>
      </c>
      <c r="I935" s="348"/>
      <c r="L935" s="181"/>
      <c r="M935" s="185"/>
      <c r="N935" s="186"/>
      <c r="O935" s="186"/>
      <c r="P935" s="186"/>
      <c r="Q935" s="186"/>
      <c r="R935" s="186"/>
      <c r="S935" s="186"/>
      <c r="T935" s="187"/>
      <c r="AT935" s="182" t="s">
        <v>2624</v>
      </c>
      <c r="AU935" s="182" t="s">
        <v>2217</v>
      </c>
      <c r="AV935" s="15" t="s">
        <v>2389</v>
      </c>
      <c r="AW935" s="15" t="s">
        <v>26</v>
      </c>
      <c r="AX935" s="15" t="s">
        <v>2215</v>
      </c>
      <c r="AY935" s="182" t="s">
        <v>2612</v>
      </c>
    </row>
    <row r="936" spans="1:65" s="1" customFormat="1" ht="16.5" customHeight="1">
      <c r="A936" s="29"/>
      <c r="B936" s="146"/>
      <c r="C936" s="188" t="s">
        <v>2126</v>
      </c>
      <c r="D936" s="188" t="s">
        <v>2855</v>
      </c>
      <c r="E936" s="189" t="s">
        <v>2127</v>
      </c>
      <c r="F936" s="190" t="s">
        <v>2128</v>
      </c>
      <c r="G936" s="191" t="s">
        <v>2297</v>
      </c>
      <c r="H936" s="192">
        <v>27.6</v>
      </c>
      <c r="I936" s="349"/>
      <c r="J936" s="193">
        <f>ROUND(I936*H936,2)</f>
        <v>0</v>
      </c>
      <c r="K936" s="194"/>
      <c r="L936" s="195"/>
      <c r="M936" s="196" t="s">
        <v>2156</v>
      </c>
      <c r="N936" s="197" t="s">
        <v>2172</v>
      </c>
      <c r="O936" s="156">
        <v>0</v>
      </c>
      <c r="P936" s="156">
        <f>O936*H936</f>
        <v>0</v>
      </c>
      <c r="Q936" s="156">
        <v>1.18E-2</v>
      </c>
      <c r="R936" s="156">
        <f>Q936*H936</f>
        <v>0.32568000000000003</v>
      </c>
      <c r="S936" s="156">
        <v>0</v>
      </c>
      <c r="T936" s="157">
        <f>S936*H936</f>
        <v>0</v>
      </c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R936" s="158" t="s">
        <v>2943</v>
      </c>
      <c r="AT936" s="158" t="s">
        <v>2855</v>
      </c>
      <c r="AU936" s="158" t="s">
        <v>2217</v>
      </c>
      <c r="AY936" s="17" t="s">
        <v>2612</v>
      </c>
      <c r="BE936" s="159">
        <f>IF(N936="základní",J936,0)</f>
        <v>0</v>
      </c>
      <c r="BF936" s="159">
        <f>IF(N936="snížená",J936,0)</f>
        <v>0</v>
      </c>
      <c r="BG936" s="159">
        <f>IF(N936="zákl. přenesená",J936,0)</f>
        <v>0</v>
      </c>
      <c r="BH936" s="159">
        <f>IF(N936="sníž. přenesená",J936,0)</f>
        <v>0</v>
      </c>
      <c r="BI936" s="159">
        <f>IF(N936="nulová",J936,0)</f>
        <v>0</v>
      </c>
      <c r="BJ936" s="17" t="s">
        <v>2215</v>
      </c>
      <c r="BK936" s="159">
        <f>ROUND(I936*H936,2)</f>
        <v>0</v>
      </c>
      <c r="BL936" s="17" t="s">
        <v>2512</v>
      </c>
      <c r="BM936" s="158" t="s">
        <v>2129</v>
      </c>
    </row>
    <row r="937" spans="1:65" s="13" customFormat="1">
      <c r="B937" s="167"/>
      <c r="D937" s="161" t="s">
        <v>2624</v>
      </c>
      <c r="E937" s="168" t="s">
        <v>2156</v>
      </c>
      <c r="F937" s="169" t="s">
        <v>2130</v>
      </c>
      <c r="H937" s="170">
        <v>27.6</v>
      </c>
      <c r="I937" s="346"/>
      <c r="L937" s="167"/>
      <c r="M937" s="171"/>
      <c r="N937" s="172"/>
      <c r="O937" s="172"/>
      <c r="P937" s="172"/>
      <c r="Q937" s="172"/>
      <c r="R937" s="172"/>
      <c r="S937" s="172"/>
      <c r="T937" s="173"/>
      <c r="AT937" s="168" t="s">
        <v>2624</v>
      </c>
      <c r="AU937" s="168" t="s">
        <v>2217</v>
      </c>
      <c r="AV937" s="13" t="s">
        <v>2217</v>
      </c>
      <c r="AW937" s="13" t="s">
        <v>26</v>
      </c>
      <c r="AX937" s="13" t="s">
        <v>2207</v>
      </c>
      <c r="AY937" s="168" t="s">
        <v>2612</v>
      </c>
    </row>
    <row r="938" spans="1:65" s="15" customFormat="1">
      <c r="B938" s="181"/>
      <c r="D938" s="161" t="s">
        <v>2624</v>
      </c>
      <c r="E938" s="182" t="s">
        <v>2156</v>
      </c>
      <c r="F938" s="183" t="s">
        <v>2641</v>
      </c>
      <c r="H938" s="184">
        <v>27.6</v>
      </c>
      <c r="I938" s="348"/>
      <c r="L938" s="181"/>
      <c r="M938" s="185"/>
      <c r="N938" s="186"/>
      <c r="O938" s="186"/>
      <c r="P938" s="186"/>
      <c r="Q938" s="186"/>
      <c r="R938" s="186"/>
      <c r="S938" s="186"/>
      <c r="T938" s="187"/>
      <c r="AT938" s="182" t="s">
        <v>2624</v>
      </c>
      <c r="AU938" s="182" t="s">
        <v>2217</v>
      </c>
      <c r="AV938" s="15" t="s">
        <v>2389</v>
      </c>
      <c r="AW938" s="15" t="s">
        <v>26</v>
      </c>
      <c r="AX938" s="15" t="s">
        <v>2215</v>
      </c>
      <c r="AY938" s="182" t="s">
        <v>2612</v>
      </c>
    </row>
    <row r="939" spans="1:65" s="1" customFormat="1" ht="21.75" customHeight="1">
      <c r="A939" s="29"/>
      <c r="B939" s="146"/>
      <c r="C939" s="147" t="s">
        <v>2131</v>
      </c>
      <c r="D939" s="147" t="s">
        <v>2618</v>
      </c>
      <c r="E939" s="148" t="s">
        <v>2132</v>
      </c>
      <c r="F939" s="149" t="s">
        <v>2133</v>
      </c>
      <c r="G939" s="150" t="s">
        <v>2297</v>
      </c>
      <c r="H939" s="151">
        <v>11.82</v>
      </c>
      <c r="I939" s="344"/>
      <c r="J939" s="152">
        <f>ROUND(I939*H939,2)</f>
        <v>0</v>
      </c>
      <c r="K939" s="153"/>
      <c r="L939" s="30"/>
      <c r="M939" s="154" t="s">
        <v>2156</v>
      </c>
      <c r="N939" s="155" t="s">
        <v>2172</v>
      </c>
      <c r="O939" s="156">
        <v>1.1120000000000001</v>
      </c>
      <c r="P939" s="156">
        <f>O939*H939</f>
        <v>13.143840000000001</v>
      </c>
      <c r="Q939" s="156">
        <v>5.0499999999999998E-3</v>
      </c>
      <c r="R939" s="156">
        <f>Q939*H939</f>
        <v>5.9691000000000001E-2</v>
      </c>
      <c r="S939" s="156">
        <v>0</v>
      </c>
      <c r="T939" s="157">
        <f>S939*H939</f>
        <v>0</v>
      </c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R939" s="158" t="s">
        <v>2512</v>
      </c>
      <c r="AT939" s="158" t="s">
        <v>2618</v>
      </c>
      <c r="AU939" s="158" t="s">
        <v>2217</v>
      </c>
      <c r="AY939" s="17" t="s">
        <v>2612</v>
      </c>
      <c r="BE939" s="159">
        <f>IF(N939="základní",J939,0)</f>
        <v>0</v>
      </c>
      <c r="BF939" s="159">
        <f>IF(N939="snížená",J939,0)</f>
        <v>0</v>
      </c>
      <c r="BG939" s="159">
        <f>IF(N939="zákl. přenesená",J939,0)</f>
        <v>0</v>
      </c>
      <c r="BH939" s="159">
        <f>IF(N939="sníž. přenesená",J939,0)</f>
        <v>0</v>
      </c>
      <c r="BI939" s="159">
        <f>IF(N939="nulová",J939,0)</f>
        <v>0</v>
      </c>
      <c r="BJ939" s="17" t="s">
        <v>2215</v>
      </c>
      <c r="BK939" s="159">
        <f>ROUND(I939*H939,2)</f>
        <v>0</v>
      </c>
      <c r="BL939" s="17" t="s">
        <v>2512</v>
      </c>
      <c r="BM939" s="158" t="s">
        <v>2134</v>
      </c>
    </row>
    <row r="940" spans="1:65" s="12" customFormat="1">
      <c r="B940" s="160"/>
      <c r="D940" s="161" t="s">
        <v>2624</v>
      </c>
      <c r="E940" s="162" t="s">
        <v>2156</v>
      </c>
      <c r="F940" s="163" t="s">
        <v>2135</v>
      </c>
      <c r="H940" s="162" t="s">
        <v>2156</v>
      </c>
      <c r="I940" s="345"/>
      <c r="L940" s="160"/>
      <c r="M940" s="164"/>
      <c r="N940" s="165"/>
      <c r="O940" s="165"/>
      <c r="P940" s="165"/>
      <c r="Q940" s="165"/>
      <c r="R940" s="165"/>
      <c r="S940" s="165"/>
      <c r="T940" s="166"/>
      <c r="AT940" s="162" t="s">
        <v>2624</v>
      </c>
      <c r="AU940" s="162" t="s">
        <v>2217</v>
      </c>
      <c r="AV940" s="12" t="s">
        <v>2215</v>
      </c>
      <c r="AW940" s="12" t="s">
        <v>26</v>
      </c>
      <c r="AX940" s="12" t="s">
        <v>2207</v>
      </c>
      <c r="AY940" s="162" t="s">
        <v>2612</v>
      </c>
    </row>
    <row r="941" spans="1:65" s="13" customFormat="1">
      <c r="B941" s="167"/>
      <c r="D941" s="161" t="s">
        <v>2624</v>
      </c>
      <c r="E941" s="168" t="s">
        <v>2156</v>
      </c>
      <c r="F941" s="169" t="s">
        <v>2136</v>
      </c>
      <c r="H941" s="170">
        <v>12.78</v>
      </c>
      <c r="I941" s="346"/>
      <c r="L941" s="167"/>
      <c r="M941" s="171"/>
      <c r="N941" s="172"/>
      <c r="O941" s="172"/>
      <c r="P941" s="172"/>
      <c r="Q941" s="172"/>
      <c r="R941" s="172"/>
      <c r="S941" s="172"/>
      <c r="T941" s="173"/>
      <c r="AT941" s="168" t="s">
        <v>2624</v>
      </c>
      <c r="AU941" s="168" t="s">
        <v>2217</v>
      </c>
      <c r="AV941" s="13" t="s">
        <v>2217</v>
      </c>
      <c r="AW941" s="13" t="s">
        <v>26</v>
      </c>
      <c r="AX941" s="13" t="s">
        <v>2207</v>
      </c>
      <c r="AY941" s="168" t="s">
        <v>2612</v>
      </c>
    </row>
    <row r="942" spans="1:65" s="13" customFormat="1">
      <c r="B942" s="167"/>
      <c r="D942" s="161" t="s">
        <v>2624</v>
      </c>
      <c r="E942" s="168" t="s">
        <v>2156</v>
      </c>
      <c r="F942" s="169" t="s">
        <v>2137</v>
      </c>
      <c r="H942" s="170">
        <v>-1.32</v>
      </c>
      <c r="I942" s="346"/>
      <c r="L942" s="167"/>
      <c r="M942" s="171"/>
      <c r="N942" s="172"/>
      <c r="O942" s="172"/>
      <c r="P942" s="172"/>
      <c r="Q942" s="172"/>
      <c r="R942" s="172"/>
      <c r="S942" s="172"/>
      <c r="T942" s="173"/>
      <c r="AT942" s="168" t="s">
        <v>2624</v>
      </c>
      <c r="AU942" s="168" t="s">
        <v>2217</v>
      </c>
      <c r="AV942" s="13" t="s">
        <v>2217</v>
      </c>
      <c r="AW942" s="13" t="s">
        <v>26</v>
      </c>
      <c r="AX942" s="13" t="s">
        <v>2207</v>
      </c>
      <c r="AY942" s="168" t="s">
        <v>2612</v>
      </c>
    </row>
    <row r="943" spans="1:65" s="13" customFormat="1">
      <c r="B943" s="167"/>
      <c r="D943" s="161" t="s">
        <v>2624</v>
      </c>
      <c r="E943" s="168" t="s">
        <v>2156</v>
      </c>
      <c r="F943" s="169" t="s">
        <v>2138</v>
      </c>
      <c r="H943" s="170">
        <v>0.36</v>
      </c>
      <c r="I943" s="346"/>
      <c r="L943" s="167"/>
      <c r="M943" s="171"/>
      <c r="N943" s="172"/>
      <c r="O943" s="172"/>
      <c r="P943" s="172"/>
      <c r="Q943" s="172"/>
      <c r="R943" s="172"/>
      <c r="S943" s="172"/>
      <c r="T943" s="173"/>
      <c r="AT943" s="168" t="s">
        <v>2624</v>
      </c>
      <c r="AU943" s="168" t="s">
        <v>2217</v>
      </c>
      <c r="AV943" s="13" t="s">
        <v>2217</v>
      </c>
      <c r="AW943" s="13" t="s">
        <v>26</v>
      </c>
      <c r="AX943" s="13" t="s">
        <v>2207</v>
      </c>
      <c r="AY943" s="168" t="s">
        <v>2612</v>
      </c>
    </row>
    <row r="944" spans="1:65" s="15" customFormat="1">
      <c r="B944" s="181"/>
      <c r="D944" s="161" t="s">
        <v>2624</v>
      </c>
      <c r="E944" s="182" t="s">
        <v>1135</v>
      </c>
      <c r="F944" s="183" t="s">
        <v>2641</v>
      </c>
      <c r="H944" s="184">
        <v>11.82</v>
      </c>
      <c r="I944" s="348"/>
      <c r="L944" s="181"/>
      <c r="M944" s="185"/>
      <c r="N944" s="186"/>
      <c r="O944" s="186"/>
      <c r="P944" s="186"/>
      <c r="Q944" s="186"/>
      <c r="R944" s="186"/>
      <c r="S944" s="186"/>
      <c r="T944" s="187"/>
      <c r="AT944" s="182" t="s">
        <v>2624</v>
      </c>
      <c r="AU944" s="182" t="s">
        <v>2217</v>
      </c>
      <c r="AV944" s="15" t="s">
        <v>2389</v>
      </c>
      <c r="AW944" s="15" t="s">
        <v>26</v>
      </c>
      <c r="AX944" s="15" t="s">
        <v>2215</v>
      </c>
      <c r="AY944" s="182" t="s">
        <v>2612</v>
      </c>
    </row>
    <row r="945" spans="1:65" s="1" customFormat="1" ht="16.5" customHeight="1">
      <c r="A945" s="29"/>
      <c r="B945" s="146"/>
      <c r="C945" s="188" t="s">
        <v>2139</v>
      </c>
      <c r="D945" s="188" t="s">
        <v>2855</v>
      </c>
      <c r="E945" s="189" t="s">
        <v>2140</v>
      </c>
      <c r="F945" s="190" t="s">
        <v>2141</v>
      </c>
      <c r="G945" s="191" t="s">
        <v>3034</v>
      </c>
      <c r="H945" s="192">
        <v>761.51300000000003</v>
      </c>
      <c r="I945" s="349"/>
      <c r="J945" s="193">
        <f>ROUND(I945*H945,2)</f>
        <v>0</v>
      </c>
      <c r="K945" s="194"/>
      <c r="L945" s="195"/>
      <c r="M945" s="196" t="s">
        <v>2156</v>
      </c>
      <c r="N945" s="197" t="s">
        <v>2172</v>
      </c>
      <c r="O945" s="156">
        <v>0</v>
      </c>
      <c r="P945" s="156">
        <f>O945*H945</f>
        <v>0</v>
      </c>
      <c r="Q945" s="156">
        <v>5.5000000000000003E-4</v>
      </c>
      <c r="R945" s="156">
        <f>Q945*H945</f>
        <v>0.41883215000000007</v>
      </c>
      <c r="S945" s="156">
        <v>0</v>
      </c>
      <c r="T945" s="157">
        <f>S945*H945</f>
        <v>0</v>
      </c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R945" s="158" t="s">
        <v>2943</v>
      </c>
      <c r="AT945" s="158" t="s">
        <v>2855</v>
      </c>
      <c r="AU945" s="158" t="s">
        <v>2217</v>
      </c>
      <c r="AY945" s="17" t="s">
        <v>2612</v>
      </c>
      <c r="BE945" s="159">
        <f>IF(N945="základní",J945,0)</f>
        <v>0</v>
      </c>
      <c r="BF945" s="159">
        <f>IF(N945="snížená",J945,0)</f>
        <v>0</v>
      </c>
      <c r="BG945" s="159">
        <f>IF(N945="zákl. přenesená",J945,0)</f>
        <v>0</v>
      </c>
      <c r="BH945" s="159">
        <f>IF(N945="sníž. přenesená",J945,0)</f>
        <v>0</v>
      </c>
      <c r="BI945" s="159">
        <f>IF(N945="nulová",J945,0)</f>
        <v>0</v>
      </c>
      <c r="BJ945" s="17" t="s">
        <v>2215</v>
      </c>
      <c r="BK945" s="159">
        <f>ROUND(I945*H945,2)</f>
        <v>0</v>
      </c>
      <c r="BL945" s="17" t="s">
        <v>2512</v>
      </c>
      <c r="BM945" s="158" t="s">
        <v>2142</v>
      </c>
    </row>
    <row r="946" spans="1:65" s="13" customFormat="1">
      <c r="B946" s="167"/>
      <c r="D946" s="161" t="s">
        <v>2624</v>
      </c>
      <c r="E946" s="168" t="s">
        <v>2156</v>
      </c>
      <c r="F946" s="169" t="s">
        <v>2143</v>
      </c>
      <c r="H946" s="170">
        <v>761.51300000000003</v>
      </c>
      <c r="I946" s="346"/>
      <c r="L946" s="167"/>
      <c r="M946" s="171"/>
      <c r="N946" s="172"/>
      <c r="O946" s="172"/>
      <c r="P946" s="172"/>
      <c r="Q946" s="172"/>
      <c r="R946" s="172"/>
      <c r="S946" s="172"/>
      <c r="T946" s="173"/>
      <c r="AT946" s="168" t="s">
        <v>2624</v>
      </c>
      <c r="AU946" s="168" t="s">
        <v>2217</v>
      </c>
      <c r="AV946" s="13" t="s">
        <v>2217</v>
      </c>
      <c r="AW946" s="13" t="s">
        <v>26</v>
      </c>
      <c r="AX946" s="13" t="s">
        <v>2207</v>
      </c>
      <c r="AY946" s="168" t="s">
        <v>2612</v>
      </c>
    </row>
    <row r="947" spans="1:65" s="15" customFormat="1">
      <c r="B947" s="181"/>
      <c r="D947" s="161" t="s">
        <v>2624</v>
      </c>
      <c r="E947" s="182" t="s">
        <v>2156</v>
      </c>
      <c r="F947" s="183" t="s">
        <v>2641</v>
      </c>
      <c r="H947" s="184">
        <v>761.51300000000003</v>
      </c>
      <c r="I947" s="348"/>
      <c r="L947" s="181"/>
      <c r="M947" s="185"/>
      <c r="N947" s="186"/>
      <c r="O947" s="186"/>
      <c r="P947" s="186"/>
      <c r="Q947" s="186"/>
      <c r="R947" s="186"/>
      <c r="S947" s="186"/>
      <c r="T947" s="187"/>
      <c r="AT947" s="182" t="s">
        <v>2624</v>
      </c>
      <c r="AU947" s="182" t="s">
        <v>2217</v>
      </c>
      <c r="AV947" s="15" t="s">
        <v>2389</v>
      </c>
      <c r="AW947" s="15" t="s">
        <v>26</v>
      </c>
      <c r="AX947" s="15" t="s">
        <v>2215</v>
      </c>
      <c r="AY947" s="182" t="s">
        <v>2612</v>
      </c>
    </row>
    <row r="948" spans="1:65" s="1" customFormat="1" ht="16.5" customHeight="1">
      <c r="A948" s="29"/>
      <c r="B948" s="146"/>
      <c r="C948" s="147" t="s">
        <v>2144</v>
      </c>
      <c r="D948" s="147" t="s">
        <v>2618</v>
      </c>
      <c r="E948" s="148" t="s">
        <v>2145</v>
      </c>
      <c r="F948" s="149" t="s">
        <v>2146</v>
      </c>
      <c r="G948" s="150" t="s">
        <v>2485</v>
      </c>
      <c r="H948" s="151">
        <v>0.95899999999999996</v>
      </c>
      <c r="I948" s="344"/>
      <c r="J948" s="152">
        <f>ROUND(I948*H948,2)</f>
        <v>0</v>
      </c>
      <c r="K948" s="153"/>
      <c r="L948" s="30"/>
      <c r="M948" s="154" t="s">
        <v>2156</v>
      </c>
      <c r="N948" s="155" t="s">
        <v>2172</v>
      </c>
      <c r="O948" s="156">
        <v>1.548</v>
      </c>
      <c r="P948" s="156">
        <f>O948*H948</f>
        <v>1.484532</v>
      </c>
      <c r="Q948" s="156">
        <v>0</v>
      </c>
      <c r="R948" s="156">
        <f>Q948*H948</f>
        <v>0</v>
      </c>
      <c r="S948" s="156">
        <v>0</v>
      </c>
      <c r="T948" s="157">
        <f>S948*H948</f>
        <v>0</v>
      </c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R948" s="158" t="s">
        <v>2512</v>
      </c>
      <c r="AT948" s="158" t="s">
        <v>2618</v>
      </c>
      <c r="AU948" s="158" t="s">
        <v>2217</v>
      </c>
      <c r="AY948" s="17" t="s">
        <v>2612</v>
      </c>
      <c r="BE948" s="159">
        <f>IF(N948="základní",J948,0)</f>
        <v>0</v>
      </c>
      <c r="BF948" s="159">
        <f>IF(N948="snížená",J948,0)</f>
        <v>0</v>
      </c>
      <c r="BG948" s="159">
        <f>IF(N948="zákl. přenesená",J948,0)</f>
        <v>0</v>
      </c>
      <c r="BH948" s="159">
        <f>IF(N948="sníž. přenesená",J948,0)</f>
        <v>0</v>
      </c>
      <c r="BI948" s="159">
        <f>IF(N948="nulová",J948,0)</f>
        <v>0</v>
      </c>
      <c r="BJ948" s="17" t="s">
        <v>2215</v>
      </c>
      <c r="BK948" s="159">
        <f>ROUND(I948*H948,2)</f>
        <v>0</v>
      </c>
      <c r="BL948" s="17" t="s">
        <v>2512</v>
      </c>
      <c r="BM948" s="158" t="s">
        <v>2147</v>
      </c>
    </row>
    <row r="949" spans="1:65" s="11" customFormat="1" ht="22.9" customHeight="1">
      <c r="B949" s="134"/>
      <c r="D949" s="135" t="s">
        <v>2206</v>
      </c>
      <c r="E949" s="144" t="s">
        <v>2148</v>
      </c>
      <c r="F949" s="144" t="s">
        <v>2149</v>
      </c>
      <c r="I949" s="350"/>
      <c r="J949" s="145">
        <f>BK949</f>
        <v>0</v>
      </c>
      <c r="L949" s="134"/>
      <c r="M949" s="138"/>
      <c r="N949" s="139"/>
      <c r="O949" s="139"/>
      <c r="P949" s="140">
        <f>SUM(P950:P969)</f>
        <v>30.397781999999996</v>
      </c>
      <c r="Q949" s="139"/>
      <c r="R949" s="140">
        <f>SUM(R950:R969)</f>
        <v>7.1323689999999995E-2</v>
      </c>
      <c r="S949" s="139"/>
      <c r="T949" s="141">
        <f>SUM(T950:T969)</f>
        <v>0</v>
      </c>
      <c r="AR949" s="135" t="s">
        <v>2217</v>
      </c>
      <c r="AT949" s="142" t="s">
        <v>2206</v>
      </c>
      <c r="AU949" s="142" t="s">
        <v>2215</v>
      </c>
      <c r="AY949" s="135" t="s">
        <v>2612</v>
      </c>
      <c r="BK949" s="143">
        <f>SUM(BK950:BK969)</f>
        <v>0</v>
      </c>
    </row>
    <row r="950" spans="1:65" s="1" customFormat="1" ht="16.5" customHeight="1">
      <c r="A950" s="29"/>
      <c r="B950" s="146"/>
      <c r="C950" s="147" t="s">
        <v>2150</v>
      </c>
      <c r="D950" s="147" t="s">
        <v>2618</v>
      </c>
      <c r="E950" s="148" t="s">
        <v>2151</v>
      </c>
      <c r="F950" s="149" t="s">
        <v>2152</v>
      </c>
      <c r="G950" s="150" t="s">
        <v>2297</v>
      </c>
      <c r="H950" s="151">
        <v>141.05799999999999</v>
      </c>
      <c r="I950" s="344"/>
      <c r="J950" s="152">
        <f>ROUND(I950*H950,2)</f>
        <v>0</v>
      </c>
      <c r="K950" s="153"/>
      <c r="L950" s="30"/>
      <c r="M950" s="154" t="s">
        <v>2156</v>
      </c>
      <c r="N950" s="155" t="s">
        <v>2172</v>
      </c>
      <c r="O950" s="156">
        <v>0.17199999999999999</v>
      </c>
      <c r="P950" s="156">
        <f>O950*H950</f>
        <v>24.261975999999997</v>
      </c>
      <c r="Q950" s="156">
        <v>4.4000000000000002E-4</v>
      </c>
      <c r="R950" s="156">
        <f>Q950*H950</f>
        <v>6.2065519999999999E-2</v>
      </c>
      <c r="S950" s="156">
        <v>0</v>
      </c>
      <c r="T950" s="157">
        <f>S950*H950</f>
        <v>0</v>
      </c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R950" s="158" t="s">
        <v>2512</v>
      </c>
      <c r="AT950" s="158" t="s">
        <v>2618</v>
      </c>
      <c r="AU950" s="158" t="s">
        <v>2217</v>
      </c>
      <c r="AY950" s="17" t="s">
        <v>2612</v>
      </c>
      <c r="BE950" s="159">
        <f>IF(N950="základní",J950,0)</f>
        <v>0</v>
      </c>
      <c r="BF950" s="159">
        <f>IF(N950="snížená",J950,0)</f>
        <v>0</v>
      </c>
      <c r="BG950" s="159">
        <f>IF(N950="zákl. přenesená",J950,0)</f>
        <v>0</v>
      </c>
      <c r="BH950" s="159">
        <f>IF(N950="sníž. přenesená",J950,0)</f>
        <v>0</v>
      </c>
      <c r="BI950" s="159">
        <f>IF(N950="nulová",J950,0)</f>
        <v>0</v>
      </c>
      <c r="BJ950" s="17" t="s">
        <v>2215</v>
      </c>
      <c r="BK950" s="159">
        <f>ROUND(I950*H950,2)</f>
        <v>0</v>
      </c>
      <c r="BL950" s="17" t="s">
        <v>2512</v>
      </c>
      <c r="BM950" s="158" t="s">
        <v>2153</v>
      </c>
    </row>
    <row r="951" spans="1:65" s="12" customFormat="1">
      <c r="B951" s="160"/>
      <c r="D951" s="161" t="s">
        <v>2624</v>
      </c>
      <c r="E951" s="162" t="s">
        <v>2156</v>
      </c>
      <c r="F951" s="163" t="s">
        <v>1864</v>
      </c>
      <c r="H951" s="162" t="s">
        <v>2156</v>
      </c>
      <c r="I951" s="345"/>
      <c r="L951" s="160"/>
      <c r="M951" s="164"/>
      <c r="N951" s="165"/>
      <c r="O951" s="165"/>
      <c r="P951" s="165"/>
      <c r="Q951" s="165"/>
      <c r="R951" s="165"/>
      <c r="S951" s="165"/>
      <c r="T951" s="166"/>
      <c r="AT951" s="162" t="s">
        <v>2624</v>
      </c>
      <c r="AU951" s="162" t="s">
        <v>2217</v>
      </c>
      <c r="AV951" s="12" t="s">
        <v>2215</v>
      </c>
      <c r="AW951" s="12" t="s">
        <v>26</v>
      </c>
      <c r="AX951" s="12" t="s">
        <v>2207</v>
      </c>
      <c r="AY951" s="162" t="s">
        <v>2612</v>
      </c>
    </row>
    <row r="952" spans="1:65" s="12" customFormat="1">
      <c r="B952" s="160"/>
      <c r="D952" s="161" t="s">
        <v>2624</v>
      </c>
      <c r="E952" s="162" t="s">
        <v>2156</v>
      </c>
      <c r="F952" s="163" t="s">
        <v>1865</v>
      </c>
      <c r="H952" s="162" t="s">
        <v>2156</v>
      </c>
      <c r="I952" s="345"/>
      <c r="L952" s="160"/>
      <c r="M952" s="164"/>
      <c r="N952" s="165"/>
      <c r="O952" s="165"/>
      <c r="P952" s="165"/>
      <c r="Q952" s="165"/>
      <c r="R952" s="165"/>
      <c r="S952" s="165"/>
      <c r="T952" s="166"/>
      <c r="AT952" s="162" t="s">
        <v>2624</v>
      </c>
      <c r="AU952" s="162" t="s">
        <v>2217</v>
      </c>
      <c r="AV952" s="12" t="s">
        <v>2215</v>
      </c>
      <c r="AW952" s="12" t="s">
        <v>26</v>
      </c>
      <c r="AX952" s="12" t="s">
        <v>2207</v>
      </c>
      <c r="AY952" s="162" t="s">
        <v>2612</v>
      </c>
    </row>
    <row r="953" spans="1:65" s="13" customFormat="1">
      <c r="B953" s="167"/>
      <c r="D953" s="161" t="s">
        <v>2624</v>
      </c>
      <c r="E953" s="168" t="s">
        <v>2156</v>
      </c>
      <c r="F953" s="169" t="s">
        <v>2154</v>
      </c>
      <c r="H953" s="170">
        <v>30.72</v>
      </c>
      <c r="I953" s="346"/>
      <c r="L953" s="167"/>
      <c r="M953" s="171"/>
      <c r="N953" s="172"/>
      <c r="O953" s="172"/>
      <c r="P953" s="172"/>
      <c r="Q953" s="172"/>
      <c r="R953" s="172"/>
      <c r="S953" s="172"/>
      <c r="T953" s="173"/>
      <c r="AT953" s="168" t="s">
        <v>2624</v>
      </c>
      <c r="AU953" s="168" t="s">
        <v>2217</v>
      </c>
      <c r="AV953" s="13" t="s">
        <v>2217</v>
      </c>
      <c r="AW953" s="13" t="s">
        <v>26</v>
      </c>
      <c r="AX953" s="13" t="s">
        <v>2207</v>
      </c>
      <c r="AY953" s="168" t="s">
        <v>2612</v>
      </c>
    </row>
    <row r="954" spans="1:65" s="12" customFormat="1">
      <c r="B954" s="160"/>
      <c r="D954" s="161" t="s">
        <v>2624</v>
      </c>
      <c r="E954" s="162" t="s">
        <v>2156</v>
      </c>
      <c r="F954" s="163" t="s">
        <v>1867</v>
      </c>
      <c r="H954" s="162" t="s">
        <v>2156</v>
      </c>
      <c r="I954" s="345"/>
      <c r="L954" s="160"/>
      <c r="M954" s="164"/>
      <c r="N954" s="165"/>
      <c r="O954" s="165"/>
      <c r="P954" s="165"/>
      <c r="Q954" s="165"/>
      <c r="R954" s="165"/>
      <c r="S954" s="165"/>
      <c r="T954" s="166"/>
      <c r="AT954" s="162" t="s">
        <v>2624</v>
      </c>
      <c r="AU954" s="162" t="s">
        <v>2217</v>
      </c>
      <c r="AV954" s="12" t="s">
        <v>2215</v>
      </c>
      <c r="AW954" s="12" t="s">
        <v>26</v>
      </c>
      <c r="AX954" s="12" t="s">
        <v>2207</v>
      </c>
      <c r="AY954" s="162" t="s">
        <v>2612</v>
      </c>
    </row>
    <row r="955" spans="1:65" s="13" customFormat="1">
      <c r="B955" s="167"/>
      <c r="D955" s="161" t="s">
        <v>2624</v>
      </c>
      <c r="E955" s="168" t="s">
        <v>2156</v>
      </c>
      <c r="F955" s="169" t="s">
        <v>27</v>
      </c>
      <c r="H955" s="170">
        <v>38.4</v>
      </c>
      <c r="I955" s="346"/>
      <c r="L955" s="167"/>
      <c r="M955" s="171"/>
      <c r="N955" s="172"/>
      <c r="O955" s="172"/>
      <c r="P955" s="172"/>
      <c r="Q955" s="172"/>
      <c r="R955" s="172"/>
      <c r="S955" s="172"/>
      <c r="T955" s="173"/>
      <c r="AT955" s="168" t="s">
        <v>2624</v>
      </c>
      <c r="AU955" s="168" t="s">
        <v>2217</v>
      </c>
      <c r="AV955" s="13" t="s">
        <v>2217</v>
      </c>
      <c r="AW955" s="13" t="s">
        <v>26</v>
      </c>
      <c r="AX955" s="13" t="s">
        <v>2207</v>
      </c>
      <c r="AY955" s="168" t="s">
        <v>2612</v>
      </c>
    </row>
    <row r="956" spans="1:65" s="12" customFormat="1">
      <c r="B956" s="160"/>
      <c r="D956" s="161" t="s">
        <v>2624</v>
      </c>
      <c r="E956" s="162" t="s">
        <v>2156</v>
      </c>
      <c r="F956" s="163" t="s">
        <v>1869</v>
      </c>
      <c r="H956" s="162" t="s">
        <v>2156</v>
      </c>
      <c r="I956" s="345"/>
      <c r="L956" s="160"/>
      <c r="M956" s="164"/>
      <c r="N956" s="165"/>
      <c r="O956" s="165"/>
      <c r="P956" s="165"/>
      <c r="Q956" s="165"/>
      <c r="R956" s="165"/>
      <c r="S956" s="165"/>
      <c r="T956" s="166"/>
      <c r="AT956" s="162" t="s">
        <v>2624</v>
      </c>
      <c r="AU956" s="162" t="s">
        <v>2217</v>
      </c>
      <c r="AV956" s="12" t="s">
        <v>2215</v>
      </c>
      <c r="AW956" s="12" t="s">
        <v>26</v>
      </c>
      <c r="AX956" s="12" t="s">
        <v>2207</v>
      </c>
      <c r="AY956" s="162" t="s">
        <v>2612</v>
      </c>
    </row>
    <row r="957" spans="1:65" s="13" customFormat="1">
      <c r="B957" s="167"/>
      <c r="D957" s="161" t="s">
        <v>2624</v>
      </c>
      <c r="E957" s="168" t="s">
        <v>2156</v>
      </c>
      <c r="F957" s="169" t="s">
        <v>28</v>
      </c>
      <c r="H957" s="170">
        <v>34.56</v>
      </c>
      <c r="I957" s="346"/>
      <c r="L957" s="167"/>
      <c r="M957" s="171"/>
      <c r="N957" s="172"/>
      <c r="O957" s="172"/>
      <c r="P957" s="172"/>
      <c r="Q957" s="172"/>
      <c r="R957" s="172"/>
      <c r="S957" s="172"/>
      <c r="T957" s="173"/>
      <c r="AT957" s="168" t="s">
        <v>2624</v>
      </c>
      <c r="AU957" s="168" t="s">
        <v>2217</v>
      </c>
      <c r="AV957" s="13" t="s">
        <v>2217</v>
      </c>
      <c r="AW957" s="13" t="s">
        <v>26</v>
      </c>
      <c r="AX957" s="13" t="s">
        <v>2207</v>
      </c>
      <c r="AY957" s="168" t="s">
        <v>2612</v>
      </c>
    </row>
    <row r="958" spans="1:65" s="14" customFormat="1">
      <c r="B958" s="174"/>
      <c r="D958" s="161" t="s">
        <v>2624</v>
      </c>
      <c r="E958" s="175" t="s">
        <v>2156</v>
      </c>
      <c r="F958" s="176" t="s">
        <v>2638</v>
      </c>
      <c r="H958" s="177">
        <v>103.68</v>
      </c>
      <c r="I958" s="347"/>
      <c r="L958" s="174"/>
      <c r="M958" s="178"/>
      <c r="N958" s="179"/>
      <c r="O958" s="179"/>
      <c r="P958" s="179"/>
      <c r="Q958" s="179"/>
      <c r="R958" s="179"/>
      <c r="S958" s="179"/>
      <c r="T958" s="180"/>
      <c r="AT958" s="175" t="s">
        <v>2624</v>
      </c>
      <c r="AU958" s="175" t="s">
        <v>2217</v>
      </c>
      <c r="AV958" s="14" t="s">
        <v>2329</v>
      </c>
      <c r="AW958" s="14" t="s">
        <v>26</v>
      </c>
      <c r="AX958" s="14" t="s">
        <v>2207</v>
      </c>
      <c r="AY958" s="175" t="s">
        <v>2612</v>
      </c>
    </row>
    <row r="959" spans="1:65" s="12" customFormat="1">
      <c r="B959" s="160"/>
      <c r="D959" s="161" t="s">
        <v>2624</v>
      </c>
      <c r="E959" s="162" t="s">
        <v>2156</v>
      </c>
      <c r="F959" s="163" t="s">
        <v>29</v>
      </c>
      <c r="H959" s="162" t="s">
        <v>2156</v>
      </c>
      <c r="I959" s="345"/>
      <c r="L959" s="160"/>
      <c r="M959" s="164"/>
      <c r="N959" s="165"/>
      <c r="O959" s="165"/>
      <c r="P959" s="165"/>
      <c r="Q959" s="165"/>
      <c r="R959" s="165"/>
      <c r="S959" s="165"/>
      <c r="T959" s="166"/>
      <c r="AT959" s="162" t="s">
        <v>2624</v>
      </c>
      <c r="AU959" s="162" t="s">
        <v>2217</v>
      </c>
      <c r="AV959" s="12" t="s">
        <v>2215</v>
      </c>
      <c r="AW959" s="12" t="s">
        <v>26</v>
      </c>
      <c r="AX959" s="12" t="s">
        <v>2207</v>
      </c>
      <c r="AY959" s="162" t="s">
        <v>2612</v>
      </c>
    </row>
    <row r="960" spans="1:65" s="13" customFormat="1">
      <c r="B960" s="167"/>
      <c r="D960" s="161" t="s">
        <v>2624</v>
      </c>
      <c r="E960" s="168" t="s">
        <v>2156</v>
      </c>
      <c r="F960" s="169" t="s">
        <v>30</v>
      </c>
      <c r="H960" s="170">
        <v>37.378</v>
      </c>
      <c r="I960" s="346"/>
      <c r="L960" s="167"/>
      <c r="M960" s="171"/>
      <c r="N960" s="172"/>
      <c r="O960" s="172"/>
      <c r="P960" s="172"/>
      <c r="Q960" s="172"/>
      <c r="R960" s="172"/>
      <c r="S960" s="172"/>
      <c r="T960" s="173"/>
      <c r="AT960" s="168" t="s">
        <v>2624</v>
      </c>
      <c r="AU960" s="168" t="s">
        <v>2217</v>
      </c>
      <c r="AV960" s="13" t="s">
        <v>2217</v>
      </c>
      <c r="AW960" s="13" t="s">
        <v>26</v>
      </c>
      <c r="AX960" s="13" t="s">
        <v>2207</v>
      </c>
      <c r="AY960" s="168" t="s">
        <v>2612</v>
      </c>
    </row>
    <row r="961" spans="1:65" s="14" customFormat="1">
      <c r="B961" s="174"/>
      <c r="D961" s="161" t="s">
        <v>2624</v>
      </c>
      <c r="E961" s="175" t="s">
        <v>2156</v>
      </c>
      <c r="F961" s="176" t="s">
        <v>2638</v>
      </c>
      <c r="H961" s="177">
        <v>37.378</v>
      </c>
      <c r="I961" s="347"/>
      <c r="L961" s="174"/>
      <c r="M961" s="178"/>
      <c r="N961" s="179"/>
      <c r="O961" s="179"/>
      <c r="P961" s="179"/>
      <c r="Q961" s="179"/>
      <c r="R961" s="179"/>
      <c r="S961" s="179"/>
      <c r="T961" s="180"/>
      <c r="AT961" s="175" t="s">
        <v>2624</v>
      </c>
      <c r="AU961" s="175" t="s">
        <v>2217</v>
      </c>
      <c r="AV961" s="14" t="s">
        <v>2329</v>
      </c>
      <c r="AW961" s="14" t="s">
        <v>26</v>
      </c>
      <c r="AX961" s="14" t="s">
        <v>2207</v>
      </c>
      <c r="AY961" s="175" t="s">
        <v>2612</v>
      </c>
    </row>
    <row r="962" spans="1:65" s="15" customFormat="1">
      <c r="B962" s="181"/>
      <c r="D962" s="161" t="s">
        <v>2624</v>
      </c>
      <c r="E962" s="182" t="s">
        <v>2156</v>
      </c>
      <c r="F962" s="183" t="s">
        <v>2641</v>
      </c>
      <c r="H962" s="184">
        <v>141.05799999999999</v>
      </c>
      <c r="I962" s="348"/>
      <c r="L962" s="181"/>
      <c r="M962" s="185"/>
      <c r="N962" s="186"/>
      <c r="O962" s="186"/>
      <c r="P962" s="186"/>
      <c r="Q962" s="186"/>
      <c r="R962" s="186"/>
      <c r="S962" s="186"/>
      <c r="T962" s="187"/>
      <c r="AT962" s="182" t="s">
        <v>2624</v>
      </c>
      <c r="AU962" s="182" t="s">
        <v>2217</v>
      </c>
      <c r="AV962" s="15" t="s">
        <v>2389</v>
      </c>
      <c r="AW962" s="15" t="s">
        <v>26</v>
      </c>
      <c r="AX962" s="15" t="s">
        <v>2215</v>
      </c>
      <c r="AY962" s="182" t="s">
        <v>2612</v>
      </c>
    </row>
    <row r="963" spans="1:65" s="1" customFormat="1" ht="16.5" customHeight="1">
      <c r="A963" s="29"/>
      <c r="B963" s="146"/>
      <c r="C963" s="147" t="s">
        <v>31</v>
      </c>
      <c r="D963" s="147" t="s">
        <v>2618</v>
      </c>
      <c r="E963" s="148" t="s">
        <v>32</v>
      </c>
      <c r="F963" s="149" t="s">
        <v>33</v>
      </c>
      <c r="G963" s="150" t="s">
        <v>2297</v>
      </c>
      <c r="H963" s="151">
        <v>18.689</v>
      </c>
      <c r="I963" s="344"/>
      <c r="J963" s="152">
        <f>ROUND(I963*H963,2)</f>
        <v>0</v>
      </c>
      <c r="K963" s="153"/>
      <c r="L963" s="30"/>
      <c r="M963" s="154" t="s">
        <v>2156</v>
      </c>
      <c r="N963" s="155" t="s">
        <v>2172</v>
      </c>
      <c r="O963" s="156">
        <v>0.154</v>
      </c>
      <c r="P963" s="156">
        <f>O963*H963</f>
        <v>2.8781059999999998</v>
      </c>
      <c r="Q963" s="156">
        <v>1.7000000000000001E-4</v>
      </c>
      <c r="R963" s="156">
        <f>Q963*H963</f>
        <v>3.1771300000000002E-3</v>
      </c>
      <c r="S963" s="156">
        <v>0</v>
      </c>
      <c r="T963" s="157">
        <f>S963*H963</f>
        <v>0</v>
      </c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R963" s="158" t="s">
        <v>2512</v>
      </c>
      <c r="AT963" s="158" t="s">
        <v>2618</v>
      </c>
      <c r="AU963" s="158" t="s">
        <v>2217</v>
      </c>
      <c r="AY963" s="17" t="s">
        <v>2612</v>
      </c>
      <c r="BE963" s="159">
        <f>IF(N963="základní",J963,0)</f>
        <v>0</v>
      </c>
      <c r="BF963" s="159">
        <f>IF(N963="snížená",J963,0)</f>
        <v>0</v>
      </c>
      <c r="BG963" s="159">
        <f>IF(N963="zákl. přenesená",J963,0)</f>
        <v>0</v>
      </c>
      <c r="BH963" s="159">
        <f>IF(N963="sníž. přenesená",J963,0)</f>
        <v>0</v>
      </c>
      <c r="BI963" s="159">
        <f>IF(N963="nulová",J963,0)</f>
        <v>0</v>
      </c>
      <c r="BJ963" s="17" t="s">
        <v>2215</v>
      </c>
      <c r="BK963" s="159">
        <f>ROUND(I963*H963,2)</f>
        <v>0</v>
      </c>
      <c r="BL963" s="17" t="s">
        <v>2512</v>
      </c>
      <c r="BM963" s="158" t="s">
        <v>34</v>
      </c>
    </row>
    <row r="964" spans="1:65" s="12" customFormat="1">
      <c r="B964" s="160"/>
      <c r="D964" s="161" t="s">
        <v>2624</v>
      </c>
      <c r="E964" s="162" t="s">
        <v>2156</v>
      </c>
      <c r="F964" s="163" t="s">
        <v>29</v>
      </c>
      <c r="H964" s="162" t="s">
        <v>2156</v>
      </c>
      <c r="I964" s="345"/>
      <c r="L964" s="160"/>
      <c r="M964" s="164"/>
      <c r="N964" s="165"/>
      <c r="O964" s="165"/>
      <c r="P964" s="165"/>
      <c r="Q964" s="165"/>
      <c r="R964" s="165"/>
      <c r="S964" s="165"/>
      <c r="T964" s="166"/>
      <c r="AT964" s="162" t="s">
        <v>2624</v>
      </c>
      <c r="AU964" s="162" t="s">
        <v>2217</v>
      </c>
      <c r="AV964" s="12" t="s">
        <v>2215</v>
      </c>
      <c r="AW964" s="12" t="s">
        <v>26</v>
      </c>
      <c r="AX964" s="12" t="s">
        <v>2207</v>
      </c>
      <c r="AY964" s="162" t="s">
        <v>2612</v>
      </c>
    </row>
    <row r="965" spans="1:65" s="13" customFormat="1">
      <c r="B965" s="167"/>
      <c r="D965" s="161" t="s">
        <v>2624</v>
      </c>
      <c r="E965" s="168" t="s">
        <v>2156</v>
      </c>
      <c r="F965" s="169" t="s">
        <v>35</v>
      </c>
      <c r="H965" s="170">
        <v>18.689</v>
      </c>
      <c r="I965" s="346"/>
      <c r="L965" s="167"/>
      <c r="M965" s="171"/>
      <c r="N965" s="172"/>
      <c r="O965" s="172"/>
      <c r="P965" s="172"/>
      <c r="Q965" s="172"/>
      <c r="R965" s="172"/>
      <c r="S965" s="172"/>
      <c r="T965" s="173"/>
      <c r="AT965" s="168" t="s">
        <v>2624</v>
      </c>
      <c r="AU965" s="168" t="s">
        <v>2217</v>
      </c>
      <c r="AV965" s="13" t="s">
        <v>2217</v>
      </c>
      <c r="AW965" s="13" t="s">
        <v>26</v>
      </c>
      <c r="AX965" s="13" t="s">
        <v>2207</v>
      </c>
      <c r="AY965" s="168" t="s">
        <v>2612</v>
      </c>
    </row>
    <row r="966" spans="1:65" s="15" customFormat="1">
      <c r="B966" s="181"/>
      <c r="D966" s="161" t="s">
        <v>2624</v>
      </c>
      <c r="E966" s="182" t="s">
        <v>2156</v>
      </c>
      <c r="F966" s="183" t="s">
        <v>2641</v>
      </c>
      <c r="H966" s="184">
        <v>18.689</v>
      </c>
      <c r="I966" s="348"/>
      <c r="L966" s="181"/>
      <c r="M966" s="185"/>
      <c r="N966" s="186"/>
      <c r="O966" s="186"/>
      <c r="P966" s="186"/>
      <c r="Q966" s="186"/>
      <c r="R966" s="186"/>
      <c r="S966" s="186"/>
      <c r="T966" s="187"/>
      <c r="AT966" s="182" t="s">
        <v>2624</v>
      </c>
      <c r="AU966" s="182" t="s">
        <v>2217</v>
      </c>
      <c r="AV966" s="15" t="s">
        <v>2389</v>
      </c>
      <c r="AW966" s="15" t="s">
        <v>26</v>
      </c>
      <c r="AX966" s="15" t="s">
        <v>2215</v>
      </c>
      <c r="AY966" s="182" t="s">
        <v>2612</v>
      </c>
    </row>
    <row r="967" spans="1:65" s="1" customFormat="1" ht="16.5" customHeight="1">
      <c r="A967" s="29"/>
      <c r="B967" s="146"/>
      <c r="C967" s="147" t="s">
        <v>36</v>
      </c>
      <c r="D967" s="147" t="s">
        <v>2618</v>
      </c>
      <c r="E967" s="148" t="s">
        <v>37</v>
      </c>
      <c r="F967" s="149" t="s">
        <v>38</v>
      </c>
      <c r="G967" s="150" t="s">
        <v>2297</v>
      </c>
      <c r="H967" s="151">
        <v>43.436</v>
      </c>
      <c r="I967" s="344"/>
      <c r="J967" s="152">
        <f>ROUND(I967*H967,2)</f>
        <v>0</v>
      </c>
      <c r="K967" s="153"/>
      <c r="L967" s="30"/>
      <c r="M967" s="154" t="s">
        <v>2156</v>
      </c>
      <c r="N967" s="155" t="s">
        <v>2172</v>
      </c>
      <c r="O967" s="156">
        <v>7.4999999999999997E-2</v>
      </c>
      <c r="P967" s="156">
        <f>O967*H967</f>
        <v>3.2576999999999998</v>
      </c>
      <c r="Q967" s="156">
        <v>1.3999999999999999E-4</v>
      </c>
      <c r="R967" s="156">
        <f>Q967*H967</f>
        <v>6.0810399999999994E-3</v>
      </c>
      <c r="S967" s="156">
        <v>0</v>
      </c>
      <c r="T967" s="157">
        <f>S967*H967</f>
        <v>0</v>
      </c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R967" s="158" t="s">
        <v>2512</v>
      </c>
      <c r="AT967" s="158" t="s">
        <v>2618</v>
      </c>
      <c r="AU967" s="158" t="s">
        <v>2217</v>
      </c>
      <c r="AY967" s="17" t="s">
        <v>2612</v>
      </c>
      <c r="BE967" s="159">
        <f>IF(N967="základní",J967,0)</f>
        <v>0</v>
      </c>
      <c r="BF967" s="159">
        <f>IF(N967="snížená",J967,0)</f>
        <v>0</v>
      </c>
      <c r="BG967" s="159">
        <f>IF(N967="zákl. přenesená",J967,0)</f>
        <v>0</v>
      </c>
      <c r="BH967" s="159">
        <f>IF(N967="sníž. přenesená",J967,0)</f>
        <v>0</v>
      </c>
      <c r="BI967" s="159">
        <f>IF(N967="nulová",J967,0)</f>
        <v>0</v>
      </c>
      <c r="BJ967" s="17" t="s">
        <v>2215</v>
      </c>
      <c r="BK967" s="159">
        <f>ROUND(I967*H967,2)</f>
        <v>0</v>
      </c>
      <c r="BL967" s="17" t="s">
        <v>2512</v>
      </c>
      <c r="BM967" s="158" t="s">
        <v>39</v>
      </c>
    </row>
    <row r="968" spans="1:65" s="13" customFormat="1">
      <c r="B968" s="167"/>
      <c r="D968" s="161" t="s">
        <v>2624</v>
      </c>
      <c r="E968" s="168" t="s">
        <v>2156</v>
      </c>
      <c r="F968" s="169" t="s">
        <v>1171</v>
      </c>
      <c r="H968" s="170">
        <v>43.436</v>
      </c>
      <c r="I968" s="346"/>
      <c r="L968" s="167"/>
      <c r="M968" s="171"/>
      <c r="N968" s="172"/>
      <c r="O968" s="172"/>
      <c r="P968" s="172"/>
      <c r="Q968" s="172"/>
      <c r="R968" s="172"/>
      <c r="S968" s="172"/>
      <c r="T968" s="173"/>
      <c r="AT968" s="168" t="s">
        <v>2624</v>
      </c>
      <c r="AU968" s="168" t="s">
        <v>2217</v>
      </c>
      <c r="AV968" s="13" t="s">
        <v>2217</v>
      </c>
      <c r="AW968" s="13" t="s">
        <v>26</v>
      </c>
      <c r="AX968" s="13" t="s">
        <v>2207</v>
      </c>
      <c r="AY968" s="168" t="s">
        <v>2612</v>
      </c>
    </row>
    <row r="969" spans="1:65" s="15" customFormat="1">
      <c r="B969" s="181"/>
      <c r="D969" s="161" t="s">
        <v>2624</v>
      </c>
      <c r="E969" s="182" t="s">
        <v>2156</v>
      </c>
      <c r="F969" s="183" t="s">
        <v>2641</v>
      </c>
      <c r="H969" s="184">
        <v>43.436</v>
      </c>
      <c r="I969" s="348"/>
      <c r="L969" s="181"/>
      <c r="M969" s="185"/>
      <c r="N969" s="186"/>
      <c r="O969" s="186"/>
      <c r="P969" s="186"/>
      <c r="Q969" s="186"/>
      <c r="R969" s="186"/>
      <c r="S969" s="186"/>
      <c r="T969" s="187"/>
      <c r="AT969" s="182" t="s">
        <v>2624</v>
      </c>
      <c r="AU969" s="182" t="s">
        <v>2217</v>
      </c>
      <c r="AV969" s="15" t="s">
        <v>2389</v>
      </c>
      <c r="AW969" s="15" t="s">
        <v>26</v>
      </c>
      <c r="AX969" s="15" t="s">
        <v>2215</v>
      </c>
      <c r="AY969" s="182" t="s">
        <v>2612</v>
      </c>
    </row>
    <row r="970" spans="1:65" s="11" customFormat="1" ht="22.9" customHeight="1">
      <c r="B970" s="134"/>
      <c r="D970" s="135" t="s">
        <v>2206</v>
      </c>
      <c r="E970" s="144" t="s">
        <v>40</v>
      </c>
      <c r="F970" s="144" t="s">
        <v>41</v>
      </c>
      <c r="I970" s="350"/>
      <c r="J970" s="145">
        <f>BK970</f>
        <v>0</v>
      </c>
      <c r="L970" s="134"/>
      <c r="M970" s="138"/>
      <c r="N970" s="139"/>
      <c r="O970" s="139"/>
      <c r="P970" s="140">
        <f>SUM(P971:P979)</f>
        <v>9.0622199999999999</v>
      </c>
      <c r="Q970" s="139"/>
      <c r="R970" s="140">
        <f>SUM(R971:R979)</f>
        <v>2.85522E-2</v>
      </c>
      <c r="S970" s="139"/>
      <c r="T970" s="141">
        <f>SUM(T971:T979)</f>
        <v>0</v>
      </c>
      <c r="AR970" s="135" t="s">
        <v>2217</v>
      </c>
      <c r="AT970" s="142" t="s">
        <v>2206</v>
      </c>
      <c r="AU970" s="142" t="s">
        <v>2215</v>
      </c>
      <c r="AY970" s="135" t="s">
        <v>2612</v>
      </c>
      <c r="BK970" s="143">
        <f>SUM(BK971:BK979)</f>
        <v>0</v>
      </c>
    </row>
    <row r="971" spans="1:65" s="1" customFormat="1" ht="16.5" customHeight="1">
      <c r="A971" s="29"/>
      <c r="B971" s="146"/>
      <c r="C971" s="147" t="s">
        <v>42</v>
      </c>
      <c r="D971" s="147" t="s">
        <v>2618</v>
      </c>
      <c r="E971" s="148" t="s">
        <v>43</v>
      </c>
      <c r="F971" s="149" t="s">
        <v>44</v>
      </c>
      <c r="G971" s="150" t="s">
        <v>2297</v>
      </c>
      <c r="H971" s="151">
        <v>62.07</v>
      </c>
      <c r="I971" s="344"/>
      <c r="J971" s="152">
        <f>ROUND(I971*H971,2)</f>
        <v>0</v>
      </c>
      <c r="K971" s="153"/>
      <c r="L971" s="30"/>
      <c r="M971" s="154" t="s">
        <v>2156</v>
      </c>
      <c r="N971" s="155" t="s">
        <v>2172</v>
      </c>
      <c r="O971" s="156">
        <v>3.5000000000000003E-2</v>
      </c>
      <c r="P971" s="156">
        <f>O971*H971</f>
        <v>2.1724500000000004</v>
      </c>
      <c r="Q971" s="156">
        <v>2.0000000000000001E-4</v>
      </c>
      <c r="R971" s="156">
        <f>Q971*H971</f>
        <v>1.2414000000000001E-2</v>
      </c>
      <c r="S971" s="156">
        <v>0</v>
      </c>
      <c r="T971" s="157">
        <f>S971*H971</f>
        <v>0</v>
      </c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R971" s="158" t="s">
        <v>2512</v>
      </c>
      <c r="AT971" s="158" t="s">
        <v>2618</v>
      </c>
      <c r="AU971" s="158" t="s">
        <v>2217</v>
      </c>
      <c r="AY971" s="17" t="s">
        <v>2612</v>
      </c>
      <c r="BE971" s="159">
        <f>IF(N971="základní",J971,0)</f>
        <v>0</v>
      </c>
      <c r="BF971" s="159">
        <f>IF(N971="snížená",J971,0)</f>
        <v>0</v>
      </c>
      <c r="BG971" s="159">
        <f>IF(N971="zákl. přenesená",J971,0)</f>
        <v>0</v>
      </c>
      <c r="BH971" s="159">
        <f>IF(N971="sníž. přenesená",J971,0)</f>
        <v>0</v>
      </c>
      <c r="BI971" s="159">
        <f>IF(N971="nulová",J971,0)</f>
        <v>0</v>
      </c>
      <c r="BJ971" s="17" t="s">
        <v>2215</v>
      </c>
      <c r="BK971" s="159">
        <f>ROUND(I971*H971,2)</f>
        <v>0</v>
      </c>
      <c r="BL971" s="17" t="s">
        <v>2512</v>
      </c>
      <c r="BM971" s="158" t="s">
        <v>45</v>
      </c>
    </row>
    <row r="972" spans="1:65" s="12" customFormat="1">
      <c r="B972" s="160"/>
      <c r="D972" s="161" t="s">
        <v>2624</v>
      </c>
      <c r="E972" s="162" t="s">
        <v>2156</v>
      </c>
      <c r="F972" s="163" t="s">
        <v>46</v>
      </c>
      <c r="H972" s="162" t="s">
        <v>2156</v>
      </c>
      <c r="I972" s="345"/>
      <c r="L972" s="160"/>
      <c r="M972" s="164"/>
      <c r="N972" s="165"/>
      <c r="O972" s="165"/>
      <c r="P972" s="165"/>
      <c r="Q972" s="165"/>
      <c r="R972" s="165"/>
      <c r="S972" s="165"/>
      <c r="T972" s="166"/>
      <c r="AT972" s="162" t="s">
        <v>2624</v>
      </c>
      <c r="AU972" s="162" t="s">
        <v>2217</v>
      </c>
      <c r="AV972" s="12" t="s">
        <v>2215</v>
      </c>
      <c r="AW972" s="12" t="s">
        <v>26</v>
      </c>
      <c r="AX972" s="12" t="s">
        <v>2207</v>
      </c>
      <c r="AY972" s="162" t="s">
        <v>2612</v>
      </c>
    </row>
    <row r="973" spans="1:65" s="13" customFormat="1">
      <c r="B973" s="167"/>
      <c r="D973" s="161" t="s">
        <v>2624</v>
      </c>
      <c r="E973" s="168" t="s">
        <v>2156</v>
      </c>
      <c r="F973" s="169" t="s">
        <v>1185</v>
      </c>
      <c r="H973" s="170">
        <v>17.7</v>
      </c>
      <c r="I973" s="346"/>
      <c r="L973" s="167"/>
      <c r="M973" s="171"/>
      <c r="N973" s="172"/>
      <c r="O973" s="172"/>
      <c r="P973" s="172"/>
      <c r="Q973" s="172"/>
      <c r="R973" s="172"/>
      <c r="S973" s="172"/>
      <c r="T973" s="173"/>
      <c r="AT973" s="168" t="s">
        <v>2624</v>
      </c>
      <c r="AU973" s="168" t="s">
        <v>2217</v>
      </c>
      <c r="AV973" s="13" t="s">
        <v>2217</v>
      </c>
      <c r="AW973" s="13" t="s">
        <v>26</v>
      </c>
      <c r="AX973" s="13" t="s">
        <v>2207</v>
      </c>
      <c r="AY973" s="168" t="s">
        <v>2612</v>
      </c>
    </row>
    <row r="974" spans="1:65" s="12" customFormat="1">
      <c r="B974" s="160"/>
      <c r="D974" s="161" t="s">
        <v>2624</v>
      </c>
      <c r="E974" s="162" t="s">
        <v>2156</v>
      </c>
      <c r="F974" s="163" t="s">
        <v>47</v>
      </c>
      <c r="H974" s="162" t="s">
        <v>2156</v>
      </c>
      <c r="I974" s="345"/>
      <c r="L974" s="160"/>
      <c r="M974" s="164"/>
      <c r="N974" s="165"/>
      <c r="O974" s="165"/>
      <c r="P974" s="165"/>
      <c r="Q974" s="165"/>
      <c r="R974" s="165"/>
      <c r="S974" s="165"/>
      <c r="T974" s="166"/>
      <c r="AT974" s="162" t="s">
        <v>2624</v>
      </c>
      <c r="AU974" s="162" t="s">
        <v>2217</v>
      </c>
      <c r="AV974" s="12" t="s">
        <v>2215</v>
      </c>
      <c r="AW974" s="12" t="s">
        <v>26</v>
      </c>
      <c r="AX974" s="12" t="s">
        <v>2207</v>
      </c>
      <c r="AY974" s="162" t="s">
        <v>2612</v>
      </c>
    </row>
    <row r="975" spans="1:65" s="13" customFormat="1">
      <c r="B975" s="167"/>
      <c r="D975" s="161" t="s">
        <v>2624</v>
      </c>
      <c r="E975" s="168" t="s">
        <v>2156</v>
      </c>
      <c r="F975" s="169" t="s">
        <v>1163</v>
      </c>
      <c r="H975" s="170">
        <v>44.37</v>
      </c>
      <c r="I975" s="346"/>
      <c r="L975" s="167"/>
      <c r="M975" s="171"/>
      <c r="N975" s="172"/>
      <c r="O975" s="172"/>
      <c r="P975" s="172"/>
      <c r="Q975" s="172"/>
      <c r="R975" s="172"/>
      <c r="S975" s="172"/>
      <c r="T975" s="173"/>
      <c r="AT975" s="168" t="s">
        <v>2624</v>
      </c>
      <c r="AU975" s="168" t="s">
        <v>2217</v>
      </c>
      <c r="AV975" s="13" t="s">
        <v>2217</v>
      </c>
      <c r="AW975" s="13" t="s">
        <v>26</v>
      </c>
      <c r="AX975" s="13" t="s">
        <v>2207</v>
      </c>
      <c r="AY975" s="168" t="s">
        <v>2612</v>
      </c>
    </row>
    <row r="976" spans="1:65" s="15" customFormat="1">
      <c r="B976" s="181"/>
      <c r="D976" s="161" t="s">
        <v>2624</v>
      </c>
      <c r="E976" s="182" t="s">
        <v>1146</v>
      </c>
      <c r="F976" s="183" t="s">
        <v>2641</v>
      </c>
      <c r="H976" s="184">
        <v>62.07</v>
      </c>
      <c r="I976" s="348"/>
      <c r="L976" s="181"/>
      <c r="M976" s="185"/>
      <c r="N976" s="186"/>
      <c r="O976" s="186"/>
      <c r="P976" s="186"/>
      <c r="Q976" s="186"/>
      <c r="R976" s="186"/>
      <c r="S976" s="186"/>
      <c r="T976" s="187"/>
      <c r="AT976" s="182" t="s">
        <v>2624</v>
      </c>
      <c r="AU976" s="182" t="s">
        <v>2217</v>
      </c>
      <c r="AV976" s="15" t="s">
        <v>2389</v>
      </c>
      <c r="AW976" s="15" t="s">
        <v>26</v>
      </c>
      <c r="AX976" s="15" t="s">
        <v>2215</v>
      </c>
      <c r="AY976" s="182" t="s">
        <v>2612</v>
      </c>
    </row>
    <row r="977" spans="1:65" s="1" customFormat="1" ht="21.75" customHeight="1">
      <c r="A977" s="29"/>
      <c r="B977" s="146"/>
      <c r="C977" s="147" t="s">
        <v>48</v>
      </c>
      <c r="D977" s="147" t="s">
        <v>2618</v>
      </c>
      <c r="E977" s="148" t="s">
        <v>49</v>
      </c>
      <c r="F977" s="149" t="s">
        <v>50</v>
      </c>
      <c r="G977" s="150" t="s">
        <v>2297</v>
      </c>
      <c r="H977" s="151">
        <v>62.07</v>
      </c>
      <c r="I977" s="344"/>
      <c r="J977" s="152">
        <f>ROUND(I977*H977,2)</f>
        <v>0</v>
      </c>
      <c r="K977" s="153"/>
      <c r="L977" s="30"/>
      <c r="M977" s="154" t="s">
        <v>2156</v>
      </c>
      <c r="N977" s="155" t="s">
        <v>2172</v>
      </c>
      <c r="O977" s="156">
        <v>0.111</v>
      </c>
      <c r="P977" s="156">
        <f>O977*H977</f>
        <v>6.8897700000000004</v>
      </c>
      <c r="Q977" s="156">
        <v>2.5999999999999998E-4</v>
      </c>
      <c r="R977" s="156">
        <f>Q977*H977</f>
        <v>1.6138199999999998E-2</v>
      </c>
      <c r="S977" s="156">
        <v>0</v>
      </c>
      <c r="T977" s="157">
        <f>S977*H977</f>
        <v>0</v>
      </c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R977" s="158" t="s">
        <v>2512</v>
      </c>
      <c r="AT977" s="158" t="s">
        <v>2618</v>
      </c>
      <c r="AU977" s="158" t="s">
        <v>2217</v>
      </c>
      <c r="AY977" s="17" t="s">
        <v>2612</v>
      </c>
      <c r="BE977" s="159">
        <f>IF(N977="základní",J977,0)</f>
        <v>0</v>
      </c>
      <c r="BF977" s="159">
        <f>IF(N977="snížená",J977,0)</f>
        <v>0</v>
      </c>
      <c r="BG977" s="159">
        <f>IF(N977="zákl. přenesená",J977,0)</f>
        <v>0</v>
      </c>
      <c r="BH977" s="159">
        <f>IF(N977="sníž. přenesená",J977,0)</f>
        <v>0</v>
      </c>
      <c r="BI977" s="159">
        <f>IF(N977="nulová",J977,0)</f>
        <v>0</v>
      </c>
      <c r="BJ977" s="17" t="s">
        <v>2215</v>
      </c>
      <c r="BK977" s="159">
        <f>ROUND(I977*H977,2)</f>
        <v>0</v>
      </c>
      <c r="BL977" s="17" t="s">
        <v>2512</v>
      </c>
      <c r="BM977" s="158" t="s">
        <v>51</v>
      </c>
    </row>
    <row r="978" spans="1:65" s="13" customFormat="1">
      <c r="B978" s="167"/>
      <c r="D978" s="161" t="s">
        <v>2624</v>
      </c>
      <c r="E978" s="168" t="s">
        <v>2156</v>
      </c>
      <c r="F978" s="169" t="s">
        <v>1146</v>
      </c>
      <c r="H978" s="170">
        <v>62.07</v>
      </c>
      <c r="L978" s="167"/>
      <c r="M978" s="171"/>
      <c r="N978" s="172"/>
      <c r="O978" s="172"/>
      <c r="P978" s="172"/>
      <c r="Q978" s="172"/>
      <c r="R978" s="172"/>
      <c r="S978" s="172"/>
      <c r="T978" s="173"/>
      <c r="AT978" s="168" t="s">
        <v>2624</v>
      </c>
      <c r="AU978" s="168" t="s">
        <v>2217</v>
      </c>
      <c r="AV978" s="13" t="s">
        <v>2217</v>
      </c>
      <c r="AW978" s="13" t="s">
        <v>26</v>
      </c>
      <c r="AX978" s="13" t="s">
        <v>2207</v>
      </c>
      <c r="AY978" s="168" t="s">
        <v>2612</v>
      </c>
    </row>
    <row r="979" spans="1:65" s="15" customFormat="1">
      <c r="B979" s="181"/>
      <c r="D979" s="161" t="s">
        <v>2624</v>
      </c>
      <c r="E979" s="182" t="s">
        <v>2156</v>
      </c>
      <c r="F979" s="183" t="s">
        <v>2641</v>
      </c>
      <c r="H979" s="184">
        <v>62.07</v>
      </c>
      <c r="L979" s="181"/>
      <c r="M979" s="198"/>
      <c r="N979" s="199"/>
      <c r="O979" s="199"/>
      <c r="P979" s="199"/>
      <c r="Q979" s="199"/>
      <c r="R979" s="199"/>
      <c r="S979" s="199"/>
      <c r="T979" s="200"/>
      <c r="AT979" s="182" t="s">
        <v>2624</v>
      </c>
      <c r="AU979" s="182" t="s">
        <v>2217</v>
      </c>
      <c r="AV979" s="15" t="s">
        <v>2389</v>
      </c>
      <c r="AW979" s="15" t="s">
        <v>26</v>
      </c>
      <c r="AX979" s="15" t="s">
        <v>2215</v>
      </c>
      <c r="AY979" s="182" t="s">
        <v>2612</v>
      </c>
    </row>
    <row r="980" spans="1:65" s="1" customFormat="1" ht="6.95" customHeight="1">
      <c r="A980" s="29"/>
      <c r="B980" s="44"/>
      <c r="C980" s="45"/>
      <c r="D980" s="45"/>
      <c r="E980" s="45"/>
      <c r="F980" s="45"/>
      <c r="G980" s="45"/>
      <c r="H980" s="45"/>
      <c r="I980" s="45"/>
      <c r="J980" s="45"/>
      <c r="K980" s="45"/>
      <c r="L980" s="30"/>
      <c r="M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</sheetData>
  <autoFilter ref="C144:K979"/>
  <mergeCells count="12">
    <mergeCell ref="L2:V2"/>
    <mergeCell ref="E85:H85"/>
    <mergeCell ref="E87:H87"/>
    <mergeCell ref="E89:H89"/>
    <mergeCell ref="E137:H137"/>
    <mergeCell ref="E135:H135"/>
    <mergeCell ref="E133:H133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98"/>
  <sheetViews>
    <sheetView showGridLines="0" topLeftCell="A136" workbookViewId="0">
      <selection activeCell="I129" sqref="I129:I39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56">
      <c r="A1" s="94"/>
    </row>
    <row r="2" spans="1:5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2227</v>
      </c>
      <c r="AZ2" s="95" t="s">
        <v>52</v>
      </c>
      <c r="BA2" s="95" t="s">
        <v>53</v>
      </c>
      <c r="BB2" s="95" t="s">
        <v>2297</v>
      </c>
      <c r="BC2" s="95" t="s">
        <v>54</v>
      </c>
      <c r="BD2" s="95" t="s">
        <v>2217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  <c r="AZ3" s="95" t="s">
        <v>2246</v>
      </c>
      <c r="BA3" s="95" t="s">
        <v>55</v>
      </c>
      <c r="BB3" s="95" t="s">
        <v>2248</v>
      </c>
      <c r="BC3" s="95" t="s">
        <v>56</v>
      </c>
      <c r="BD3" s="95" t="s">
        <v>2217</v>
      </c>
    </row>
    <row r="4" spans="1:56" ht="24.95" customHeight="1">
      <c r="B4" s="20"/>
      <c r="D4" s="21" t="s">
        <v>2253</v>
      </c>
      <c r="L4" s="20"/>
      <c r="M4" s="96" t="s">
        <v>7</v>
      </c>
      <c r="AT4" s="17" t="s">
        <v>0</v>
      </c>
      <c r="AZ4" s="95" t="s">
        <v>2250</v>
      </c>
      <c r="BA4" s="95" t="s">
        <v>57</v>
      </c>
      <c r="BB4" s="95" t="s">
        <v>2248</v>
      </c>
      <c r="BC4" s="95" t="s">
        <v>58</v>
      </c>
      <c r="BD4" s="95" t="s">
        <v>2217</v>
      </c>
    </row>
    <row r="5" spans="1:56" ht="6.95" customHeight="1">
      <c r="B5" s="20"/>
      <c r="L5" s="20"/>
      <c r="AZ5" s="95" t="s">
        <v>2254</v>
      </c>
      <c r="BA5" s="95" t="s">
        <v>59</v>
      </c>
      <c r="BB5" s="95" t="s">
        <v>2248</v>
      </c>
      <c r="BC5" s="95" t="s">
        <v>58</v>
      </c>
      <c r="BD5" s="95" t="s">
        <v>2217</v>
      </c>
    </row>
    <row r="6" spans="1:56" ht="12" customHeight="1">
      <c r="B6" s="20"/>
      <c r="D6" s="26" t="s">
        <v>11</v>
      </c>
      <c r="L6" s="20"/>
      <c r="AZ6" s="95" t="s">
        <v>60</v>
      </c>
      <c r="BA6" s="95" t="s">
        <v>61</v>
      </c>
      <c r="BB6" s="95" t="s">
        <v>2248</v>
      </c>
      <c r="BC6" s="95" t="s">
        <v>62</v>
      </c>
      <c r="BD6" s="95" t="s">
        <v>2217</v>
      </c>
    </row>
    <row r="7" spans="1:5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  <c r="AZ7" s="95" t="s">
        <v>63</v>
      </c>
      <c r="BA7" s="95" t="s">
        <v>64</v>
      </c>
      <c r="BB7" s="95" t="s">
        <v>2248</v>
      </c>
      <c r="BC7" s="95" t="s">
        <v>62</v>
      </c>
      <c r="BD7" s="95" t="s">
        <v>2217</v>
      </c>
    </row>
    <row r="8" spans="1:56" ht="12" customHeight="1">
      <c r="B8" s="20"/>
      <c r="D8" s="26" t="s">
        <v>2264</v>
      </c>
      <c r="L8" s="20"/>
      <c r="AZ8" s="95" t="s">
        <v>2265</v>
      </c>
      <c r="BA8" s="95" t="s">
        <v>65</v>
      </c>
      <c r="BB8" s="95" t="s">
        <v>2248</v>
      </c>
      <c r="BC8" s="95" t="s">
        <v>66</v>
      </c>
      <c r="BD8" s="95" t="s">
        <v>2217</v>
      </c>
    </row>
    <row r="9" spans="1:56" s="1" customFormat="1" ht="16.5" customHeight="1">
      <c r="A9" s="29"/>
      <c r="B9" s="30"/>
      <c r="C9" s="29"/>
      <c r="D9" s="29"/>
      <c r="E9" s="467" t="s">
        <v>1082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Z9" s="95" t="s">
        <v>2272</v>
      </c>
      <c r="BA9" s="95" t="s">
        <v>67</v>
      </c>
      <c r="BB9" s="95" t="s">
        <v>2248</v>
      </c>
      <c r="BC9" s="95" t="s">
        <v>68</v>
      </c>
      <c r="BD9" s="95" t="s">
        <v>2217</v>
      </c>
    </row>
    <row r="10" spans="1:56" s="1" customFormat="1" ht="12" customHeight="1">
      <c r="A10" s="29"/>
      <c r="B10" s="30"/>
      <c r="C10" s="29"/>
      <c r="D10" s="26" t="s">
        <v>1085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Z10" s="95" t="s">
        <v>2275</v>
      </c>
      <c r="BA10" s="95" t="s">
        <v>69</v>
      </c>
      <c r="BB10" s="95" t="s">
        <v>2248</v>
      </c>
      <c r="BC10" s="95" t="s">
        <v>70</v>
      </c>
      <c r="BD10" s="95" t="s">
        <v>2217</v>
      </c>
    </row>
    <row r="11" spans="1:56" s="1" customFormat="1" ht="16.5" customHeight="1">
      <c r="A11" s="29"/>
      <c r="B11" s="30"/>
      <c r="C11" s="29"/>
      <c r="D11" s="29"/>
      <c r="E11" s="440" t="s">
        <v>71</v>
      </c>
      <c r="F11" s="466"/>
      <c r="G11" s="466"/>
      <c r="H11" s="466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Z11" s="95" t="s">
        <v>2289</v>
      </c>
      <c r="BA11" s="95" t="s">
        <v>2290</v>
      </c>
      <c r="BB11" s="95" t="s">
        <v>2248</v>
      </c>
      <c r="BC11" s="95" t="s">
        <v>72</v>
      </c>
      <c r="BD11" s="95" t="s">
        <v>2217</v>
      </c>
    </row>
    <row r="12" spans="1:56" s="1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Z12" s="95" t="s">
        <v>2292</v>
      </c>
      <c r="BA12" s="95" t="s">
        <v>2293</v>
      </c>
      <c r="BB12" s="95" t="s">
        <v>2248</v>
      </c>
      <c r="BC12" s="95" t="s">
        <v>73</v>
      </c>
      <c r="BD12" s="95" t="s">
        <v>2217</v>
      </c>
    </row>
    <row r="13" spans="1:56" s="1" customFormat="1" ht="12" customHeight="1">
      <c r="A13" s="29"/>
      <c r="B13" s="30"/>
      <c r="C13" s="29"/>
      <c r="D13" s="26" t="s">
        <v>13</v>
      </c>
      <c r="E13" s="29"/>
      <c r="F13" s="24" t="s">
        <v>2156</v>
      </c>
      <c r="G13" s="29"/>
      <c r="H13" s="29"/>
      <c r="I13" s="26" t="s">
        <v>14</v>
      </c>
      <c r="J13" s="24" t="s">
        <v>2156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Z13" s="95" t="s">
        <v>1090</v>
      </c>
      <c r="BA13" s="95" t="s">
        <v>74</v>
      </c>
      <c r="BB13" s="95" t="s">
        <v>2248</v>
      </c>
      <c r="BC13" s="95" t="s">
        <v>75</v>
      </c>
      <c r="BD13" s="95" t="s">
        <v>2217</v>
      </c>
    </row>
    <row r="14" spans="1:56" s="1" customFormat="1" ht="12" customHeight="1">
      <c r="A14" s="29"/>
      <c r="B14" s="30"/>
      <c r="C14" s="29"/>
      <c r="D14" s="26" t="s">
        <v>15</v>
      </c>
      <c r="E14" s="29"/>
      <c r="F14" s="24" t="s">
        <v>16</v>
      </c>
      <c r="G14" s="29"/>
      <c r="H14" s="29"/>
      <c r="I14" s="26" t="s">
        <v>17</v>
      </c>
      <c r="J14" s="52">
        <f ca="1">'Rekapitulace stavby'!AN8</f>
        <v>44579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Z14" s="95" t="s">
        <v>1101</v>
      </c>
      <c r="BA14" s="95" t="s">
        <v>76</v>
      </c>
      <c r="BB14" s="95" t="s">
        <v>2297</v>
      </c>
      <c r="BC14" s="95" t="s">
        <v>77</v>
      </c>
      <c r="BD14" s="95" t="s">
        <v>2217</v>
      </c>
    </row>
    <row r="15" spans="1:56" s="1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Z15" s="95" t="s">
        <v>2343</v>
      </c>
      <c r="BA15" s="95" t="s">
        <v>78</v>
      </c>
      <c r="BB15" s="95" t="s">
        <v>2297</v>
      </c>
      <c r="BC15" s="95" t="s">
        <v>932</v>
      </c>
      <c r="BD15" s="95" t="s">
        <v>2217</v>
      </c>
    </row>
    <row r="16" spans="1:56" s="1" customFormat="1" ht="12" customHeight="1">
      <c r="A16" s="29"/>
      <c r="B16" s="30"/>
      <c r="C16" s="29"/>
      <c r="D16" s="26" t="s">
        <v>18</v>
      </c>
      <c r="E16" s="29"/>
      <c r="F16" s="29"/>
      <c r="G16" s="29"/>
      <c r="H16" s="29"/>
      <c r="I16" s="26" t="s">
        <v>19</v>
      </c>
      <c r="J16" s="24" t="s">
        <v>2156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Z16" s="95" t="s">
        <v>2346</v>
      </c>
      <c r="BA16" s="95" t="s">
        <v>79</v>
      </c>
      <c r="BB16" s="95" t="s">
        <v>2297</v>
      </c>
      <c r="BC16" s="95" t="s">
        <v>80</v>
      </c>
      <c r="BD16" s="95" t="s">
        <v>2217</v>
      </c>
    </row>
    <row r="17" spans="1:56" s="1" customFormat="1" ht="18" customHeight="1">
      <c r="A17" s="29"/>
      <c r="B17" s="30"/>
      <c r="C17" s="29"/>
      <c r="D17" s="29"/>
      <c r="E17" s="24" t="s">
        <v>20</v>
      </c>
      <c r="F17" s="29"/>
      <c r="G17" s="29"/>
      <c r="H17" s="29"/>
      <c r="I17" s="26" t="s">
        <v>21</v>
      </c>
      <c r="J17" s="24" t="s">
        <v>2156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Z17" s="95" t="s">
        <v>81</v>
      </c>
      <c r="BA17" s="95" t="s">
        <v>82</v>
      </c>
      <c r="BB17" s="95" t="s">
        <v>2357</v>
      </c>
      <c r="BC17" s="95" t="s">
        <v>2217</v>
      </c>
      <c r="BD17" s="95" t="s">
        <v>2217</v>
      </c>
    </row>
    <row r="18" spans="1:56" s="1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Z18" s="95" t="s">
        <v>2365</v>
      </c>
      <c r="BA18" s="95" t="s">
        <v>83</v>
      </c>
      <c r="BB18" s="95" t="s">
        <v>2345</v>
      </c>
      <c r="BC18" s="95" t="s">
        <v>84</v>
      </c>
      <c r="BD18" s="95" t="s">
        <v>2217</v>
      </c>
    </row>
    <row r="19" spans="1:56" s="1" customFormat="1" ht="12" customHeight="1">
      <c r="A19" s="29"/>
      <c r="B19" s="30"/>
      <c r="C19" s="29"/>
      <c r="D19" s="26" t="s">
        <v>22</v>
      </c>
      <c r="E19" s="29"/>
      <c r="F19" s="29"/>
      <c r="G19" s="29"/>
      <c r="H19" s="29"/>
      <c r="I19" s="26" t="s">
        <v>19</v>
      </c>
      <c r="J19" s="24" t="str">
        <f ca="1">'Rekapitulace stavby'!AN13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Z19" s="95" t="s">
        <v>2368</v>
      </c>
      <c r="BA19" s="95" t="s">
        <v>85</v>
      </c>
      <c r="BB19" s="95" t="s">
        <v>2345</v>
      </c>
      <c r="BC19" s="95" t="s">
        <v>86</v>
      </c>
      <c r="BD19" s="95" t="s">
        <v>2217</v>
      </c>
    </row>
    <row r="20" spans="1:56" s="1" customFormat="1" ht="18" customHeight="1">
      <c r="A20" s="29"/>
      <c r="B20" s="30"/>
      <c r="C20" s="29"/>
      <c r="D20" s="29"/>
      <c r="E20" s="449" t="str">
        <f ca="1">'Rekapitulace stavby'!E14</f>
        <v xml:space="preserve"> </v>
      </c>
      <c r="F20" s="449"/>
      <c r="G20" s="449"/>
      <c r="H20" s="449"/>
      <c r="I20" s="26" t="s">
        <v>21</v>
      </c>
      <c r="J20" s="24" t="str">
        <f ca="1">'Rekapitulace stavby'!AN14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Z20" s="95" t="s">
        <v>1152</v>
      </c>
      <c r="BA20" s="95" t="s">
        <v>1153</v>
      </c>
      <c r="BB20" s="95" t="s">
        <v>2345</v>
      </c>
      <c r="BC20" s="95" t="s">
        <v>87</v>
      </c>
      <c r="BD20" s="95" t="s">
        <v>2217</v>
      </c>
    </row>
    <row r="21" spans="1:56" s="1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Z21" s="95" t="s">
        <v>88</v>
      </c>
      <c r="BA21" s="95" t="s">
        <v>89</v>
      </c>
      <c r="BB21" s="95" t="s">
        <v>2345</v>
      </c>
      <c r="BC21" s="95" t="s">
        <v>90</v>
      </c>
      <c r="BD21" s="95" t="s">
        <v>2217</v>
      </c>
    </row>
    <row r="22" spans="1:56" s="1" customFormat="1" ht="12" customHeight="1">
      <c r="A22" s="29"/>
      <c r="B22" s="30"/>
      <c r="C22" s="29"/>
      <c r="D22" s="26" t="s">
        <v>24</v>
      </c>
      <c r="E22" s="29"/>
      <c r="F22" s="29"/>
      <c r="G22" s="29"/>
      <c r="H22" s="29"/>
      <c r="I22" s="26" t="s">
        <v>19</v>
      </c>
      <c r="J22" s="24" t="s">
        <v>2156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Z22" s="95" t="s">
        <v>91</v>
      </c>
      <c r="BA22" s="95" t="s">
        <v>92</v>
      </c>
      <c r="BB22" s="95" t="s">
        <v>2345</v>
      </c>
      <c r="BC22" s="95" t="s">
        <v>93</v>
      </c>
      <c r="BD22" s="95" t="s">
        <v>2217</v>
      </c>
    </row>
    <row r="23" spans="1:56" s="1" customFormat="1" ht="18" customHeight="1">
      <c r="A23" s="29"/>
      <c r="B23" s="30"/>
      <c r="C23" s="29"/>
      <c r="D23" s="29"/>
      <c r="E23" s="24" t="s">
        <v>25</v>
      </c>
      <c r="F23" s="29"/>
      <c r="G23" s="29"/>
      <c r="H23" s="29"/>
      <c r="I23" s="26" t="s">
        <v>21</v>
      </c>
      <c r="J23" s="24" t="s">
        <v>2156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Z23" s="95" t="s">
        <v>94</v>
      </c>
      <c r="BA23" s="95" t="s">
        <v>95</v>
      </c>
      <c r="BB23" s="95" t="s">
        <v>2345</v>
      </c>
      <c r="BC23" s="95" t="s">
        <v>2374</v>
      </c>
      <c r="BD23" s="95" t="s">
        <v>2217</v>
      </c>
    </row>
    <row r="24" spans="1:56" s="1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Z24" s="95" t="s">
        <v>2471</v>
      </c>
      <c r="BA24" s="95" t="s">
        <v>96</v>
      </c>
      <c r="BB24" s="95" t="s">
        <v>2297</v>
      </c>
      <c r="BC24" s="95" t="s">
        <v>97</v>
      </c>
      <c r="BD24" s="95" t="s">
        <v>2217</v>
      </c>
    </row>
    <row r="25" spans="1:56" s="1" customFormat="1" ht="12" customHeight="1">
      <c r="A25" s="29"/>
      <c r="B25" s="30"/>
      <c r="C25" s="29"/>
      <c r="D25" s="26" t="s">
        <v>2165</v>
      </c>
      <c r="E25" s="29"/>
      <c r="F25" s="29"/>
      <c r="G25" s="29"/>
      <c r="H25" s="29"/>
      <c r="I25" s="26" t="s">
        <v>19</v>
      </c>
      <c r="J25" s="24" t="str">
        <f ca="1"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6" s="1" customFormat="1" ht="18" customHeight="1">
      <c r="A26" s="29"/>
      <c r="B26" s="30"/>
      <c r="C26" s="29"/>
      <c r="D26" s="29"/>
      <c r="E26" s="24" t="str">
        <f ca="1">IF('Rekapitulace stavby'!E20="","",'Rekapitulace stavby'!E20)</f>
        <v xml:space="preserve"> </v>
      </c>
      <c r="F26" s="29"/>
      <c r="G26" s="29"/>
      <c r="H26" s="29"/>
      <c r="I26" s="26" t="s">
        <v>21</v>
      </c>
      <c r="J26" s="24" t="str">
        <f ca="1"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6" s="1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56" s="1" customFormat="1" ht="12" customHeight="1">
      <c r="A28" s="29"/>
      <c r="B28" s="30"/>
      <c r="C28" s="29"/>
      <c r="D28" s="26" t="s">
        <v>2166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6" s="7" customFormat="1" ht="16.5" customHeight="1">
      <c r="A29" s="97"/>
      <c r="B29" s="98"/>
      <c r="C29" s="97"/>
      <c r="D29" s="97"/>
      <c r="E29" s="451" t="s">
        <v>2156</v>
      </c>
      <c r="F29" s="451"/>
      <c r="G29" s="451"/>
      <c r="H29" s="451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56" s="1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56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6" s="1" customFormat="1" ht="25.35" customHeight="1">
      <c r="A32" s="29"/>
      <c r="B32" s="30"/>
      <c r="C32" s="29"/>
      <c r="D32" s="101" t="s">
        <v>2167</v>
      </c>
      <c r="E32" s="29"/>
      <c r="F32" s="29"/>
      <c r="G32" s="29"/>
      <c r="H32" s="29"/>
      <c r="I32" s="29"/>
      <c r="J32" s="67">
        <f>ROUND(J126,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1" customFormat="1" ht="6.95" customHeight="1">
      <c r="A33" s="29"/>
      <c r="B33" s="30"/>
      <c r="C33" s="29"/>
      <c r="D33" s="62"/>
      <c r="E33" s="62"/>
      <c r="F33" s="62"/>
      <c r="G33" s="62"/>
      <c r="H33" s="62"/>
      <c r="I33" s="62"/>
      <c r="J33" s="62"/>
      <c r="K33" s="62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1" customFormat="1" ht="14.45" customHeight="1">
      <c r="A34" s="29"/>
      <c r="B34" s="30"/>
      <c r="C34" s="29"/>
      <c r="D34" s="29"/>
      <c r="E34" s="29"/>
      <c r="F34" s="33" t="s">
        <v>2169</v>
      </c>
      <c r="G34" s="29"/>
      <c r="H34" s="29"/>
      <c r="I34" s="33" t="s">
        <v>2168</v>
      </c>
      <c r="J34" s="33" t="s">
        <v>2170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1" customFormat="1" ht="14.45" customHeight="1">
      <c r="A35" s="29"/>
      <c r="B35" s="30"/>
      <c r="C35" s="29"/>
      <c r="D35" s="102" t="s">
        <v>2171</v>
      </c>
      <c r="E35" s="26" t="s">
        <v>2172</v>
      </c>
      <c r="F35" s="103">
        <f>ROUND((SUM(BE126:BE397)),  2)</f>
        <v>0</v>
      </c>
      <c r="G35" s="29"/>
      <c r="H35" s="29"/>
      <c r="I35" s="104">
        <v>0.21</v>
      </c>
      <c r="J35" s="103">
        <f>ROUND(((SUM(BE126:BE397))*I35),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1" customFormat="1" ht="14.45" customHeight="1">
      <c r="A36" s="29"/>
      <c r="B36" s="30"/>
      <c r="C36" s="29"/>
      <c r="D36" s="29"/>
      <c r="E36" s="26" t="s">
        <v>2173</v>
      </c>
      <c r="F36" s="103">
        <f>ROUND((SUM(BF126:BF397)),  2)</f>
        <v>0</v>
      </c>
      <c r="G36" s="29"/>
      <c r="H36" s="29"/>
      <c r="I36" s="104">
        <v>0.15</v>
      </c>
      <c r="J36" s="103">
        <f>ROUND(((SUM(BF126:BF397))*I36),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1" customFormat="1" ht="14.45" hidden="1" customHeight="1">
      <c r="A37" s="29"/>
      <c r="B37" s="30"/>
      <c r="C37" s="29"/>
      <c r="D37" s="29"/>
      <c r="E37" s="26" t="s">
        <v>2174</v>
      </c>
      <c r="F37" s="103">
        <f>ROUND((SUM(BG126:BG397)),  2)</f>
        <v>0</v>
      </c>
      <c r="G37" s="29"/>
      <c r="H37" s="29"/>
      <c r="I37" s="104">
        <v>0.21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1" customFormat="1" ht="14.45" hidden="1" customHeight="1">
      <c r="A38" s="29"/>
      <c r="B38" s="30"/>
      <c r="C38" s="29"/>
      <c r="D38" s="29"/>
      <c r="E38" s="26" t="s">
        <v>2175</v>
      </c>
      <c r="F38" s="103">
        <f>ROUND((SUM(BH126:BH397)),  2)</f>
        <v>0</v>
      </c>
      <c r="G38" s="29"/>
      <c r="H38" s="29"/>
      <c r="I38" s="104">
        <v>0.15</v>
      </c>
      <c r="J38" s="10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hidden="1" customHeight="1">
      <c r="A39" s="29"/>
      <c r="B39" s="30"/>
      <c r="C39" s="29"/>
      <c r="D39" s="29"/>
      <c r="E39" s="26" t="s">
        <v>2176</v>
      </c>
      <c r="F39" s="103">
        <f>ROUND((SUM(BI126:BI397)),  2)</f>
        <v>0</v>
      </c>
      <c r="G39" s="29"/>
      <c r="H39" s="29"/>
      <c r="I39" s="104">
        <v>0</v>
      </c>
      <c r="J39" s="10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1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25.35" customHeight="1">
      <c r="A41" s="29"/>
      <c r="B41" s="30"/>
      <c r="C41" s="35"/>
      <c r="D41" s="36" t="s">
        <v>2177</v>
      </c>
      <c r="E41" s="37"/>
      <c r="F41" s="37"/>
      <c r="G41" s="105" t="s">
        <v>2178</v>
      </c>
      <c r="H41" s="38" t="s">
        <v>2179</v>
      </c>
      <c r="I41" s="37"/>
      <c r="J41" s="106">
        <f>SUM(J32:J39)</f>
        <v>0</v>
      </c>
      <c r="K41" s="107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1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12" customHeight="1">
      <c r="B86" s="20"/>
      <c r="C86" s="26" t="s">
        <v>2264</v>
      </c>
      <c r="L86" s="20"/>
    </row>
    <row r="87" spans="1:31" s="1" customFormat="1" ht="16.5" customHeight="1">
      <c r="A87" s="29"/>
      <c r="B87" s="30"/>
      <c r="C87" s="29"/>
      <c r="D87" s="29"/>
      <c r="E87" s="467" t="s">
        <v>1082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1" customFormat="1" ht="12" customHeight="1">
      <c r="A88" s="29"/>
      <c r="B88" s="30"/>
      <c r="C88" s="26" t="s">
        <v>1085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1" customFormat="1" ht="16.5" customHeight="1">
      <c r="A89" s="29"/>
      <c r="B89" s="30"/>
      <c r="C89" s="29"/>
      <c r="D89" s="29"/>
      <c r="E89" s="440" t="str">
        <f>E11</f>
        <v>002-2 - SO-02.2 ATS - zpevněné plochy, terénní a sadové úpravy</v>
      </c>
      <c r="F89" s="466"/>
      <c r="G89" s="466"/>
      <c r="H89" s="466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1" customFormat="1" ht="12" customHeight="1">
      <c r="A91" s="29"/>
      <c r="B91" s="30"/>
      <c r="C91" s="26" t="s">
        <v>15</v>
      </c>
      <c r="D91" s="29"/>
      <c r="E91" s="29"/>
      <c r="F91" s="24" t="str">
        <f>F14</f>
        <v>Klučov, m.č. Žhery a Skramníky</v>
      </c>
      <c r="G91" s="29"/>
      <c r="H91" s="29"/>
      <c r="I91" s="26" t="s">
        <v>17</v>
      </c>
      <c r="J91" s="52">
        <f>IF(J14="","",J14)</f>
        <v>44579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1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1" customFormat="1" ht="40.15" customHeight="1">
      <c r="A93" s="29"/>
      <c r="B93" s="30"/>
      <c r="C93" s="26" t="s">
        <v>18</v>
      </c>
      <c r="D93" s="29"/>
      <c r="E93" s="29"/>
      <c r="F93" s="24" t="str">
        <f>E17</f>
        <v>Obec Klučov</v>
      </c>
      <c r="G93" s="29"/>
      <c r="H93" s="29"/>
      <c r="I93" s="26" t="s">
        <v>24</v>
      </c>
      <c r="J93" s="27" t="str">
        <f>E23</f>
        <v>Vodohospodářsko-inženýrské služby spol. s 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1" customFormat="1" ht="15.2" customHeight="1">
      <c r="A94" s="29"/>
      <c r="B94" s="30"/>
      <c r="C94" s="26" t="s">
        <v>22</v>
      </c>
      <c r="D94" s="29"/>
      <c r="E94" s="29"/>
      <c r="F94" s="24" t="str">
        <f>IF(E20="","",E20)</f>
        <v xml:space="preserve"> </v>
      </c>
      <c r="G94" s="29"/>
      <c r="H94" s="29"/>
      <c r="I94" s="26" t="s">
        <v>2165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1" customFormat="1" ht="29.25" customHeight="1">
      <c r="A96" s="29"/>
      <c r="B96" s="30"/>
      <c r="C96" s="110" t="s">
        <v>2501</v>
      </c>
      <c r="D96" s="35"/>
      <c r="E96" s="35"/>
      <c r="F96" s="35"/>
      <c r="G96" s="35"/>
      <c r="H96" s="35"/>
      <c r="I96" s="35"/>
      <c r="J96" s="111" t="s">
        <v>2502</v>
      </c>
      <c r="K96" s="3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1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1" customFormat="1" ht="22.9" customHeight="1">
      <c r="A98" s="29"/>
      <c r="B98" s="30"/>
      <c r="C98" s="112" t="s">
        <v>2508</v>
      </c>
      <c r="D98" s="29"/>
      <c r="E98" s="29"/>
      <c r="F98" s="29"/>
      <c r="G98" s="29"/>
      <c r="H98" s="29"/>
      <c r="I98" s="29"/>
      <c r="J98" s="67">
        <f>J126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2509</v>
      </c>
    </row>
    <row r="99" spans="1:47" s="8" customFormat="1" ht="24.95" customHeight="1">
      <c r="B99" s="113"/>
      <c r="D99" s="114" t="s">
        <v>2513</v>
      </c>
      <c r="E99" s="115"/>
      <c r="F99" s="115"/>
      <c r="G99" s="115"/>
      <c r="H99" s="115"/>
      <c r="I99" s="115"/>
      <c r="J99" s="116">
        <f>J127</f>
        <v>0</v>
      </c>
      <c r="L99" s="113"/>
    </row>
    <row r="100" spans="1:47" s="9" customFormat="1" ht="19.899999999999999" customHeight="1">
      <c r="B100" s="118"/>
      <c r="D100" s="119" t="s">
        <v>2516</v>
      </c>
      <c r="E100" s="120"/>
      <c r="F100" s="120"/>
      <c r="G100" s="120"/>
      <c r="H100" s="120"/>
      <c r="I100" s="120"/>
      <c r="J100" s="121">
        <f>J128</f>
        <v>0</v>
      </c>
      <c r="L100" s="118"/>
    </row>
    <row r="101" spans="1:47" s="9" customFormat="1" ht="19.899999999999999" customHeight="1">
      <c r="B101" s="118"/>
      <c r="D101" s="119" t="s">
        <v>2522</v>
      </c>
      <c r="E101" s="120"/>
      <c r="F101" s="120"/>
      <c r="G101" s="120"/>
      <c r="H101" s="120"/>
      <c r="I101" s="120"/>
      <c r="J101" s="121">
        <f>J282</f>
        <v>0</v>
      </c>
      <c r="L101" s="118"/>
    </row>
    <row r="102" spans="1:47" s="9" customFormat="1" ht="19.899999999999999" customHeight="1">
      <c r="B102" s="118"/>
      <c r="D102" s="119" t="s">
        <v>2528</v>
      </c>
      <c r="E102" s="120"/>
      <c r="F102" s="120"/>
      <c r="G102" s="120"/>
      <c r="H102" s="120"/>
      <c r="I102" s="120"/>
      <c r="J102" s="121">
        <f>J290</f>
        <v>0</v>
      </c>
      <c r="L102" s="118"/>
    </row>
    <row r="103" spans="1:47" s="9" customFormat="1" ht="19.899999999999999" customHeight="1">
      <c r="B103" s="118"/>
      <c r="D103" s="119" t="s">
        <v>2537</v>
      </c>
      <c r="E103" s="120"/>
      <c r="F103" s="120"/>
      <c r="G103" s="120"/>
      <c r="H103" s="120"/>
      <c r="I103" s="120"/>
      <c r="J103" s="121">
        <f>J333</f>
        <v>0</v>
      </c>
      <c r="L103" s="118"/>
    </row>
    <row r="104" spans="1:47" s="9" customFormat="1" ht="19.899999999999999" customHeight="1">
      <c r="B104" s="118"/>
      <c r="D104" s="119" t="s">
        <v>2543</v>
      </c>
      <c r="E104" s="120"/>
      <c r="F104" s="120"/>
      <c r="G104" s="120"/>
      <c r="H104" s="120"/>
      <c r="I104" s="120"/>
      <c r="J104" s="121">
        <f>J396</f>
        <v>0</v>
      </c>
      <c r="L104" s="118"/>
    </row>
    <row r="105" spans="1:47" s="1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1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1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24.95" customHeight="1">
      <c r="A111" s="29"/>
      <c r="B111" s="30"/>
      <c r="C111" s="21" t="s">
        <v>2566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>
      <c r="A113" s="29"/>
      <c r="B113" s="30"/>
      <c r="C113" s="26" t="s">
        <v>11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1" customFormat="1" ht="16.5" customHeight="1">
      <c r="A114" s="29"/>
      <c r="B114" s="30"/>
      <c r="C114" s="29"/>
      <c r="D114" s="29"/>
      <c r="E114" s="467" t="str">
        <f>E7</f>
        <v>Vodovod Klučov - napojení místních částí Žhery a Skramníky</v>
      </c>
      <c r="F114" s="468"/>
      <c r="G114" s="468"/>
      <c r="H114" s="468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ht="12" customHeight="1">
      <c r="B115" s="20"/>
      <c r="C115" s="26" t="s">
        <v>2264</v>
      </c>
      <c r="L115" s="20"/>
    </row>
    <row r="116" spans="1:63" s="1" customFormat="1" ht="16.5" customHeight="1">
      <c r="A116" s="29"/>
      <c r="B116" s="30"/>
      <c r="C116" s="29"/>
      <c r="D116" s="29"/>
      <c r="E116" s="467" t="s">
        <v>1082</v>
      </c>
      <c r="F116" s="466"/>
      <c r="G116" s="466"/>
      <c r="H116" s="466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>
      <c r="A117" s="29"/>
      <c r="B117" s="30"/>
      <c r="C117" s="26" t="s">
        <v>1085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1" customFormat="1" ht="16.5" customHeight="1">
      <c r="A118" s="29"/>
      <c r="B118" s="30"/>
      <c r="C118" s="29"/>
      <c r="D118" s="29"/>
      <c r="E118" s="440" t="str">
        <f>E11</f>
        <v>002-2 - SO-02.2 ATS - zpevněné plochy, terénní a sadové úpravy</v>
      </c>
      <c r="F118" s="466"/>
      <c r="G118" s="466"/>
      <c r="H118" s="466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1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1" customFormat="1" ht="12" customHeight="1">
      <c r="A120" s="29"/>
      <c r="B120" s="30"/>
      <c r="C120" s="26" t="s">
        <v>15</v>
      </c>
      <c r="D120" s="29"/>
      <c r="E120" s="29"/>
      <c r="F120" s="24" t="str">
        <f>F14</f>
        <v>Klučov, m.č. Žhery a Skramníky</v>
      </c>
      <c r="G120" s="29"/>
      <c r="H120" s="29"/>
      <c r="I120" s="26" t="s">
        <v>17</v>
      </c>
      <c r="J120" s="52">
        <f>IF(J14="","",J14)</f>
        <v>44579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1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1" customFormat="1" ht="40.15" customHeight="1">
      <c r="A122" s="29"/>
      <c r="B122" s="30"/>
      <c r="C122" s="26" t="s">
        <v>18</v>
      </c>
      <c r="D122" s="29"/>
      <c r="E122" s="29"/>
      <c r="F122" s="24" t="str">
        <f>E17</f>
        <v>Obec Klučov</v>
      </c>
      <c r="G122" s="29"/>
      <c r="H122" s="29"/>
      <c r="I122" s="26" t="s">
        <v>24</v>
      </c>
      <c r="J122" s="27" t="str">
        <f>E23</f>
        <v>Vodohospodářsko-inženýrské služby spol. s 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1" customFormat="1" ht="15.2" customHeight="1">
      <c r="A123" s="29"/>
      <c r="B123" s="30"/>
      <c r="C123" s="26" t="s">
        <v>22</v>
      </c>
      <c r="D123" s="29"/>
      <c r="E123" s="29"/>
      <c r="F123" s="24" t="str">
        <f>IF(E20="","",E20)</f>
        <v xml:space="preserve"> </v>
      </c>
      <c r="G123" s="29"/>
      <c r="H123" s="29"/>
      <c r="I123" s="26" t="s">
        <v>2165</v>
      </c>
      <c r="J123" s="27" t="str">
        <f>E26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1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0" customFormat="1" ht="29.25" customHeight="1">
      <c r="A125" s="123"/>
      <c r="B125" s="124"/>
      <c r="C125" s="125" t="s">
        <v>2594</v>
      </c>
      <c r="D125" s="126" t="s">
        <v>2192</v>
      </c>
      <c r="E125" s="126" t="s">
        <v>2188</v>
      </c>
      <c r="F125" s="126" t="s">
        <v>2189</v>
      </c>
      <c r="G125" s="126" t="s">
        <v>2595</v>
      </c>
      <c r="H125" s="126" t="s">
        <v>2596</v>
      </c>
      <c r="I125" s="126" t="s">
        <v>2597</v>
      </c>
      <c r="J125" s="127" t="s">
        <v>2502</v>
      </c>
      <c r="K125" s="128" t="s">
        <v>2598</v>
      </c>
      <c r="L125" s="129"/>
      <c r="M125" s="58" t="s">
        <v>2156</v>
      </c>
      <c r="N125" s="59" t="s">
        <v>2171</v>
      </c>
      <c r="O125" s="59" t="s">
        <v>2599</v>
      </c>
      <c r="P125" s="59" t="s">
        <v>2600</v>
      </c>
      <c r="Q125" s="59" t="s">
        <v>2601</v>
      </c>
      <c r="R125" s="59" t="s">
        <v>2602</v>
      </c>
      <c r="S125" s="59" t="s">
        <v>2603</v>
      </c>
      <c r="T125" s="60" t="s">
        <v>2604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1" customFormat="1" ht="22.9" customHeight="1">
      <c r="A126" s="29"/>
      <c r="B126" s="30"/>
      <c r="C126" s="65" t="s">
        <v>2607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1"/>
      <c r="N126" s="53"/>
      <c r="O126" s="62"/>
      <c r="P126" s="131">
        <f>P127</f>
        <v>398.71109000000007</v>
      </c>
      <c r="Q126" s="62"/>
      <c r="R126" s="131">
        <f>R127</f>
        <v>237.98758528999997</v>
      </c>
      <c r="S126" s="62"/>
      <c r="T126" s="132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7" t="s">
        <v>2206</v>
      </c>
      <c r="AU126" s="17" t="s">
        <v>2509</v>
      </c>
      <c r="BK126" s="133">
        <f>BK127</f>
        <v>0</v>
      </c>
    </row>
    <row r="127" spans="1:63" s="11" customFormat="1" ht="25.9" customHeight="1">
      <c r="B127" s="134"/>
      <c r="D127" s="135" t="s">
        <v>2206</v>
      </c>
      <c r="E127" s="136" t="s">
        <v>2610</v>
      </c>
      <c r="F127" s="136" t="s">
        <v>2611</v>
      </c>
      <c r="J127" s="137">
        <f>BK127</f>
        <v>0</v>
      </c>
      <c r="L127" s="134"/>
      <c r="M127" s="138"/>
      <c r="N127" s="139"/>
      <c r="O127" s="139"/>
      <c r="P127" s="140">
        <f>P128+P282+P290+P333+P396</f>
        <v>398.71109000000007</v>
      </c>
      <c r="Q127" s="139"/>
      <c r="R127" s="140">
        <f>R128+R282+R290+R333+R396</f>
        <v>237.98758528999997</v>
      </c>
      <c r="S127" s="139"/>
      <c r="T127" s="141">
        <f>T128+T282+T290+T333+T396</f>
        <v>0</v>
      </c>
      <c r="AR127" s="135" t="s">
        <v>2215</v>
      </c>
      <c r="AT127" s="142" t="s">
        <v>2206</v>
      </c>
      <c r="AU127" s="142" t="s">
        <v>2207</v>
      </c>
      <c r="AY127" s="135" t="s">
        <v>2612</v>
      </c>
      <c r="BK127" s="143">
        <f>BK128+BK282+BK290+BK333+BK396</f>
        <v>0</v>
      </c>
    </row>
    <row r="128" spans="1:63" s="11" customFormat="1" ht="22.9" customHeight="1">
      <c r="B128" s="134"/>
      <c r="D128" s="135" t="s">
        <v>2206</v>
      </c>
      <c r="E128" s="144" t="s">
        <v>2215</v>
      </c>
      <c r="F128" s="144" t="s">
        <v>2615</v>
      </c>
      <c r="J128" s="145">
        <f>BK128</f>
        <v>0</v>
      </c>
      <c r="L128" s="134"/>
      <c r="M128" s="138"/>
      <c r="N128" s="139"/>
      <c r="O128" s="139"/>
      <c r="P128" s="140">
        <f>SUM(P129:P281)</f>
        <v>147.41012100000003</v>
      </c>
      <c r="Q128" s="139"/>
      <c r="R128" s="140">
        <f>SUM(R129:R281)</f>
        <v>4.3990000000000001E-3</v>
      </c>
      <c r="S128" s="139"/>
      <c r="T128" s="141">
        <f>SUM(T129:T281)</f>
        <v>0</v>
      </c>
      <c r="AR128" s="135" t="s">
        <v>2215</v>
      </c>
      <c r="AT128" s="142" t="s">
        <v>2206</v>
      </c>
      <c r="AU128" s="142" t="s">
        <v>2215</v>
      </c>
      <c r="AY128" s="135" t="s">
        <v>2612</v>
      </c>
      <c r="BK128" s="143">
        <f>SUM(BK129:BK281)</f>
        <v>0</v>
      </c>
    </row>
    <row r="129" spans="1:65" s="1" customFormat="1" ht="16.5" customHeight="1">
      <c r="A129" s="29"/>
      <c r="B129" s="146"/>
      <c r="C129" s="147" t="s">
        <v>2215</v>
      </c>
      <c r="D129" s="147" t="s">
        <v>2618</v>
      </c>
      <c r="E129" s="148" t="s">
        <v>98</v>
      </c>
      <c r="F129" s="149" t="s">
        <v>99</v>
      </c>
      <c r="G129" s="150" t="s">
        <v>2297</v>
      </c>
      <c r="H129" s="151">
        <v>347.43</v>
      </c>
      <c r="I129" s="344"/>
      <c r="J129" s="152">
        <f>ROUND(I129*H129,2)</f>
        <v>0</v>
      </c>
      <c r="K129" s="153"/>
      <c r="L129" s="30"/>
      <c r="M129" s="154" t="s">
        <v>2156</v>
      </c>
      <c r="N129" s="155" t="s">
        <v>2172</v>
      </c>
      <c r="O129" s="156">
        <v>2.5999999999999999E-2</v>
      </c>
      <c r="P129" s="156">
        <f>O129*H129</f>
        <v>9.0331799999999998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2389</v>
      </c>
      <c r="AT129" s="158" t="s">
        <v>2618</v>
      </c>
      <c r="AU129" s="158" t="s">
        <v>2217</v>
      </c>
      <c r="AY129" s="17" t="s">
        <v>2612</v>
      </c>
      <c r="BE129" s="159">
        <f>IF(N129="základní",J129,0)</f>
        <v>0</v>
      </c>
      <c r="BF129" s="159">
        <f>IF(N129="snížená",J129,0)</f>
        <v>0</v>
      </c>
      <c r="BG129" s="159">
        <f>IF(N129="zákl. přenesená",J129,0)</f>
        <v>0</v>
      </c>
      <c r="BH129" s="159">
        <f>IF(N129="sníž. přenesená",J129,0)</f>
        <v>0</v>
      </c>
      <c r="BI129" s="159">
        <f>IF(N129="nulová",J129,0)</f>
        <v>0</v>
      </c>
      <c r="BJ129" s="17" t="s">
        <v>2215</v>
      </c>
      <c r="BK129" s="159">
        <f>ROUND(I129*H129,2)</f>
        <v>0</v>
      </c>
      <c r="BL129" s="17" t="s">
        <v>2389</v>
      </c>
      <c r="BM129" s="158" t="s">
        <v>100</v>
      </c>
    </row>
    <row r="130" spans="1:65" s="13" customFormat="1">
      <c r="B130" s="167"/>
      <c r="D130" s="161" t="s">
        <v>2624</v>
      </c>
      <c r="E130" s="168" t="s">
        <v>2156</v>
      </c>
      <c r="F130" s="169" t="s">
        <v>101</v>
      </c>
      <c r="H130" s="170">
        <v>270.48</v>
      </c>
      <c r="I130" s="346"/>
      <c r="L130" s="167"/>
      <c r="M130" s="171"/>
      <c r="N130" s="172"/>
      <c r="O130" s="172"/>
      <c r="P130" s="172"/>
      <c r="Q130" s="172"/>
      <c r="R130" s="172"/>
      <c r="S130" s="172"/>
      <c r="T130" s="173"/>
      <c r="AT130" s="168" t="s">
        <v>2624</v>
      </c>
      <c r="AU130" s="168" t="s">
        <v>2217</v>
      </c>
      <c r="AV130" s="13" t="s">
        <v>2217</v>
      </c>
      <c r="AW130" s="13" t="s">
        <v>26</v>
      </c>
      <c r="AX130" s="13" t="s">
        <v>2207</v>
      </c>
      <c r="AY130" s="168" t="s">
        <v>2612</v>
      </c>
    </row>
    <row r="131" spans="1:65" s="13" customFormat="1">
      <c r="B131" s="167"/>
      <c r="D131" s="161" t="s">
        <v>2624</v>
      </c>
      <c r="E131" s="168" t="s">
        <v>2156</v>
      </c>
      <c r="F131" s="169" t="s">
        <v>102</v>
      </c>
      <c r="H131" s="170">
        <v>76.95</v>
      </c>
      <c r="I131" s="346"/>
      <c r="L131" s="167"/>
      <c r="M131" s="171"/>
      <c r="N131" s="172"/>
      <c r="O131" s="172"/>
      <c r="P131" s="172"/>
      <c r="Q131" s="172"/>
      <c r="R131" s="172"/>
      <c r="S131" s="172"/>
      <c r="T131" s="173"/>
      <c r="AT131" s="168" t="s">
        <v>2624</v>
      </c>
      <c r="AU131" s="168" t="s">
        <v>2217</v>
      </c>
      <c r="AV131" s="13" t="s">
        <v>2217</v>
      </c>
      <c r="AW131" s="13" t="s">
        <v>26</v>
      </c>
      <c r="AX131" s="13" t="s">
        <v>2207</v>
      </c>
      <c r="AY131" s="168" t="s">
        <v>2612</v>
      </c>
    </row>
    <row r="132" spans="1:65" s="15" customFormat="1">
      <c r="B132" s="181"/>
      <c r="D132" s="161" t="s">
        <v>2624</v>
      </c>
      <c r="E132" s="182" t="s">
        <v>52</v>
      </c>
      <c r="F132" s="183" t="s">
        <v>2641</v>
      </c>
      <c r="H132" s="184">
        <v>347.43</v>
      </c>
      <c r="I132" s="348"/>
      <c r="L132" s="181"/>
      <c r="M132" s="185"/>
      <c r="N132" s="186"/>
      <c r="O132" s="186"/>
      <c r="P132" s="186"/>
      <c r="Q132" s="186"/>
      <c r="R132" s="186"/>
      <c r="S132" s="186"/>
      <c r="T132" s="187"/>
      <c r="AT132" s="182" t="s">
        <v>2624</v>
      </c>
      <c r="AU132" s="182" t="s">
        <v>2217</v>
      </c>
      <c r="AV132" s="15" t="s">
        <v>2389</v>
      </c>
      <c r="AW132" s="15" t="s">
        <v>26</v>
      </c>
      <c r="AX132" s="15" t="s">
        <v>2215</v>
      </c>
      <c r="AY132" s="182" t="s">
        <v>2612</v>
      </c>
    </row>
    <row r="133" spans="1:65" s="1" customFormat="1" ht="21.75" customHeight="1">
      <c r="A133" s="29"/>
      <c r="B133" s="146"/>
      <c r="C133" s="147" t="s">
        <v>2217</v>
      </c>
      <c r="D133" s="147" t="s">
        <v>2618</v>
      </c>
      <c r="E133" s="148" t="s">
        <v>103</v>
      </c>
      <c r="F133" s="149" t="s">
        <v>104</v>
      </c>
      <c r="G133" s="150" t="s">
        <v>2248</v>
      </c>
      <c r="H133" s="151">
        <v>45.680999999999997</v>
      </c>
      <c r="I133" s="344"/>
      <c r="J133" s="152">
        <f>ROUND(I133*H133,2)</f>
        <v>0</v>
      </c>
      <c r="K133" s="153"/>
      <c r="L133" s="30"/>
      <c r="M133" s="154" t="s">
        <v>2156</v>
      </c>
      <c r="N133" s="155" t="s">
        <v>2172</v>
      </c>
      <c r="O133" s="156">
        <v>0.28199999999999997</v>
      </c>
      <c r="P133" s="156">
        <f>O133*H133</f>
        <v>12.882041999999998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2389</v>
      </c>
      <c r="AT133" s="158" t="s">
        <v>2618</v>
      </c>
      <c r="AU133" s="158" t="s">
        <v>2217</v>
      </c>
      <c r="AY133" s="17" t="s">
        <v>2612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7" t="s">
        <v>2215</v>
      </c>
      <c r="BK133" s="159">
        <f>ROUND(I133*H133,2)</f>
        <v>0</v>
      </c>
      <c r="BL133" s="17" t="s">
        <v>2389</v>
      </c>
      <c r="BM133" s="158" t="s">
        <v>105</v>
      </c>
    </row>
    <row r="134" spans="1:65" s="12" customFormat="1">
      <c r="B134" s="160"/>
      <c r="D134" s="161" t="s">
        <v>2624</v>
      </c>
      <c r="E134" s="162" t="s">
        <v>2156</v>
      </c>
      <c r="F134" s="163" t="s">
        <v>106</v>
      </c>
      <c r="H134" s="162" t="s">
        <v>2156</v>
      </c>
      <c r="I134" s="345"/>
      <c r="L134" s="160"/>
      <c r="M134" s="164"/>
      <c r="N134" s="165"/>
      <c r="O134" s="165"/>
      <c r="P134" s="165"/>
      <c r="Q134" s="165"/>
      <c r="R134" s="165"/>
      <c r="S134" s="165"/>
      <c r="T134" s="166"/>
      <c r="AT134" s="162" t="s">
        <v>2624</v>
      </c>
      <c r="AU134" s="162" t="s">
        <v>2217</v>
      </c>
      <c r="AV134" s="12" t="s">
        <v>2215</v>
      </c>
      <c r="AW134" s="12" t="s">
        <v>26</v>
      </c>
      <c r="AX134" s="12" t="s">
        <v>2207</v>
      </c>
      <c r="AY134" s="162" t="s">
        <v>2612</v>
      </c>
    </row>
    <row r="135" spans="1:65" s="12" customFormat="1">
      <c r="B135" s="160"/>
      <c r="D135" s="161" t="s">
        <v>2624</v>
      </c>
      <c r="E135" s="162" t="s">
        <v>2156</v>
      </c>
      <c r="F135" s="163" t="s">
        <v>107</v>
      </c>
      <c r="H135" s="162" t="s">
        <v>2156</v>
      </c>
      <c r="I135" s="345"/>
      <c r="L135" s="160"/>
      <c r="M135" s="164"/>
      <c r="N135" s="165"/>
      <c r="O135" s="165"/>
      <c r="P135" s="165"/>
      <c r="Q135" s="165"/>
      <c r="R135" s="165"/>
      <c r="S135" s="165"/>
      <c r="T135" s="166"/>
      <c r="AT135" s="162" t="s">
        <v>2624</v>
      </c>
      <c r="AU135" s="162" t="s">
        <v>2217</v>
      </c>
      <c r="AV135" s="12" t="s">
        <v>2215</v>
      </c>
      <c r="AW135" s="12" t="s">
        <v>26</v>
      </c>
      <c r="AX135" s="12" t="s">
        <v>2207</v>
      </c>
      <c r="AY135" s="162" t="s">
        <v>2612</v>
      </c>
    </row>
    <row r="136" spans="1:65" s="13" customFormat="1">
      <c r="B136" s="167"/>
      <c r="D136" s="161" t="s">
        <v>2624</v>
      </c>
      <c r="E136" s="168" t="s">
        <v>2156</v>
      </c>
      <c r="F136" s="169" t="s">
        <v>108</v>
      </c>
      <c r="H136" s="170">
        <v>44.84</v>
      </c>
      <c r="I136" s="346"/>
      <c r="L136" s="167"/>
      <c r="M136" s="171"/>
      <c r="N136" s="172"/>
      <c r="O136" s="172"/>
      <c r="P136" s="172"/>
      <c r="Q136" s="172"/>
      <c r="R136" s="172"/>
      <c r="S136" s="172"/>
      <c r="T136" s="173"/>
      <c r="AT136" s="168" t="s">
        <v>2624</v>
      </c>
      <c r="AU136" s="168" t="s">
        <v>2217</v>
      </c>
      <c r="AV136" s="13" t="s">
        <v>2217</v>
      </c>
      <c r="AW136" s="13" t="s">
        <v>26</v>
      </c>
      <c r="AX136" s="13" t="s">
        <v>2207</v>
      </c>
      <c r="AY136" s="168" t="s">
        <v>2612</v>
      </c>
    </row>
    <row r="137" spans="1:65" s="12" customFormat="1">
      <c r="B137" s="160"/>
      <c r="D137" s="161" t="s">
        <v>2624</v>
      </c>
      <c r="E137" s="162" t="s">
        <v>2156</v>
      </c>
      <c r="F137" s="163" t="s">
        <v>109</v>
      </c>
      <c r="H137" s="162" t="s">
        <v>2156</v>
      </c>
      <c r="I137" s="345"/>
      <c r="L137" s="160"/>
      <c r="M137" s="164"/>
      <c r="N137" s="165"/>
      <c r="O137" s="165"/>
      <c r="P137" s="165"/>
      <c r="Q137" s="165"/>
      <c r="R137" s="165"/>
      <c r="S137" s="165"/>
      <c r="T137" s="166"/>
      <c r="AT137" s="162" t="s">
        <v>2624</v>
      </c>
      <c r="AU137" s="162" t="s">
        <v>2217</v>
      </c>
      <c r="AV137" s="12" t="s">
        <v>2215</v>
      </c>
      <c r="AW137" s="12" t="s">
        <v>26</v>
      </c>
      <c r="AX137" s="12" t="s">
        <v>2207</v>
      </c>
      <c r="AY137" s="162" t="s">
        <v>2612</v>
      </c>
    </row>
    <row r="138" spans="1:65" s="13" customFormat="1">
      <c r="B138" s="167"/>
      <c r="D138" s="161" t="s">
        <v>2624</v>
      </c>
      <c r="E138" s="168" t="s">
        <v>2156</v>
      </c>
      <c r="F138" s="169" t="s">
        <v>110</v>
      </c>
      <c r="H138" s="170">
        <v>9.8849999999999998</v>
      </c>
      <c r="I138" s="346"/>
      <c r="L138" s="167"/>
      <c r="M138" s="171"/>
      <c r="N138" s="172"/>
      <c r="O138" s="172"/>
      <c r="P138" s="172"/>
      <c r="Q138" s="172"/>
      <c r="R138" s="172"/>
      <c r="S138" s="172"/>
      <c r="T138" s="173"/>
      <c r="AT138" s="168" t="s">
        <v>2624</v>
      </c>
      <c r="AU138" s="168" t="s">
        <v>2217</v>
      </c>
      <c r="AV138" s="13" t="s">
        <v>2217</v>
      </c>
      <c r="AW138" s="13" t="s">
        <v>26</v>
      </c>
      <c r="AX138" s="13" t="s">
        <v>2207</v>
      </c>
      <c r="AY138" s="168" t="s">
        <v>2612</v>
      </c>
    </row>
    <row r="139" spans="1:65" s="12" customFormat="1">
      <c r="B139" s="160"/>
      <c r="D139" s="161" t="s">
        <v>2624</v>
      </c>
      <c r="E139" s="162" t="s">
        <v>2156</v>
      </c>
      <c r="F139" s="163" t="s">
        <v>111</v>
      </c>
      <c r="H139" s="162" t="s">
        <v>2156</v>
      </c>
      <c r="I139" s="345"/>
      <c r="L139" s="160"/>
      <c r="M139" s="164"/>
      <c r="N139" s="165"/>
      <c r="O139" s="165"/>
      <c r="P139" s="165"/>
      <c r="Q139" s="165"/>
      <c r="R139" s="165"/>
      <c r="S139" s="165"/>
      <c r="T139" s="166"/>
      <c r="AT139" s="162" t="s">
        <v>2624</v>
      </c>
      <c r="AU139" s="162" t="s">
        <v>2217</v>
      </c>
      <c r="AV139" s="12" t="s">
        <v>2215</v>
      </c>
      <c r="AW139" s="12" t="s">
        <v>26</v>
      </c>
      <c r="AX139" s="12" t="s">
        <v>2207</v>
      </c>
      <c r="AY139" s="162" t="s">
        <v>2612</v>
      </c>
    </row>
    <row r="140" spans="1:65" s="13" customFormat="1">
      <c r="B140" s="167"/>
      <c r="D140" s="161" t="s">
        <v>2624</v>
      </c>
      <c r="E140" s="168" t="s">
        <v>2156</v>
      </c>
      <c r="F140" s="169" t="s">
        <v>112</v>
      </c>
      <c r="H140" s="170">
        <v>-9.0440000000000005</v>
      </c>
      <c r="I140" s="346"/>
      <c r="L140" s="167"/>
      <c r="M140" s="171"/>
      <c r="N140" s="172"/>
      <c r="O140" s="172"/>
      <c r="P140" s="172"/>
      <c r="Q140" s="172"/>
      <c r="R140" s="172"/>
      <c r="S140" s="172"/>
      <c r="T140" s="173"/>
      <c r="AT140" s="168" t="s">
        <v>2624</v>
      </c>
      <c r="AU140" s="168" t="s">
        <v>2217</v>
      </c>
      <c r="AV140" s="13" t="s">
        <v>2217</v>
      </c>
      <c r="AW140" s="13" t="s">
        <v>26</v>
      </c>
      <c r="AX140" s="13" t="s">
        <v>2207</v>
      </c>
      <c r="AY140" s="168" t="s">
        <v>2612</v>
      </c>
    </row>
    <row r="141" spans="1:65" s="14" customFormat="1">
      <c r="B141" s="174"/>
      <c r="D141" s="161" t="s">
        <v>2624</v>
      </c>
      <c r="E141" s="175" t="s">
        <v>2156</v>
      </c>
      <c r="F141" s="176" t="s">
        <v>2638</v>
      </c>
      <c r="H141" s="177">
        <v>45.680999999999997</v>
      </c>
      <c r="I141" s="347"/>
      <c r="L141" s="174"/>
      <c r="M141" s="178"/>
      <c r="N141" s="179"/>
      <c r="O141" s="179"/>
      <c r="P141" s="179"/>
      <c r="Q141" s="179"/>
      <c r="R141" s="179"/>
      <c r="S141" s="179"/>
      <c r="T141" s="180"/>
      <c r="AT141" s="175" t="s">
        <v>2624</v>
      </c>
      <c r="AU141" s="175" t="s">
        <v>2217</v>
      </c>
      <c r="AV141" s="14" t="s">
        <v>2329</v>
      </c>
      <c r="AW141" s="14" t="s">
        <v>26</v>
      </c>
      <c r="AX141" s="14" t="s">
        <v>2207</v>
      </c>
      <c r="AY141" s="175" t="s">
        <v>2612</v>
      </c>
    </row>
    <row r="142" spans="1:65" s="12" customFormat="1">
      <c r="B142" s="160"/>
      <c r="D142" s="161" t="s">
        <v>2624</v>
      </c>
      <c r="E142" s="162" t="s">
        <v>2156</v>
      </c>
      <c r="F142" s="163" t="s">
        <v>113</v>
      </c>
      <c r="H142" s="162" t="s">
        <v>2156</v>
      </c>
      <c r="I142" s="345"/>
      <c r="L142" s="160"/>
      <c r="M142" s="164"/>
      <c r="N142" s="165"/>
      <c r="O142" s="165"/>
      <c r="P142" s="165"/>
      <c r="Q142" s="165"/>
      <c r="R142" s="165"/>
      <c r="S142" s="165"/>
      <c r="T142" s="166"/>
      <c r="AT142" s="162" t="s">
        <v>2624</v>
      </c>
      <c r="AU142" s="162" t="s">
        <v>2217</v>
      </c>
      <c r="AV142" s="12" t="s">
        <v>2215</v>
      </c>
      <c r="AW142" s="12" t="s">
        <v>26</v>
      </c>
      <c r="AX142" s="12" t="s">
        <v>2207</v>
      </c>
      <c r="AY142" s="162" t="s">
        <v>2612</v>
      </c>
    </row>
    <row r="143" spans="1:65" s="12" customFormat="1">
      <c r="B143" s="160"/>
      <c r="D143" s="161" t="s">
        <v>2624</v>
      </c>
      <c r="E143" s="162" t="s">
        <v>2156</v>
      </c>
      <c r="F143" s="163" t="s">
        <v>114</v>
      </c>
      <c r="H143" s="162" t="s">
        <v>2156</v>
      </c>
      <c r="I143" s="345"/>
      <c r="L143" s="160"/>
      <c r="M143" s="164"/>
      <c r="N143" s="165"/>
      <c r="O143" s="165"/>
      <c r="P143" s="165"/>
      <c r="Q143" s="165"/>
      <c r="R143" s="165"/>
      <c r="S143" s="165"/>
      <c r="T143" s="166"/>
      <c r="AT143" s="162" t="s">
        <v>2624</v>
      </c>
      <c r="AU143" s="162" t="s">
        <v>2217</v>
      </c>
      <c r="AV143" s="12" t="s">
        <v>2215</v>
      </c>
      <c r="AW143" s="12" t="s">
        <v>26</v>
      </c>
      <c r="AX143" s="12" t="s">
        <v>2207</v>
      </c>
      <c r="AY143" s="162" t="s">
        <v>2612</v>
      </c>
    </row>
    <row r="144" spans="1:65" s="13" customFormat="1">
      <c r="B144" s="167"/>
      <c r="D144" s="161" t="s">
        <v>2624</v>
      </c>
      <c r="E144" s="168" t="s">
        <v>2156</v>
      </c>
      <c r="F144" s="169" t="s">
        <v>115</v>
      </c>
      <c r="H144" s="170">
        <v>0</v>
      </c>
      <c r="I144" s="346"/>
      <c r="L144" s="167"/>
      <c r="M144" s="171"/>
      <c r="N144" s="172"/>
      <c r="O144" s="172"/>
      <c r="P144" s="172"/>
      <c r="Q144" s="172"/>
      <c r="R144" s="172"/>
      <c r="S144" s="172"/>
      <c r="T144" s="173"/>
      <c r="AT144" s="168" t="s">
        <v>2624</v>
      </c>
      <c r="AU144" s="168" t="s">
        <v>2217</v>
      </c>
      <c r="AV144" s="13" t="s">
        <v>2217</v>
      </c>
      <c r="AW144" s="13" t="s">
        <v>26</v>
      </c>
      <c r="AX144" s="13" t="s">
        <v>2207</v>
      </c>
      <c r="AY144" s="168" t="s">
        <v>2612</v>
      </c>
    </row>
    <row r="145" spans="1:65" s="12" customFormat="1">
      <c r="B145" s="160"/>
      <c r="D145" s="161" t="s">
        <v>2624</v>
      </c>
      <c r="E145" s="162" t="s">
        <v>2156</v>
      </c>
      <c r="F145" s="163" t="s">
        <v>109</v>
      </c>
      <c r="H145" s="162" t="s">
        <v>2156</v>
      </c>
      <c r="I145" s="345"/>
      <c r="L145" s="160"/>
      <c r="M145" s="164"/>
      <c r="N145" s="165"/>
      <c r="O145" s="165"/>
      <c r="P145" s="165"/>
      <c r="Q145" s="165"/>
      <c r="R145" s="165"/>
      <c r="S145" s="165"/>
      <c r="T145" s="166"/>
      <c r="AT145" s="162" t="s">
        <v>2624</v>
      </c>
      <c r="AU145" s="162" t="s">
        <v>2217</v>
      </c>
      <c r="AV145" s="12" t="s">
        <v>2215</v>
      </c>
      <c r="AW145" s="12" t="s">
        <v>26</v>
      </c>
      <c r="AX145" s="12" t="s">
        <v>2207</v>
      </c>
      <c r="AY145" s="162" t="s">
        <v>2612</v>
      </c>
    </row>
    <row r="146" spans="1:65" s="13" customFormat="1">
      <c r="B146" s="167"/>
      <c r="D146" s="161" t="s">
        <v>2624</v>
      </c>
      <c r="E146" s="168" t="s">
        <v>2156</v>
      </c>
      <c r="F146" s="169" t="s">
        <v>116</v>
      </c>
      <c r="H146" s="170">
        <v>0</v>
      </c>
      <c r="I146" s="346"/>
      <c r="L146" s="167"/>
      <c r="M146" s="171"/>
      <c r="N146" s="172"/>
      <c r="O146" s="172"/>
      <c r="P146" s="172"/>
      <c r="Q146" s="172"/>
      <c r="R146" s="172"/>
      <c r="S146" s="172"/>
      <c r="T146" s="173"/>
      <c r="AT146" s="168" t="s">
        <v>2624</v>
      </c>
      <c r="AU146" s="168" t="s">
        <v>2217</v>
      </c>
      <c r="AV146" s="13" t="s">
        <v>2217</v>
      </c>
      <c r="AW146" s="13" t="s">
        <v>26</v>
      </c>
      <c r="AX146" s="13" t="s">
        <v>2207</v>
      </c>
      <c r="AY146" s="168" t="s">
        <v>2612</v>
      </c>
    </row>
    <row r="147" spans="1:65" s="14" customFormat="1">
      <c r="B147" s="174"/>
      <c r="D147" s="161" t="s">
        <v>2624</v>
      </c>
      <c r="E147" s="175" t="s">
        <v>2156</v>
      </c>
      <c r="F147" s="176" t="s">
        <v>2638</v>
      </c>
      <c r="H147" s="177">
        <v>0</v>
      </c>
      <c r="I147" s="347"/>
      <c r="L147" s="174"/>
      <c r="M147" s="178"/>
      <c r="N147" s="179"/>
      <c r="O147" s="179"/>
      <c r="P147" s="179"/>
      <c r="Q147" s="179"/>
      <c r="R147" s="179"/>
      <c r="S147" s="179"/>
      <c r="T147" s="180"/>
      <c r="AT147" s="175" t="s">
        <v>2624</v>
      </c>
      <c r="AU147" s="175" t="s">
        <v>2217</v>
      </c>
      <c r="AV147" s="14" t="s">
        <v>2329</v>
      </c>
      <c r="AW147" s="14" t="s">
        <v>26</v>
      </c>
      <c r="AX147" s="14" t="s">
        <v>2207</v>
      </c>
      <c r="AY147" s="175" t="s">
        <v>2612</v>
      </c>
    </row>
    <row r="148" spans="1:65" s="15" customFormat="1">
      <c r="B148" s="181"/>
      <c r="D148" s="161" t="s">
        <v>2624</v>
      </c>
      <c r="E148" s="182" t="s">
        <v>60</v>
      </c>
      <c r="F148" s="183" t="s">
        <v>2641</v>
      </c>
      <c r="H148" s="184">
        <v>45.680999999999997</v>
      </c>
      <c r="I148" s="348"/>
      <c r="L148" s="181"/>
      <c r="M148" s="185"/>
      <c r="N148" s="186"/>
      <c r="O148" s="186"/>
      <c r="P148" s="186"/>
      <c r="Q148" s="186"/>
      <c r="R148" s="186"/>
      <c r="S148" s="186"/>
      <c r="T148" s="187"/>
      <c r="AT148" s="182" t="s">
        <v>2624</v>
      </c>
      <c r="AU148" s="182" t="s">
        <v>2217</v>
      </c>
      <c r="AV148" s="15" t="s">
        <v>2389</v>
      </c>
      <c r="AW148" s="15" t="s">
        <v>26</v>
      </c>
      <c r="AX148" s="15" t="s">
        <v>2207</v>
      </c>
      <c r="AY148" s="182" t="s">
        <v>2612</v>
      </c>
    </row>
    <row r="149" spans="1:65" s="12" customFormat="1">
      <c r="B149" s="160"/>
      <c r="D149" s="161" t="s">
        <v>2624</v>
      </c>
      <c r="E149" s="162" t="s">
        <v>2156</v>
      </c>
      <c r="F149" s="163" t="s">
        <v>117</v>
      </c>
      <c r="H149" s="162" t="s">
        <v>2156</v>
      </c>
      <c r="I149" s="345"/>
      <c r="L149" s="160"/>
      <c r="M149" s="164"/>
      <c r="N149" s="165"/>
      <c r="O149" s="165"/>
      <c r="P149" s="165"/>
      <c r="Q149" s="165"/>
      <c r="R149" s="165"/>
      <c r="S149" s="165"/>
      <c r="T149" s="166"/>
      <c r="AT149" s="162" t="s">
        <v>2624</v>
      </c>
      <c r="AU149" s="162" t="s">
        <v>2217</v>
      </c>
      <c r="AV149" s="12" t="s">
        <v>2215</v>
      </c>
      <c r="AW149" s="12" t="s">
        <v>26</v>
      </c>
      <c r="AX149" s="12" t="s">
        <v>2207</v>
      </c>
      <c r="AY149" s="162" t="s">
        <v>2612</v>
      </c>
    </row>
    <row r="150" spans="1:65" s="13" customFormat="1">
      <c r="B150" s="167"/>
      <c r="D150" s="161" t="s">
        <v>2624</v>
      </c>
      <c r="E150" s="168" t="s">
        <v>2156</v>
      </c>
      <c r="F150" s="169" t="s">
        <v>118</v>
      </c>
      <c r="H150" s="170">
        <v>45.680999999999997</v>
      </c>
      <c r="I150" s="346"/>
      <c r="L150" s="167"/>
      <c r="M150" s="171"/>
      <c r="N150" s="172"/>
      <c r="O150" s="172"/>
      <c r="P150" s="172"/>
      <c r="Q150" s="172"/>
      <c r="R150" s="172"/>
      <c r="S150" s="172"/>
      <c r="T150" s="173"/>
      <c r="AT150" s="168" t="s">
        <v>2624</v>
      </c>
      <c r="AU150" s="168" t="s">
        <v>2217</v>
      </c>
      <c r="AV150" s="13" t="s">
        <v>2217</v>
      </c>
      <c r="AW150" s="13" t="s">
        <v>26</v>
      </c>
      <c r="AX150" s="13" t="s">
        <v>2207</v>
      </c>
      <c r="AY150" s="168" t="s">
        <v>2612</v>
      </c>
    </row>
    <row r="151" spans="1:65" s="14" customFormat="1">
      <c r="B151" s="174"/>
      <c r="D151" s="161" t="s">
        <v>2624</v>
      </c>
      <c r="E151" s="175" t="s">
        <v>63</v>
      </c>
      <c r="F151" s="176" t="s">
        <v>2638</v>
      </c>
      <c r="H151" s="177">
        <v>45.680999999999997</v>
      </c>
      <c r="I151" s="347"/>
      <c r="L151" s="174"/>
      <c r="M151" s="178"/>
      <c r="N151" s="179"/>
      <c r="O151" s="179"/>
      <c r="P151" s="179"/>
      <c r="Q151" s="179"/>
      <c r="R151" s="179"/>
      <c r="S151" s="179"/>
      <c r="T151" s="180"/>
      <c r="AT151" s="175" t="s">
        <v>2624</v>
      </c>
      <c r="AU151" s="175" t="s">
        <v>2217</v>
      </c>
      <c r="AV151" s="14" t="s">
        <v>2329</v>
      </c>
      <c r="AW151" s="14" t="s">
        <v>26</v>
      </c>
      <c r="AX151" s="14" t="s">
        <v>2215</v>
      </c>
      <c r="AY151" s="175" t="s">
        <v>2612</v>
      </c>
    </row>
    <row r="152" spans="1:65" s="1" customFormat="1" ht="21.75" customHeight="1">
      <c r="A152" s="29"/>
      <c r="B152" s="146"/>
      <c r="C152" s="147" t="s">
        <v>2329</v>
      </c>
      <c r="D152" s="147" t="s">
        <v>2618</v>
      </c>
      <c r="E152" s="148" t="s">
        <v>119</v>
      </c>
      <c r="F152" s="149" t="s">
        <v>120</v>
      </c>
      <c r="G152" s="150" t="s">
        <v>2248</v>
      </c>
      <c r="H152" s="151">
        <v>23.167000000000002</v>
      </c>
      <c r="I152" s="344"/>
      <c r="J152" s="152">
        <f>ROUND(I152*H152,2)</f>
        <v>0</v>
      </c>
      <c r="K152" s="153"/>
      <c r="L152" s="30"/>
      <c r="M152" s="154" t="s">
        <v>2156</v>
      </c>
      <c r="N152" s="155" t="s">
        <v>2172</v>
      </c>
      <c r="O152" s="156">
        <v>0.81799999999999995</v>
      </c>
      <c r="P152" s="156">
        <f>O152*H152</f>
        <v>18.950606000000001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2389</v>
      </c>
      <c r="AT152" s="158" t="s">
        <v>2618</v>
      </c>
      <c r="AU152" s="158" t="s">
        <v>2217</v>
      </c>
      <c r="AY152" s="17" t="s">
        <v>2612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2215</v>
      </c>
      <c r="BK152" s="159">
        <f>ROUND(I152*H152,2)</f>
        <v>0</v>
      </c>
      <c r="BL152" s="17" t="s">
        <v>2389</v>
      </c>
      <c r="BM152" s="158" t="s">
        <v>121</v>
      </c>
    </row>
    <row r="153" spans="1:65" s="12" customFormat="1">
      <c r="B153" s="160"/>
      <c r="D153" s="161" t="s">
        <v>2624</v>
      </c>
      <c r="E153" s="162" t="s">
        <v>2156</v>
      </c>
      <c r="F153" s="163" t="s">
        <v>122</v>
      </c>
      <c r="H153" s="162" t="s">
        <v>2156</v>
      </c>
      <c r="I153" s="345"/>
      <c r="L153" s="160"/>
      <c r="M153" s="164"/>
      <c r="N153" s="165"/>
      <c r="O153" s="165"/>
      <c r="P153" s="165"/>
      <c r="Q153" s="165"/>
      <c r="R153" s="165"/>
      <c r="S153" s="165"/>
      <c r="T153" s="166"/>
      <c r="AT153" s="162" t="s">
        <v>2624</v>
      </c>
      <c r="AU153" s="162" t="s">
        <v>2217</v>
      </c>
      <c r="AV153" s="12" t="s">
        <v>2215</v>
      </c>
      <c r="AW153" s="12" t="s">
        <v>26</v>
      </c>
      <c r="AX153" s="12" t="s">
        <v>2207</v>
      </c>
      <c r="AY153" s="162" t="s">
        <v>2612</v>
      </c>
    </row>
    <row r="154" spans="1:65" s="13" customFormat="1">
      <c r="B154" s="167"/>
      <c r="D154" s="161" t="s">
        <v>2624</v>
      </c>
      <c r="E154" s="168" t="s">
        <v>2156</v>
      </c>
      <c r="F154" s="169" t="s">
        <v>123</v>
      </c>
      <c r="H154" s="170">
        <v>1.23</v>
      </c>
      <c r="I154" s="346"/>
      <c r="L154" s="167"/>
      <c r="M154" s="171"/>
      <c r="N154" s="172"/>
      <c r="O154" s="172"/>
      <c r="P154" s="172"/>
      <c r="Q154" s="172"/>
      <c r="R154" s="172"/>
      <c r="S154" s="172"/>
      <c r="T154" s="173"/>
      <c r="AT154" s="168" t="s">
        <v>2624</v>
      </c>
      <c r="AU154" s="168" t="s">
        <v>2217</v>
      </c>
      <c r="AV154" s="13" t="s">
        <v>2217</v>
      </c>
      <c r="AW154" s="13" t="s">
        <v>26</v>
      </c>
      <c r="AX154" s="13" t="s">
        <v>2207</v>
      </c>
      <c r="AY154" s="168" t="s">
        <v>2612</v>
      </c>
    </row>
    <row r="155" spans="1:65" s="13" customFormat="1">
      <c r="B155" s="167"/>
      <c r="D155" s="161" t="s">
        <v>2624</v>
      </c>
      <c r="E155" s="168" t="s">
        <v>2156</v>
      </c>
      <c r="F155" s="169" t="s">
        <v>124</v>
      </c>
      <c r="H155" s="170">
        <v>-0.2</v>
      </c>
      <c r="I155" s="346"/>
      <c r="L155" s="167"/>
      <c r="M155" s="171"/>
      <c r="N155" s="172"/>
      <c r="O155" s="172"/>
      <c r="P155" s="172"/>
      <c r="Q155" s="172"/>
      <c r="R155" s="172"/>
      <c r="S155" s="172"/>
      <c r="T155" s="173"/>
      <c r="AT155" s="168" t="s">
        <v>2624</v>
      </c>
      <c r="AU155" s="168" t="s">
        <v>2217</v>
      </c>
      <c r="AV155" s="13" t="s">
        <v>2217</v>
      </c>
      <c r="AW155" s="13" t="s">
        <v>26</v>
      </c>
      <c r="AX155" s="13" t="s">
        <v>2207</v>
      </c>
      <c r="AY155" s="168" t="s">
        <v>2612</v>
      </c>
    </row>
    <row r="156" spans="1:65" s="14" customFormat="1">
      <c r="B156" s="174"/>
      <c r="D156" s="161" t="s">
        <v>2624</v>
      </c>
      <c r="E156" s="175" t="s">
        <v>2365</v>
      </c>
      <c r="F156" s="176" t="s">
        <v>2638</v>
      </c>
      <c r="H156" s="177">
        <v>1.03</v>
      </c>
      <c r="I156" s="347"/>
      <c r="L156" s="174"/>
      <c r="M156" s="178"/>
      <c r="N156" s="179"/>
      <c r="O156" s="179"/>
      <c r="P156" s="179"/>
      <c r="Q156" s="179"/>
      <c r="R156" s="179"/>
      <c r="S156" s="179"/>
      <c r="T156" s="180"/>
      <c r="AT156" s="175" t="s">
        <v>2624</v>
      </c>
      <c r="AU156" s="175" t="s">
        <v>2217</v>
      </c>
      <c r="AV156" s="14" t="s">
        <v>2329</v>
      </c>
      <c r="AW156" s="14" t="s">
        <v>26</v>
      </c>
      <c r="AX156" s="14" t="s">
        <v>2207</v>
      </c>
      <c r="AY156" s="175" t="s">
        <v>2612</v>
      </c>
    </row>
    <row r="157" spans="1:65" s="12" customFormat="1">
      <c r="B157" s="160"/>
      <c r="D157" s="161" t="s">
        <v>2624</v>
      </c>
      <c r="E157" s="162" t="s">
        <v>2156</v>
      </c>
      <c r="F157" s="163" t="s">
        <v>125</v>
      </c>
      <c r="H157" s="162" t="s">
        <v>2156</v>
      </c>
      <c r="I157" s="345"/>
      <c r="L157" s="160"/>
      <c r="M157" s="164"/>
      <c r="N157" s="165"/>
      <c r="O157" s="165"/>
      <c r="P157" s="165"/>
      <c r="Q157" s="165"/>
      <c r="R157" s="165"/>
      <c r="S157" s="165"/>
      <c r="T157" s="166"/>
      <c r="AT157" s="162" t="s">
        <v>2624</v>
      </c>
      <c r="AU157" s="162" t="s">
        <v>2217</v>
      </c>
      <c r="AV157" s="12" t="s">
        <v>2215</v>
      </c>
      <c r="AW157" s="12" t="s">
        <v>26</v>
      </c>
      <c r="AX157" s="12" t="s">
        <v>2207</v>
      </c>
      <c r="AY157" s="162" t="s">
        <v>2612</v>
      </c>
    </row>
    <row r="158" spans="1:65" s="13" customFormat="1">
      <c r="B158" s="167"/>
      <c r="D158" s="161" t="s">
        <v>2624</v>
      </c>
      <c r="E158" s="168" t="s">
        <v>2156</v>
      </c>
      <c r="F158" s="169" t="s">
        <v>126</v>
      </c>
      <c r="H158" s="170">
        <v>1.83</v>
      </c>
      <c r="I158" s="346"/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2624</v>
      </c>
      <c r="AU158" s="168" t="s">
        <v>2217</v>
      </c>
      <c r="AV158" s="13" t="s">
        <v>2217</v>
      </c>
      <c r="AW158" s="13" t="s">
        <v>26</v>
      </c>
      <c r="AX158" s="13" t="s">
        <v>2207</v>
      </c>
      <c r="AY158" s="168" t="s">
        <v>2612</v>
      </c>
    </row>
    <row r="159" spans="1:65" s="14" customFormat="1">
      <c r="B159" s="174"/>
      <c r="D159" s="161" t="s">
        <v>2624</v>
      </c>
      <c r="E159" s="175" t="s">
        <v>2368</v>
      </c>
      <c r="F159" s="176" t="s">
        <v>2638</v>
      </c>
      <c r="H159" s="177">
        <v>1.83</v>
      </c>
      <c r="I159" s="347"/>
      <c r="L159" s="174"/>
      <c r="M159" s="178"/>
      <c r="N159" s="179"/>
      <c r="O159" s="179"/>
      <c r="P159" s="179"/>
      <c r="Q159" s="179"/>
      <c r="R159" s="179"/>
      <c r="S159" s="179"/>
      <c r="T159" s="180"/>
      <c r="AT159" s="175" t="s">
        <v>2624</v>
      </c>
      <c r="AU159" s="175" t="s">
        <v>2217</v>
      </c>
      <c r="AV159" s="14" t="s">
        <v>2329</v>
      </c>
      <c r="AW159" s="14" t="s">
        <v>26</v>
      </c>
      <c r="AX159" s="14" t="s">
        <v>2207</v>
      </c>
      <c r="AY159" s="175" t="s">
        <v>2612</v>
      </c>
    </row>
    <row r="160" spans="1:65" s="15" customFormat="1">
      <c r="B160" s="181"/>
      <c r="D160" s="161" t="s">
        <v>2624</v>
      </c>
      <c r="E160" s="182" t="s">
        <v>2156</v>
      </c>
      <c r="F160" s="183" t="s">
        <v>2641</v>
      </c>
      <c r="H160" s="184">
        <v>2.86</v>
      </c>
      <c r="I160" s="348"/>
      <c r="L160" s="181"/>
      <c r="M160" s="185"/>
      <c r="N160" s="186"/>
      <c r="O160" s="186"/>
      <c r="P160" s="186"/>
      <c r="Q160" s="186"/>
      <c r="R160" s="186"/>
      <c r="S160" s="186"/>
      <c r="T160" s="187"/>
      <c r="AT160" s="182" t="s">
        <v>2624</v>
      </c>
      <c r="AU160" s="182" t="s">
        <v>2217</v>
      </c>
      <c r="AV160" s="15" t="s">
        <v>2389</v>
      </c>
      <c r="AW160" s="15" t="s">
        <v>26</v>
      </c>
      <c r="AX160" s="15" t="s">
        <v>2207</v>
      </c>
      <c r="AY160" s="182" t="s">
        <v>2612</v>
      </c>
    </row>
    <row r="161" spans="1:65" s="12" customFormat="1">
      <c r="B161" s="160"/>
      <c r="D161" s="161" t="s">
        <v>2624</v>
      </c>
      <c r="E161" s="162" t="s">
        <v>2156</v>
      </c>
      <c r="F161" s="163" t="s">
        <v>127</v>
      </c>
      <c r="H161" s="162" t="s">
        <v>2156</v>
      </c>
      <c r="I161" s="345"/>
      <c r="L161" s="160"/>
      <c r="M161" s="164"/>
      <c r="N161" s="165"/>
      <c r="O161" s="165"/>
      <c r="P161" s="165"/>
      <c r="Q161" s="165"/>
      <c r="R161" s="165"/>
      <c r="S161" s="165"/>
      <c r="T161" s="166"/>
      <c r="AT161" s="162" t="s">
        <v>2624</v>
      </c>
      <c r="AU161" s="162" t="s">
        <v>2217</v>
      </c>
      <c r="AV161" s="12" t="s">
        <v>2215</v>
      </c>
      <c r="AW161" s="12" t="s">
        <v>26</v>
      </c>
      <c r="AX161" s="12" t="s">
        <v>2207</v>
      </c>
      <c r="AY161" s="162" t="s">
        <v>2612</v>
      </c>
    </row>
    <row r="162" spans="1:65" s="13" customFormat="1">
      <c r="B162" s="167"/>
      <c r="D162" s="161" t="s">
        <v>2624</v>
      </c>
      <c r="E162" s="168" t="s">
        <v>2156</v>
      </c>
      <c r="F162" s="169" t="s">
        <v>128</v>
      </c>
      <c r="H162" s="170">
        <v>19.856000000000002</v>
      </c>
      <c r="I162" s="346"/>
      <c r="L162" s="167"/>
      <c r="M162" s="171"/>
      <c r="N162" s="172"/>
      <c r="O162" s="172"/>
      <c r="P162" s="172"/>
      <c r="Q162" s="172"/>
      <c r="R162" s="172"/>
      <c r="S162" s="172"/>
      <c r="T162" s="173"/>
      <c r="AT162" s="168" t="s">
        <v>2624</v>
      </c>
      <c r="AU162" s="168" t="s">
        <v>2217</v>
      </c>
      <c r="AV162" s="13" t="s">
        <v>2217</v>
      </c>
      <c r="AW162" s="13" t="s">
        <v>26</v>
      </c>
      <c r="AX162" s="13" t="s">
        <v>2207</v>
      </c>
      <c r="AY162" s="168" t="s">
        <v>2612</v>
      </c>
    </row>
    <row r="163" spans="1:65" s="12" customFormat="1">
      <c r="B163" s="160"/>
      <c r="D163" s="161" t="s">
        <v>2624</v>
      </c>
      <c r="E163" s="162" t="s">
        <v>2156</v>
      </c>
      <c r="F163" s="163" t="s">
        <v>129</v>
      </c>
      <c r="H163" s="162" t="s">
        <v>2156</v>
      </c>
      <c r="I163" s="345"/>
      <c r="L163" s="160"/>
      <c r="M163" s="164"/>
      <c r="N163" s="165"/>
      <c r="O163" s="165"/>
      <c r="P163" s="165"/>
      <c r="Q163" s="165"/>
      <c r="R163" s="165"/>
      <c r="S163" s="165"/>
      <c r="T163" s="166"/>
      <c r="AT163" s="162" t="s">
        <v>2624</v>
      </c>
      <c r="AU163" s="162" t="s">
        <v>2217</v>
      </c>
      <c r="AV163" s="12" t="s">
        <v>2215</v>
      </c>
      <c r="AW163" s="12" t="s">
        <v>26</v>
      </c>
      <c r="AX163" s="12" t="s">
        <v>2207</v>
      </c>
      <c r="AY163" s="162" t="s">
        <v>2612</v>
      </c>
    </row>
    <row r="164" spans="1:65" s="13" customFormat="1">
      <c r="B164" s="167"/>
      <c r="D164" s="161" t="s">
        <v>2624</v>
      </c>
      <c r="E164" s="168" t="s">
        <v>2156</v>
      </c>
      <c r="F164" s="169" t="s">
        <v>130</v>
      </c>
      <c r="H164" s="170">
        <v>33.146000000000001</v>
      </c>
      <c r="I164" s="346"/>
      <c r="L164" s="167"/>
      <c r="M164" s="171"/>
      <c r="N164" s="172"/>
      <c r="O164" s="172"/>
      <c r="P164" s="172"/>
      <c r="Q164" s="172"/>
      <c r="R164" s="172"/>
      <c r="S164" s="172"/>
      <c r="T164" s="173"/>
      <c r="AT164" s="168" t="s">
        <v>2624</v>
      </c>
      <c r="AU164" s="168" t="s">
        <v>2217</v>
      </c>
      <c r="AV164" s="13" t="s">
        <v>2217</v>
      </c>
      <c r="AW164" s="13" t="s">
        <v>26</v>
      </c>
      <c r="AX164" s="13" t="s">
        <v>2207</v>
      </c>
      <c r="AY164" s="168" t="s">
        <v>2612</v>
      </c>
    </row>
    <row r="165" spans="1:65" s="12" customFormat="1">
      <c r="B165" s="160"/>
      <c r="D165" s="161" t="s">
        <v>2624</v>
      </c>
      <c r="E165" s="162" t="s">
        <v>2156</v>
      </c>
      <c r="F165" s="163" t="s">
        <v>131</v>
      </c>
      <c r="H165" s="162" t="s">
        <v>2156</v>
      </c>
      <c r="I165" s="345"/>
      <c r="L165" s="160"/>
      <c r="M165" s="164"/>
      <c r="N165" s="165"/>
      <c r="O165" s="165"/>
      <c r="P165" s="165"/>
      <c r="Q165" s="165"/>
      <c r="R165" s="165"/>
      <c r="S165" s="165"/>
      <c r="T165" s="166"/>
      <c r="AT165" s="162" t="s">
        <v>2624</v>
      </c>
      <c r="AU165" s="162" t="s">
        <v>2217</v>
      </c>
      <c r="AV165" s="12" t="s">
        <v>2215</v>
      </c>
      <c r="AW165" s="12" t="s">
        <v>26</v>
      </c>
      <c r="AX165" s="12" t="s">
        <v>2207</v>
      </c>
      <c r="AY165" s="162" t="s">
        <v>2612</v>
      </c>
    </row>
    <row r="166" spans="1:65" s="13" customFormat="1">
      <c r="B166" s="167"/>
      <c r="D166" s="161" t="s">
        <v>2624</v>
      </c>
      <c r="E166" s="168" t="s">
        <v>2156</v>
      </c>
      <c r="F166" s="169" t="s">
        <v>132</v>
      </c>
      <c r="H166" s="170">
        <v>-6.6680000000000001</v>
      </c>
      <c r="I166" s="346"/>
      <c r="L166" s="167"/>
      <c r="M166" s="171"/>
      <c r="N166" s="172"/>
      <c r="O166" s="172"/>
      <c r="P166" s="172"/>
      <c r="Q166" s="172"/>
      <c r="R166" s="172"/>
      <c r="S166" s="172"/>
      <c r="T166" s="173"/>
      <c r="AT166" s="168" t="s">
        <v>2624</v>
      </c>
      <c r="AU166" s="168" t="s">
        <v>2217</v>
      </c>
      <c r="AV166" s="13" t="s">
        <v>2217</v>
      </c>
      <c r="AW166" s="13" t="s">
        <v>26</v>
      </c>
      <c r="AX166" s="13" t="s">
        <v>2207</v>
      </c>
      <c r="AY166" s="168" t="s">
        <v>2612</v>
      </c>
    </row>
    <row r="167" spans="1:65" s="15" customFormat="1">
      <c r="B167" s="181"/>
      <c r="D167" s="161" t="s">
        <v>2624</v>
      </c>
      <c r="E167" s="182" t="s">
        <v>2246</v>
      </c>
      <c r="F167" s="183" t="s">
        <v>2641</v>
      </c>
      <c r="H167" s="184">
        <v>46.334000000000003</v>
      </c>
      <c r="I167" s="348"/>
      <c r="L167" s="181"/>
      <c r="M167" s="185"/>
      <c r="N167" s="186"/>
      <c r="O167" s="186"/>
      <c r="P167" s="186"/>
      <c r="Q167" s="186"/>
      <c r="R167" s="186"/>
      <c r="S167" s="186"/>
      <c r="T167" s="187"/>
      <c r="AT167" s="182" t="s">
        <v>2624</v>
      </c>
      <c r="AU167" s="182" t="s">
        <v>2217</v>
      </c>
      <c r="AV167" s="15" t="s">
        <v>2389</v>
      </c>
      <c r="AW167" s="15" t="s">
        <v>26</v>
      </c>
      <c r="AX167" s="15" t="s">
        <v>2207</v>
      </c>
      <c r="AY167" s="182" t="s">
        <v>2612</v>
      </c>
    </row>
    <row r="168" spans="1:65" s="12" customFormat="1">
      <c r="B168" s="160"/>
      <c r="D168" s="161" t="s">
        <v>2624</v>
      </c>
      <c r="E168" s="162" t="s">
        <v>2156</v>
      </c>
      <c r="F168" s="163" t="s">
        <v>2774</v>
      </c>
      <c r="H168" s="162" t="s">
        <v>2156</v>
      </c>
      <c r="I168" s="345"/>
      <c r="L168" s="160"/>
      <c r="M168" s="164"/>
      <c r="N168" s="165"/>
      <c r="O168" s="165"/>
      <c r="P168" s="165"/>
      <c r="Q168" s="165"/>
      <c r="R168" s="165"/>
      <c r="S168" s="165"/>
      <c r="T168" s="166"/>
      <c r="AT168" s="162" t="s">
        <v>2624</v>
      </c>
      <c r="AU168" s="162" t="s">
        <v>2217</v>
      </c>
      <c r="AV168" s="12" t="s">
        <v>2215</v>
      </c>
      <c r="AW168" s="12" t="s">
        <v>26</v>
      </c>
      <c r="AX168" s="12" t="s">
        <v>2207</v>
      </c>
      <c r="AY168" s="162" t="s">
        <v>2612</v>
      </c>
    </row>
    <row r="169" spans="1:65" s="13" customFormat="1">
      <c r="B169" s="167"/>
      <c r="D169" s="161" t="s">
        <v>2624</v>
      </c>
      <c r="E169" s="168" t="s">
        <v>2156</v>
      </c>
      <c r="F169" s="169" t="s">
        <v>2835</v>
      </c>
      <c r="H169" s="170">
        <v>23.167000000000002</v>
      </c>
      <c r="I169" s="346"/>
      <c r="L169" s="167"/>
      <c r="M169" s="171"/>
      <c r="N169" s="172"/>
      <c r="O169" s="172"/>
      <c r="P169" s="172"/>
      <c r="Q169" s="172"/>
      <c r="R169" s="172"/>
      <c r="S169" s="172"/>
      <c r="T169" s="173"/>
      <c r="AT169" s="168" t="s">
        <v>2624</v>
      </c>
      <c r="AU169" s="168" t="s">
        <v>2217</v>
      </c>
      <c r="AV169" s="13" t="s">
        <v>2217</v>
      </c>
      <c r="AW169" s="13" t="s">
        <v>26</v>
      </c>
      <c r="AX169" s="13" t="s">
        <v>2207</v>
      </c>
      <c r="AY169" s="168" t="s">
        <v>2612</v>
      </c>
    </row>
    <row r="170" spans="1:65" s="14" customFormat="1">
      <c r="B170" s="174"/>
      <c r="D170" s="161" t="s">
        <v>2624</v>
      </c>
      <c r="E170" s="175" t="s">
        <v>2250</v>
      </c>
      <c r="F170" s="176" t="s">
        <v>2638</v>
      </c>
      <c r="H170" s="177">
        <v>23.167000000000002</v>
      </c>
      <c r="I170" s="347"/>
      <c r="L170" s="174"/>
      <c r="M170" s="178"/>
      <c r="N170" s="179"/>
      <c r="O170" s="179"/>
      <c r="P170" s="179"/>
      <c r="Q170" s="179"/>
      <c r="R170" s="179"/>
      <c r="S170" s="179"/>
      <c r="T170" s="180"/>
      <c r="AT170" s="175" t="s">
        <v>2624</v>
      </c>
      <c r="AU170" s="175" t="s">
        <v>2217</v>
      </c>
      <c r="AV170" s="14" t="s">
        <v>2329</v>
      </c>
      <c r="AW170" s="14" t="s">
        <v>26</v>
      </c>
      <c r="AX170" s="14" t="s">
        <v>2215</v>
      </c>
      <c r="AY170" s="175" t="s">
        <v>2612</v>
      </c>
    </row>
    <row r="171" spans="1:65" s="1" customFormat="1" ht="21.75" customHeight="1">
      <c r="A171" s="29"/>
      <c r="B171" s="146"/>
      <c r="C171" s="147" t="s">
        <v>2389</v>
      </c>
      <c r="D171" s="147" t="s">
        <v>2618</v>
      </c>
      <c r="E171" s="148" t="s">
        <v>133</v>
      </c>
      <c r="F171" s="149" t="s">
        <v>134</v>
      </c>
      <c r="G171" s="150" t="s">
        <v>2248</v>
      </c>
      <c r="H171" s="151">
        <v>23.167000000000002</v>
      </c>
      <c r="I171" s="344"/>
      <c r="J171" s="152">
        <f>ROUND(I171*H171,2)</f>
        <v>0</v>
      </c>
      <c r="K171" s="153"/>
      <c r="L171" s="30"/>
      <c r="M171" s="154" t="s">
        <v>2156</v>
      </c>
      <c r="N171" s="155" t="s">
        <v>2172</v>
      </c>
      <c r="O171" s="156">
        <v>1.0820000000000001</v>
      </c>
      <c r="P171" s="156">
        <f>O171*H171</f>
        <v>25.066694000000002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2389</v>
      </c>
      <c r="AT171" s="158" t="s">
        <v>2618</v>
      </c>
      <c r="AU171" s="158" t="s">
        <v>2217</v>
      </c>
      <c r="AY171" s="17" t="s">
        <v>2612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2215</v>
      </c>
      <c r="BK171" s="159">
        <f>ROUND(I171*H171,2)</f>
        <v>0</v>
      </c>
      <c r="BL171" s="17" t="s">
        <v>2389</v>
      </c>
      <c r="BM171" s="158" t="s">
        <v>135</v>
      </c>
    </row>
    <row r="172" spans="1:65" s="12" customFormat="1">
      <c r="B172" s="160"/>
      <c r="D172" s="161" t="s">
        <v>2624</v>
      </c>
      <c r="E172" s="162" t="s">
        <v>2156</v>
      </c>
      <c r="F172" s="163" t="s">
        <v>136</v>
      </c>
      <c r="H172" s="162" t="s">
        <v>2156</v>
      </c>
      <c r="I172" s="345"/>
      <c r="L172" s="160"/>
      <c r="M172" s="164"/>
      <c r="N172" s="165"/>
      <c r="O172" s="165"/>
      <c r="P172" s="165"/>
      <c r="Q172" s="165"/>
      <c r="R172" s="165"/>
      <c r="S172" s="165"/>
      <c r="T172" s="166"/>
      <c r="AT172" s="162" t="s">
        <v>2624</v>
      </c>
      <c r="AU172" s="162" t="s">
        <v>2217</v>
      </c>
      <c r="AV172" s="12" t="s">
        <v>2215</v>
      </c>
      <c r="AW172" s="12" t="s">
        <v>26</v>
      </c>
      <c r="AX172" s="12" t="s">
        <v>2207</v>
      </c>
      <c r="AY172" s="162" t="s">
        <v>2612</v>
      </c>
    </row>
    <row r="173" spans="1:65" s="13" customFormat="1">
      <c r="B173" s="167"/>
      <c r="D173" s="161" t="s">
        <v>2624</v>
      </c>
      <c r="E173" s="168" t="s">
        <v>2156</v>
      </c>
      <c r="F173" s="169" t="s">
        <v>2835</v>
      </c>
      <c r="H173" s="170">
        <v>23.167000000000002</v>
      </c>
      <c r="I173" s="346"/>
      <c r="L173" s="167"/>
      <c r="M173" s="171"/>
      <c r="N173" s="172"/>
      <c r="O173" s="172"/>
      <c r="P173" s="172"/>
      <c r="Q173" s="172"/>
      <c r="R173" s="172"/>
      <c r="S173" s="172"/>
      <c r="T173" s="173"/>
      <c r="AT173" s="168" t="s">
        <v>2624</v>
      </c>
      <c r="AU173" s="168" t="s">
        <v>2217</v>
      </c>
      <c r="AV173" s="13" t="s">
        <v>2217</v>
      </c>
      <c r="AW173" s="13" t="s">
        <v>26</v>
      </c>
      <c r="AX173" s="13" t="s">
        <v>2207</v>
      </c>
      <c r="AY173" s="168" t="s">
        <v>2612</v>
      </c>
    </row>
    <row r="174" spans="1:65" s="15" customFormat="1">
      <c r="B174" s="181"/>
      <c r="D174" s="161" t="s">
        <v>2624</v>
      </c>
      <c r="E174" s="182" t="s">
        <v>2254</v>
      </c>
      <c r="F174" s="183" t="s">
        <v>2641</v>
      </c>
      <c r="H174" s="184">
        <v>23.167000000000002</v>
      </c>
      <c r="I174" s="348"/>
      <c r="L174" s="181"/>
      <c r="M174" s="185"/>
      <c r="N174" s="186"/>
      <c r="O174" s="186"/>
      <c r="P174" s="186"/>
      <c r="Q174" s="186"/>
      <c r="R174" s="186"/>
      <c r="S174" s="186"/>
      <c r="T174" s="187"/>
      <c r="AT174" s="182" t="s">
        <v>2624</v>
      </c>
      <c r="AU174" s="182" t="s">
        <v>2217</v>
      </c>
      <c r="AV174" s="15" t="s">
        <v>2389</v>
      </c>
      <c r="AW174" s="15" t="s">
        <v>26</v>
      </c>
      <c r="AX174" s="15" t="s">
        <v>2215</v>
      </c>
      <c r="AY174" s="182" t="s">
        <v>2612</v>
      </c>
    </row>
    <row r="175" spans="1:65" s="1" customFormat="1" ht="21.75" customHeight="1">
      <c r="A175" s="29"/>
      <c r="B175" s="146"/>
      <c r="C175" s="147" t="s">
        <v>2386</v>
      </c>
      <c r="D175" s="147" t="s">
        <v>2618</v>
      </c>
      <c r="E175" s="148" t="s">
        <v>2884</v>
      </c>
      <c r="F175" s="149" t="s">
        <v>2885</v>
      </c>
      <c r="G175" s="150" t="s">
        <v>2248</v>
      </c>
      <c r="H175" s="151">
        <v>104.68</v>
      </c>
      <c r="I175" s="344"/>
      <c r="J175" s="152">
        <f>ROUND(I175*H175,2)</f>
        <v>0</v>
      </c>
      <c r="K175" s="153"/>
      <c r="L175" s="30"/>
      <c r="M175" s="154" t="s">
        <v>2156</v>
      </c>
      <c r="N175" s="155" t="s">
        <v>2172</v>
      </c>
      <c r="O175" s="156">
        <v>7.0000000000000007E-2</v>
      </c>
      <c r="P175" s="156">
        <f>O175*H175</f>
        <v>7.3276000000000012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2389</v>
      </c>
      <c r="AT175" s="158" t="s">
        <v>2618</v>
      </c>
      <c r="AU175" s="158" t="s">
        <v>2217</v>
      </c>
      <c r="AY175" s="17" t="s">
        <v>2612</v>
      </c>
      <c r="BE175" s="159">
        <f>IF(N175="základní",J175,0)</f>
        <v>0</v>
      </c>
      <c r="BF175" s="159">
        <f>IF(N175="snížená",J175,0)</f>
        <v>0</v>
      </c>
      <c r="BG175" s="159">
        <f>IF(N175="zákl. přenesená",J175,0)</f>
        <v>0</v>
      </c>
      <c r="BH175" s="159">
        <f>IF(N175="sníž. přenesená",J175,0)</f>
        <v>0</v>
      </c>
      <c r="BI175" s="159">
        <f>IF(N175="nulová",J175,0)</f>
        <v>0</v>
      </c>
      <c r="BJ175" s="17" t="s">
        <v>2215</v>
      </c>
      <c r="BK175" s="159">
        <f>ROUND(I175*H175,2)</f>
        <v>0</v>
      </c>
      <c r="BL175" s="17" t="s">
        <v>2389</v>
      </c>
      <c r="BM175" s="158" t="s">
        <v>137</v>
      </c>
    </row>
    <row r="176" spans="1:65" s="12" customFormat="1">
      <c r="B176" s="160"/>
      <c r="D176" s="161" t="s">
        <v>2624</v>
      </c>
      <c r="E176" s="162" t="s">
        <v>2156</v>
      </c>
      <c r="F176" s="163" t="s">
        <v>2887</v>
      </c>
      <c r="H176" s="162" t="s">
        <v>2156</v>
      </c>
      <c r="I176" s="345"/>
      <c r="L176" s="160"/>
      <c r="M176" s="164"/>
      <c r="N176" s="165"/>
      <c r="O176" s="165"/>
      <c r="P176" s="165"/>
      <c r="Q176" s="165"/>
      <c r="R176" s="165"/>
      <c r="S176" s="165"/>
      <c r="T176" s="166"/>
      <c r="AT176" s="162" t="s">
        <v>2624</v>
      </c>
      <c r="AU176" s="162" t="s">
        <v>2217</v>
      </c>
      <c r="AV176" s="12" t="s">
        <v>2215</v>
      </c>
      <c r="AW176" s="12" t="s">
        <v>26</v>
      </c>
      <c r="AX176" s="12" t="s">
        <v>2207</v>
      </c>
      <c r="AY176" s="162" t="s">
        <v>2612</v>
      </c>
    </row>
    <row r="177" spans="1:65" s="13" customFormat="1">
      <c r="B177" s="167"/>
      <c r="D177" s="161" t="s">
        <v>2624</v>
      </c>
      <c r="E177" s="168" t="s">
        <v>2156</v>
      </c>
      <c r="F177" s="169" t="s">
        <v>138</v>
      </c>
      <c r="H177" s="170">
        <v>69.486000000000004</v>
      </c>
      <c r="I177" s="346"/>
      <c r="L177" s="167"/>
      <c r="M177" s="171"/>
      <c r="N177" s="172"/>
      <c r="O177" s="172"/>
      <c r="P177" s="172"/>
      <c r="Q177" s="172"/>
      <c r="R177" s="172"/>
      <c r="S177" s="172"/>
      <c r="T177" s="173"/>
      <c r="AT177" s="168" t="s">
        <v>2624</v>
      </c>
      <c r="AU177" s="168" t="s">
        <v>2217</v>
      </c>
      <c r="AV177" s="13" t="s">
        <v>2217</v>
      </c>
      <c r="AW177" s="13" t="s">
        <v>26</v>
      </c>
      <c r="AX177" s="13" t="s">
        <v>2207</v>
      </c>
      <c r="AY177" s="168" t="s">
        <v>2612</v>
      </c>
    </row>
    <row r="178" spans="1:65" s="12" customFormat="1">
      <c r="B178" s="160"/>
      <c r="D178" s="161" t="s">
        <v>2624</v>
      </c>
      <c r="E178" s="162" t="s">
        <v>2156</v>
      </c>
      <c r="F178" s="163" t="s">
        <v>2889</v>
      </c>
      <c r="H178" s="162" t="s">
        <v>2156</v>
      </c>
      <c r="I178" s="345"/>
      <c r="L178" s="160"/>
      <c r="M178" s="164"/>
      <c r="N178" s="165"/>
      <c r="O178" s="165"/>
      <c r="P178" s="165"/>
      <c r="Q178" s="165"/>
      <c r="R178" s="165"/>
      <c r="S178" s="165"/>
      <c r="T178" s="166"/>
      <c r="AT178" s="162" t="s">
        <v>2624</v>
      </c>
      <c r="AU178" s="162" t="s">
        <v>2217</v>
      </c>
      <c r="AV178" s="12" t="s">
        <v>2215</v>
      </c>
      <c r="AW178" s="12" t="s">
        <v>26</v>
      </c>
      <c r="AX178" s="12" t="s">
        <v>2207</v>
      </c>
      <c r="AY178" s="162" t="s">
        <v>2612</v>
      </c>
    </row>
    <row r="179" spans="1:65" s="13" customFormat="1">
      <c r="B179" s="167"/>
      <c r="D179" s="161" t="s">
        <v>2624</v>
      </c>
      <c r="E179" s="168" t="s">
        <v>2156</v>
      </c>
      <c r="F179" s="169" t="s">
        <v>139</v>
      </c>
      <c r="H179" s="170">
        <v>35.194000000000003</v>
      </c>
      <c r="I179" s="346"/>
      <c r="L179" s="167"/>
      <c r="M179" s="171"/>
      <c r="N179" s="172"/>
      <c r="O179" s="172"/>
      <c r="P179" s="172"/>
      <c r="Q179" s="172"/>
      <c r="R179" s="172"/>
      <c r="S179" s="172"/>
      <c r="T179" s="173"/>
      <c r="AT179" s="168" t="s">
        <v>2624</v>
      </c>
      <c r="AU179" s="168" t="s">
        <v>2217</v>
      </c>
      <c r="AV179" s="13" t="s">
        <v>2217</v>
      </c>
      <c r="AW179" s="13" t="s">
        <v>26</v>
      </c>
      <c r="AX179" s="13" t="s">
        <v>2207</v>
      </c>
      <c r="AY179" s="168" t="s">
        <v>2612</v>
      </c>
    </row>
    <row r="180" spans="1:65" s="15" customFormat="1">
      <c r="B180" s="181"/>
      <c r="D180" s="161" t="s">
        <v>2624</v>
      </c>
      <c r="E180" s="182" t="s">
        <v>2156</v>
      </c>
      <c r="F180" s="183" t="s">
        <v>2641</v>
      </c>
      <c r="H180" s="184">
        <v>104.68</v>
      </c>
      <c r="I180" s="348"/>
      <c r="L180" s="181"/>
      <c r="M180" s="185"/>
      <c r="N180" s="186"/>
      <c r="O180" s="186"/>
      <c r="P180" s="186"/>
      <c r="Q180" s="186"/>
      <c r="R180" s="186"/>
      <c r="S180" s="186"/>
      <c r="T180" s="187"/>
      <c r="AT180" s="182" t="s">
        <v>2624</v>
      </c>
      <c r="AU180" s="182" t="s">
        <v>2217</v>
      </c>
      <c r="AV180" s="15" t="s">
        <v>2389</v>
      </c>
      <c r="AW180" s="15" t="s">
        <v>26</v>
      </c>
      <c r="AX180" s="15" t="s">
        <v>2215</v>
      </c>
      <c r="AY180" s="182" t="s">
        <v>2612</v>
      </c>
    </row>
    <row r="181" spans="1:65" s="1" customFormat="1" ht="21.75" customHeight="1">
      <c r="A181" s="29"/>
      <c r="B181" s="146"/>
      <c r="C181" s="147" t="s">
        <v>2314</v>
      </c>
      <c r="D181" s="147" t="s">
        <v>2618</v>
      </c>
      <c r="E181" s="148" t="s">
        <v>2891</v>
      </c>
      <c r="F181" s="149" t="s">
        <v>2892</v>
      </c>
      <c r="G181" s="150" t="s">
        <v>2248</v>
      </c>
      <c r="H181" s="151">
        <v>98.591999999999999</v>
      </c>
      <c r="I181" s="344"/>
      <c r="J181" s="152">
        <f>ROUND(I181*H181,2)</f>
        <v>0</v>
      </c>
      <c r="K181" s="153"/>
      <c r="L181" s="30"/>
      <c r="M181" s="154" t="s">
        <v>2156</v>
      </c>
      <c r="N181" s="155" t="s">
        <v>2172</v>
      </c>
      <c r="O181" s="156">
        <v>4.8000000000000001E-2</v>
      </c>
      <c r="P181" s="156">
        <f>O181*H181</f>
        <v>4.7324159999999997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2389</v>
      </c>
      <c r="AT181" s="158" t="s">
        <v>2618</v>
      </c>
      <c r="AU181" s="158" t="s">
        <v>2217</v>
      </c>
      <c r="AY181" s="17" t="s">
        <v>2612</v>
      </c>
      <c r="BE181" s="159">
        <f>IF(N181="základní",J181,0)</f>
        <v>0</v>
      </c>
      <c r="BF181" s="159">
        <f>IF(N181="snížená",J181,0)</f>
        <v>0</v>
      </c>
      <c r="BG181" s="159">
        <f>IF(N181="zákl. přenesená",J181,0)</f>
        <v>0</v>
      </c>
      <c r="BH181" s="159">
        <f>IF(N181="sníž. přenesená",J181,0)</f>
        <v>0</v>
      </c>
      <c r="BI181" s="159">
        <f>IF(N181="nulová",J181,0)</f>
        <v>0</v>
      </c>
      <c r="BJ181" s="17" t="s">
        <v>2215</v>
      </c>
      <c r="BK181" s="159">
        <f>ROUND(I181*H181,2)</f>
        <v>0</v>
      </c>
      <c r="BL181" s="17" t="s">
        <v>2389</v>
      </c>
      <c r="BM181" s="158" t="s">
        <v>140</v>
      </c>
    </row>
    <row r="182" spans="1:65" s="12" customFormat="1">
      <c r="B182" s="160"/>
      <c r="D182" s="161" t="s">
        <v>2624</v>
      </c>
      <c r="E182" s="162" t="s">
        <v>2156</v>
      </c>
      <c r="F182" s="163" t="s">
        <v>2894</v>
      </c>
      <c r="H182" s="162" t="s">
        <v>2156</v>
      </c>
      <c r="I182" s="345"/>
      <c r="L182" s="160"/>
      <c r="M182" s="164"/>
      <c r="N182" s="165"/>
      <c r="O182" s="165"/>
      <c r="P182" s="165"/>
      <c r="Q182" s="165"/>
      <c r="R182" s="165"/>
      <c r="S182" s="165"/>
      <c r="T182" s="166"/>
      <c r="AT182" s="162" t="s">
        <v>2624</v>
      </c>
      <c r="AU182" s="162" t="s">
        <v>2217</v>
      </c>
      <c r="AV182" s="12" t="s">
        <v>2215</v>
      </c>
      <c r="AW182" s="12" t="s">
        <v>26</v>
      </c>
      <c r="AX182" s="12" t="s">
        <v>2207</v>
      </c>
      <c r="AY182" s="162" t="s">
        <v>2612</v>
      </c>
    </row>
    <row r="183" spans="1:65" s="13" customFormat="1">
      <c r="B183" s="167"/>
      <c r="D183" s="161" t="s">
        <v>2624</v>
      </c>
      <c r="E183" s="168" t="s">
        <v>2156</v>
      </c>
      <c r="F183" s="169" t="s">
        <v>141</v>
      </c>
      <c r="H183" s="170">
        <v>68.847999999999999</v>
      </c>
      <c r="I183" s="346"/>
      <c r="L183" s="167"/>
      <c r="M183" s="171"/>
      <c r="N183" s="172"/>
      <c r="O183" s="172"/>
      <c r="P183" s="172"/>
      <c r="Q183" s="172"/>
      <c r="R183" s="172"/>
      <c r="S183" s="172"/>
      <c r="T183" s="173"/>
      <c r="AT183" s="168" t="s">
        <v>2624</v>
      </c>
      <c r="AU183" s="168" t="s">
        <v>2217</v>
      </c>
      <c r="AV183" s="13" t="s">
        <v>2217</v>
      </c>
      <c r="AW183" s="13" t="s">
        <v>26</v>
      </c>
      <c r="AX183" s="13" t="s">
        <v>2207</v>
      </c>
      <c r="AY183" s="168" t="s">
        <v>2612</v>
      </c>
    </row>
    <row r="184" spans="1:65" s="14" customFormat="1">
      <c r="B184" s="174"/>
      <c r="D184" s="161" t="s">
        <v>2624</v>
      </c>
      <c r="E184" s="175" t="s">
        <v>2156</v>
      </c>
      <c r="F184" s="176" t="s">
        <v>2638</v>
      </c>
      <c r="H184" s="177">
        <v>68.847999999999999</v>
      </c>
      <c r="I184" s="347"/>
      <c r="L184" s="174"/>
      <c r="M184" s="178"/>
      <c r="N184" s="179"/>
      <c r="O184" s="179"/>
      <c r="P184" s="179"/>
      <c r="Q184" s="179"/>
      <c r="R184" s="179"/>
      <c r="S184" s="179"/>
      <c r="T184" s="180"/>
      <c r="AT184" s="175" t="s">
        <v>2624</v>
      </c>
      <c r="AU184" s="175" t="s">
        <v>2217</v>
      </c>
      <c r="AV184" s="14" t="s">
        <v>2329</v>
      </c>
      <c r="AW184" s="14" t="s">
        <v>26</v>
      </c>
      <c r="AX184" s="14" t="s">
        <v>2207</v>
      </c>
      <c r="AY184" s="175" t="s">
        <v>2612</v>
      </c>
    </row>
    <row r="185" spans="1:65" s="12" customFormat="1">
      <c r="B185" s="160"/>
      <c r="D185" s="161" t="s">
        <v>2624</v>
      </c>
      <c r="E185" s="162" t="s">
        <v>2156</v>
      </c>
      <c r="F185" s="163" t="s">
        <v>1270</v>
      </c>
      <c r="H185" s="162" t="s">
        <v>2156</v>
      </c>
      <c r="I185" s="345"/>
      <c r="L185" s="160"/>
      <c r="M185" s="164"/>
      <c r="N185" s="165"/>
      <c r="O185" s="165"/>
      <c r="P185" s="165"/>
      <c r="Q185" s="165"/>
      <c r="R185" s="165"/>
      <c r="S185" s="165"/>
      <c r="T185" s="166"/>
      <c r="AT185" s="162" t="s">
        <v>2624</v>
      </c>
      <c r="AU185" s="162" t="s">
        <v>2217</v>
      </c>
      <c r="AV185" s="12" t="s">
        <v>2215</v>
      </c>
      <c r="AW185" s="12" t="s">
        <v>26</v>
      </c>
      <c r="AX185" s="12" t="s">
        <v>2207</v>
      </c>
      <c r="AY185" s="162" t="s">
        <v>2612</v>
      </c>
    </row>
    <row r="186" spans="1:65" s="13" customFormat="1">
      <c r="B186" s="167"/>
      <c r="D186" s="161" t="s">
        <v>2624</v>
      </c>
      <c r="E186" s="168" t="s">
        <v>2156</v>
      </c>
      <c r="F186" s="169" t="s">
        <v>142</v>
      </c>
      <c r="H186" s="170">
        <v>3.7130000000000001</v>
      </c>
      <c r="I186" s="346"/>
      <c r="L186" s="167"/>
      <c r="M186" s="171"/>
      <c r="N186" s="172"/>
      <c r="O186" s="172"/>
      <c r="P186" s="172"/>
      <c r="Q186" s="172"/>
      <c r="R186" s="172"/>
      <c r="S186" s="172"/>
      <c r="T186" s="173"/>
      <c r="AT186" s="168" t="s">
        <v>2624</v>
      </c>
      <c r="AU186" s="168" t="s">
        <v>2217</v>
      </c>
      <c r="AV186" s="13" t="s">
        <v>2217</v>
      </c>
      <c r="AW186" s="13" t="s">
        <v>26</v>
      </c>
      <c r="AX186" s="13" t="s">
        <v>2207</v>
      </c>
      <c r="AY186" s="168" t="s">
        <v>2612</v>
      </c>
    </row>
    <row r="187" spans="1:65" s="13" customFormat="1">
      <c r="B187" s="167"/>
      <c r="D187" s="161" t="s">
        <v>2624</v>
      </c>
      <c r="E187" s="168" t="s">
        <v>2156</v>
      </c>
      <c r="F187" s="169" t="s">
        <v>143</v>
      </c>
      <c r="H187" s="170">
        <v>7.2839999999999998</v>
      </c>
      <c r="I187" s="346"/>
      <c r="L187" s="167"/>
      <c r="M187" s="171"/>
      <c r="N187" s="172"/>
      <c r="O187" s="172"/>
      <c r="P187" s="172"/>
      <c r="Q187" s="172"/>
      <c r="R187" s="172"/>
      <c r="S187" s="172"/>
      <c r="T187" s="173"/>
      <c r="AT187" s="168" t="s">
        <v>2624</v>
      </c>
      <c r="AU187" s="168" t="s">
        <v>2217</v>
      </c>
      <c r="AV187" s="13" t="s">
        <v>2217</v>
      </c>
      <c r="AW187" s="13" t="s">
        <v>26</v>
      </c>
      <c r="AX187" s="13" t="s">
        <v>2207</v>
      </c>
      <c r="AY187" s="168" t="s">
        <v>2612</v>
      </c>
    </row>
    <row r="188" spans="1:65" s="13" customFormat="1">
      <c r="B188" s="167"/>
      <c r="D188" s="161" t="s">
        <v>2624</v>
      </c>
      <c r="E188" s="168" t="s">
        <v>2156</v>
      </c>
      <c r="F188" s="169" t="s">
        <v>1272</v>
      </c>
      <c r="H188" s="170">
        <v>18.747</v>
      </c>
      <c r="I188" s="346"/>
      <c r="L188" s="167"/>
      <c r="M188" s="171"/>
      <c r="N188" s="172"/>
      <c r="O188" s="172"/>
      <c r="P188" s="172"/>
      <c r="Q188" s="172"/>
      <c r="R188" s="172"/>
      <c r="S188" s="172"/>
      <c r="T188" s="173"/>
      <c r="AT188" s="168" t="s">
        <v>2624</v>
      </c>
      <c r="AU188" s="168" t="s">
        <v>2217</v>
      </c>
      <c r="AV188" s="13" t="s">
        <v>2217</v>
      </c>
      <c r="AW188" s="13" t="s">
        <v>26</v>
      </c>
      <c r="AX188" s="13" t="s">
        <v>2207</v>
      </c>
      <c r="AY188" s="168" t="s">
        <v>2612</v>
      </c>
    </row>
    <row r="189" spans="1:65" s="14" customFormat="1">
      <c r="B189" s="174"/>
      <c r="D189" s="161" t="s">
        <v>2624</v>
      </c>
      <c r="E189" s="175" t="s">
        <v>2156</v>
      </c>
      <c r="F189" s="176" t="s">
        <v>2638</v>
      </c>
      <c r="H189" s="177">
        <v>29.744</v>
      </c>
      <c r="I189" s="347"/>
      <c r="L189" s="174"/>
      <c r="M189" s="178"/>
      <c r="N189" s="179"/>
      <c r="O189" s="179"/>
      <c r="P189" s="179"/>
      <c r="Q189" s="179"/>
      <c r="R189" s="179"/>
      <c r="S189" s="179"/>
      <c r="T189" s="180"/>
      <c r="AT189" s="175" t="s">
        <v>2624</v>
      </c>
      <c r="AU189" s="175" t="s">
        <v>2217</v>
      </c>
      <c r="AV189" s="14" t="s">
        <v>2329</v>
      </c>
      <c r="AW189" s="14" t="s">
        <v>26</v>
      </c>
      <c r="AX189" s="14" t="s">
        <v>2207</v>
      </c>
      <c r="AY189" s="175" t="s">
        <v>2612</v>
      </c>
    </row>
    <row r="190" spans="1:65" s="15" customFormat="1">
      <c r="B190" s="181"/>
      <c r="D190" s="161" t="s">
        <v>2624</v>
      </c>
      <c r="E190" s="182" t="s">
        <v>2156</v>
      </c>
      <c r="F190" s="183" t="s">
        <v>2641</v>
      </c>
      <c r="H190" s="184">
        <v>98.591999999999999</v>
      </c>
      <c r="I190" s="348"/>
      <c r="L190" s="181"/>
      <c r="M190" s="185"/>
      <c r="N190" s="186"/>
      <c r="O190" s="186"/>
      <c r="P190" s="186"/>
      <c r="Q190" s="186"/>
      <c r="R190" s="186"/>
      <c r="S190" s="186"/>
      <c r="T190" s="187"/>
      <c r="AT190" s="182" t="s">
        <v>2624</v>
      </c>
      <c r="AU190" s="182" t="s">
        <v>2217</v>
      </c>
      <c r="AV190" s="15" t="s">
        <v>2389</v>
      </c>
      <c r="AW190" s="15" t="s">
        <v>26</v>
      </c>
      <c r="AX190" s="15" t="s">
        <v>2215</v>
      </c>
      <c r="AY190" s="182" t="s">
        <v>2612</v>
      </c>
    </row>
    <row r="191" spans="1:65" s="1" customFormat="1" ht="21.75" customHeight="1">
      <c r="A191" s="29"/>
      <c r="B191" s="146"/>
      <c r="C191" s="147" t="s">
        <v>2703</v>
      </c>
      <c r="D191" s="147" t="s">
        <v>2618</v>
      </c>
      <c r="E191" s="148" t="s">
        <v>2900</v>
      </c>
      <c r="F191" s="149" t="s">
        <v>2901</v>
      </c>
      <c r="G191" s="150" t="s">
        <v>2248</v>
      </c>
      <c r="H191" s="151">
        <v>41.914000000000001</v>
      </c>
      <c r="I191" s="344"/>
      <c r="J191" s="152">
        <f>ROUND(I191*H191,2)</f>
        <v>0</v>
      </c>
      <c r="K191" s="153"/>
      <c r="L191" s="30"/>
      <c r="M191" s="154" t="s">
        <v>2156</v>
      </c>
      <c r="N191" s="155" t="s">
        <v>2172</v>
      </c>
      <c r="O191" s="156">
        <v>5.3999999999999999E-2</v>
      </c>
      <c r="P191" s="156">
        <f>O191*H191</f>
        <v>2.2633559999999999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2389</v>
      </c>
      <c r="AT191" s="158" t="s">
        <v>2618</v>
      </c>
      <c r="AU191" s="158" t="s">
        <v>2217</v>
      </c>
      <c r="AY191" s="17" t="s">
        <v>2612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2215</v>
      </c>
      <c r="BK191" s="159">
        <f>ROUND(I191*H191,2)</f>
        <v>0</v>
      </c>
      <c r="BL191" s="17" t="s">
        <v>2389</v>
      </c>
      <c r="BM191" s="158" t="s">
        <v>144</v>
      </c>
    </row>
    <row r="192" spans="1:65" s="12" customFormat="1">
      <c r="B192" s="160"/>
      <c r="D192" s="161" t="s">
        <v>2624</v>
      </c>
      <c r="E192" s="162" t="s">
        <v>2156</v>
      </c>
      <c r="F192" s="163" t="s">
        <v>2894</v>
      </c>
      <c r="H192" s="162" t="s">
        <v>2156</v>
      </c>
      <c r="I192" s="345"/>
      <c r="L192" s="160"/>
      <c r="M192" s="164"/>
      <c r="N192" s="165"/>
      <c r="O192" s="165"/>
      <c r="P192" s="165"/>
      <c r="Q192" s="165"/>
      <c r="R192" s="165"/>
      <c r="S192" s="165"/>
      <c r="T192" s="166"/>
      <c r="AT192" s="162" t="s">
        <v>2624</v>
      </c>
      <c r="AU192" s="162" t="s">
        <v>2217</v>
      </c>
      <c r="AV192" s="12" t="s">
        <v>2215</v>
      </c>
      <c r="AW192" s="12" t="s">
        <v>26</v>
      </c>
      <c r="AX192" s="12" t="s">
        <v>2207</v>
      </c>
      <c r="AY192" s="162" t="s">
        <v>2612</v>
      </c>
    </row>
    <row r="193" spans="1:65" s="13" customFormat="1">
      <c r="B193" s="167"/>
      <c r="D193" s="161" t="s">
        <v>2624</v>
      </c>
      <c r="E193" s="168" t="s">
        <v>2156</v>
      </c>
      <c r="F193" s="169" t="s">
        <v>2254</v>
      </c>
      <c r="H193" s="170">
        <v>23.167000000000002</v>
      </c>
      <c r="I193" s="346"/>
      <c r="L193" s="167"/>
      <c r="M193" s="171"/>
      <c r="N193" s="172"/>
      <c r="O193" s="172"/>
      <c r="P193" s="172"/>
      <c r="Q193" s="172"/>
      <c r="R193" s="172"/>
      <c r="S193" s="172"/>
      <c r="T193" s="173"/>
      <c r="AT193" s="168" t="s">
        <v>2624</v>
      </c>
      <c r="AU193" s="168" t="s">
        <v>2217</v>
      </c>
      <c r="AV193" s="13" t="s">
        <v>2217</v>
      </c>
      <c r="AW193" s="13" t="s">
        <v>26</v>
      </c>
      <c r="AX193" s="13" t="s">
        <v>2207</v>
      </c>
      <c r="AY193" s="168" t="s">
        <v>2612</v>
      </c>
    </row>
    <row r="194" spans="1:65" s="14" customFormat="1">
      <c r="B194" s="174"/>
      <c r="D194" s="161" t="s">
        <v>2624</v>
      </c>
      <c r="E194" s="175" t="s">
        <v>2156</v>
      </c>
      <c r="F194" s="176" t="s">
        <v>2638</v>
      </c>
      <c r="H194" s="177">
        <v>23.167000000000002</v>
      </c>
      <c r="I194" s="347"/>
      <c r="L194" s="174"/>
      <c r="M194" s="178"/>
      <c r="N194" s="179"/>
      <c r="O194" s="179"/>
      <c r="P194" s="179"/>
      <c r="Q194" s="179"/>
      <c r="R194" s="179"/>
      <c r="S194" s="179"/>
      <c r="T194" s="180"/>
      <c r="AT194" s="175" t="s">
        <v>2624</v>
      </c>
      <c r="AU194" s="175" t="s">
        <v>2217</v>
      </c>
      <c r="AV194" s="14" t="s">
        <v>2329</v>
      </c>
      <c r="AW194" s="14" t="s">
        <v>26</v>
      </c>
      <c r="AX194" s="14" t="s">
        <v>2207</v>
      </c>
      <c r="AY194" s="175" t="s">
        <v>2612</v>
      </c>
    </row>
    <row r="195" spans="1:65" s="12" customFormat="1">
      <c r="B195" s="160"/>
      <c r="D195" s="161" t="s">
        <v>2624</v>
      </c>
      <c r="E195" s="162" t="s">
        <v>2156</v>
      </c>
      <c r="F195" s="163" t="s">
        <v>145</v>
      </c>
      <c r="H195" s="162" t="s">
        <v>2156</v>
      </c>
      <c r="I195" s="345"/>
      <c r="L195" s="160"/>
      <c r="M195" s="164"/>
      <c r="N195" s="165"/>
      <c r="O195" s="165"/>
      <c r="P195" s="165"/>
      <c r="Q195" s="165"/>
      <c r="R195" s="165"/>
      <c r="S195" s="165"/>
      <c r="T195" s="166"/>
      <c r="AT195" s="162" t="s">
        <v>2624</v>
      </c>
      <c r="AU195" s="162" t="s">
        <v>2217</v>
      </c>
      <c r="AV195" s="12" t="s">
        <v>2215</v>
      </c>
      <c r="AW195" s="12" t="s">
        <v>26</v>
      </c>
      <c r="AX195" s="12" t="s">
        <v>2207</v>
      </c>
      <c r="AY195" s="162" t="s">
        <v>2612</v>
      </c>
    </row>
    <row r="196" spans="1:65" s="13" customFormat="1">
      <c r="B196" s="167"/>
      <c r="D196" s="161" t="s">
        <v>2624</v>
      </c>
      <c r="E196" s="168" t="s">
        <v>2156</v>
      </c>
      <c r="F196" s="169" t="s">
        <v>1275</v>
      </c>
      <c r="H196" s="170">
        <v>18.747</v>
      </c>
      <c r="I196" s="346"/>
      <c r="L196" s="167"/>
      <c r="M196" s="171"/>
      <c r="N196" s="172"/>
      <c r="O196" s="172"/>
      <c r="P196" s="172"/>
      <c r="Q196" s="172"/>
      <c r="R196" s="172"/>
      <c r="S196" s="172"/>
      <c r="T196" s="173"/>
      <c r="AT196" s="168" t="s">
        <v>2624</v>
      </c>
      <c r="AU196" s="168" t="s">
        <v>2217</v>
      </c>
      <c r="AV196" s="13" t="s">
        <v>2217</v>
      </c>
      <c r="AW196" s="13" t="s">
        <v>26</v>
      </c>
      <c r="AX196" s="13" t="s">
        <v>2207</v>
      </c>
      <c r="AY196" s="168" t="s">
        <v>2612</v>
      </c>
    </row>
    <row r="197" spans="1:65" s="14" customFormat="1">
      <c r="B197" s="174"/>
      <c r="D197" s="161" t="s">
        <v>2624</v>
      </c>
      <c r="E197" s="175" t="s">
        <v>2156</v>
      </c>
      <c r="F197" s="176" t="s">
        <v>2638</v>
      </c>
      <c r="H197" s="177">
        <v>18.747</v>
      </c>
      <c r="I197" s="347"/>
      <c r="L197" s="174"/>
      <c r="M197" s="178"/>
      <c r="N197" s="179"/>
      <c r="O197" s="179"/>
      <c r="P197" s="179"/>
      <c r="Q197" s="179"/>
      <c r="R197" s="179"/>
      <c r="S197" s="179"/>
      <c r="T197" s="180"/>
      <c r="AT197" s="175" t="s">
        <v>2624</v>
      </c>
      <c r="AU197" s="175" t="s">
        <v>2217</v>
      </c>
      <c r="AV197" s="14" t="s">
        <v>2329</v>
      </c>
      <c r="AW197" s="14" t="s">
        <v>26</v>
      </c>
      <c r="AX197" s="14" t="s">
        <v>2207</v>
      </c>
      <c r="AY197" s="175" t="s">
        <v>2612</v>
      </c>
    </row>
    <row r="198" spans="1:65" s="15" customFormat="1">
      <c r="B198" s="181"/>
      <c r="D198" s="161" t="s">
        <v>2624</v>
      </c>
      <c r="E198" s="182" t="s">
        <v>2156</v>
      </c>
      <c r="F198" s="183" t="s">
        <v>2641</v>
      </c>
      <c r="H198" s="184">
        <v>41.914000000000001</v>
      </c>
      <c r="I198" s="348"/>
      <c r="L198" s="181"/>
      <c r="M198" s="185"/>
      <c r="N198" s="186"/>
      <c r="O198" s="186"/>
      <c r="P198" s="186"/>
      <c r="Q198" s="186"/>
      <c r="R198" s="186"/>
      <c r="S198" s="186"/>
      <c r="T198" s="187"/>
      <c r="AT198" s="182" t="s">
        <v>2624</v>
      </c>
      <c r="AU198" s="182" t="s">
        <v>2217</v>
      </c>
      <c r="AV198" s="15" t="s">
        <v>2389</v>
      </c>
      <c r="AW198" s="15" t="s">
        <v>26</v>
      </c>
      <c r="AX198" s="15" t="s">
        <v>2215</v>
      </c>
      <c r="AY198" s="182" t="s">
        <v>2612</v>
      </c>
    </row>
    <row r="199" spans="1:65" s="1" customFormat="1" ht="16.5" customHeight="1">
      <c r="A199" s="29"/>
      <c r="B199" s="146"/>
      <c r="C199" s="147" t="s">
        <v>2342</v>
      </c>
      <c r="D199" s="147" t="s">
        <v>2618</v>
      </c>
      <c r="E199" s="148" t="s">
        <v>1276</v>
      </c>
      <c r="F199" s="149" t="s">
        <v>1277</v>
      </c>
      <c r="G199" s="150" t="s">
        <v>2248</v>
      </c>
      <c r="H199" s="151">
        <v>107.756</v>
      </c>
      <c r="I199" s="344"/>
      <c r="J199" s="152">
        <f>ROUND(I199*H199,2)</f>
        <v>0</v>
      </c>
      <c r="K199" s="153"/>
      <c r="L199" s="30"/>
      <c r="M199" s="154" t="s">
        <v>2156</v>
      </c>
      <c r="N199" s="155" t="s">
        <v>2172</v>
      </c>
      <c r="O199" s="156">
        <v>0.19700000000000001</v>
      </c>
      <c r="P199" s="156">
        <f>O199*H199</f>
        <v>21.227932000000003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2389</v>
      </c>
      <c r="AT199" s="158" t="s">
        <v>2618</v>
      </c>
      <c r="AU199" s="158" t="s">
        <v>2217</v>
      </c>
      <c r="AY199" s="17" t="s">
        <v>2612</v>
      </c>
      <c r="BE199" s="159">
        <f>IF(N199="základní",J199,0)</f>
        <v>0</v>
      </c>
      <c r="BF199" s="159">
        <f>IF(N199="snížená",J199,0)</f>
        <v>0</v>
      </c>
      <c r="BG199" s="159">
        <f>IF(N199="zákl. přenesená",J199,0)</f>
        <v>0</v>
      </c>
      <c r="BH199" s="159">
        <f>IF(N199="sníž. přenesená",J199,0)</f>
        <v>0</v>
      </c>
      <c r="BI199" s="159">
        <f>IF(N199="nulová",J199,0)</f>
        <v>0</v>
      </c>
      <c r="BJ199" s="17" t="s">
        <v>2215</v>
      </c>
      <c r="BK199" s="159">
        <f>ROUND(I199*H199,2)</f>
        <v>0</v>
      </c>
      <c r="BL199" s="17" t="s">
        <v>2389</v>
      </c>
      <c r="BM199" s="158" t="s">
        <v>146</v>
      </c>
    </row>
    <row r="200" spans="1:65" s="12" customFormat="1">
      <c r="B200" s="160"/>
      <c r="D200" s="161" t="s">
        <v>2624</v>
      </c>
      <c r="E200" s="162" t="s">
        <v>2156</v>
      </c>
      <c r="F200" s="163" t="s">
        <v>1279</v>
      </c>
      <c r="H200" s="162" t="s">
        <v>2156</v>
      </c>
      <c r="I200" s="345"/>
      <c r="L200" s="160"/>
      <c r="M200" s="164"/>
      <c r="N200" s="165"/>
      <c r="O200" s="165"/>
      <c r="P200" s="165"/>
      <c r="Q200" s="165"/>
      <c r="R200" s="165"/>
      <c r="S200" s="165"/>
      <c r="T200" s="166"/>
      <c r="AT200" s="162" t="s">
        <v>2624</v>
      </c>
      <c r="AU200" s="162" t="s">
        <v>2217</v>
      </c>
      <c r="AV200" s="12" t="s">
        <v>2215</v>
      </c>
      <c r="AW200" s="12" t="s">
        <v>26</v>
      </c>
      <c r="AX200" s="12" t="s">
        <v>2207</v>
      </c>
      <c r="AY200" s="162" t="s">
        <v>2612</v>
      </c>
    </row>
    <row r="201" spans="1:65" s="13" customFormat="1">
      <c r="B201" s="167"/>
      <c r="D201" s="161" t="s">
        <v>2624</v>
      </c>
      <c r="E201" s="168" t="s">
        <v>2156</v>
      </c>
      <c r="F201" s="169" t="s">
        <v>2265</v>
      </c>
      <c r="H201" s="170">
        <v>3.7130000000000001</v>
      </c>
      <c r="I201" s="346"/>
      <c r="L201" s="167"/>
      <c r="M201" s="171"/>
      <c r="N201" s="172"/>
      <c r="O201" s="172"/>
      <c r="P201" s="172"/>
      <c r="Q201" s="172"/>
      <c r="R201" s="172"/>
      <c r="S201" s="172"/>
      <c r="T201" s="173"/>
      <c r="AT201" s="168" t="s">
        <v>2624</v>
      </c>
      <c r="AU201" s="168" t="s">
        <v>2217</v>
      </c>
      <c r="AV201" s="13" t="s">
        <v>2217</v>
      </c>
      <c r="AW201" s="13" t="s">
        <v>26</v>
      </c>
      <c r="AX201" s="13" t="s">
        <v>2207</v>
      </c>
      <c r="AY201" s="168" t="s">
        <v>2612</v>
      </c>
    </row>
    <row r="202" spans="1:65" s="13" customFormat="1">
      <c r="B202" s="167"/>
      <c r="D202" s="161" t="s">
        <v>2624</v>
      </c>
      <c r="E202" s="168" t="s">
        <v>2156</v>
      </c>
      <c r="F202" s="169" t="s">
        <v>2272</v>
      </c>
      <c r="H202" s="170">
        <v>7.2839999999999998</v>
      </c>
      <c r="I202" s="346"/>
      <c r="L202" s="167"/>
      <c r="M202" s="171"/>
      <c r="N202" s="172"/>
      <c r="O202" s="172"/>
      <c r="P202" s="172"/>
      <c r="Q202" s="172"/>
      <c r="R202" s="172"/>
      <c r="S202" s="172"/>
      <c r="T202" s="173"/>
      <c r="AT202" s="168" t="s">
        <v>2624</v>
      </c>
      <c r="AU202" s="168" t="s">
        <v>2217</v>
      </c>
      <c r="AV202" s="13" t="s">
        <v>2217</v>
      </c>
      <c r="AW202" s="13" t="s">
        <v>26</v>
      </c>
      <c r="AX202" s="13" t="s">
        <v>2207</v>
      </c>
      <c r="AY202" s="168" t="s">
        <v>2612</v>
      </c>
    </row>
    <row r="203" spans="1:65" s="13" customFormat="1">
      <c r="B203" s="167"/>
      <c r="D203" s="161" t="s">
        <v>2624</v>
      </c>
      <c r="E203" s="168" t="s">
        <v>2156</v>
      </c>
      <c r="F203" s="169" t="s">
        <v>1275</v>
      </c>
      <c r="H203" s="170">
        <v>18.747</v>
      </c>
      <c r="I203" s="346"/>
      <c r="L203" s="167"/>
      <c r="M203" s="171"/>
      <c r="N203" s="172"/>
      <c r="O203" s="172"/>
      <c r="P203" s="172"/>
      <c r="Q203" s="172"/>
      <c r="R203" s="172"/>
      <c r="S203" s="172"/>
      <c r="T203" s="173"/>
      <c r="AT203" s="168" t="s">
        <v>2624</v>
      </c>
      <c r="AU203" s="168" t="s">
        <v>2217</v>
      </c>
      <c r="AV203" s="13" t="s">
        <v>2217</v>
      </c>
      <c r="AW203" s="13" t="s">
        <v>26</v>
      </c>
      <c r="AX203" s="13" t="s">
        <v>2207</v>
      </c>
      <c r="AY203" s="168" t="s">
        <v>2612</v>
      </c>
    </row>
    <row r="204" spans="1:65" s="14" customFormat="1">
      <c r="B204" s="174"/>
      <c r="D204" s="161" t="s">
        <v>2624</v>
      </c>
      <c r="E204" s="175" t="s">
        <v>2156</v>
      </c>
      <c r="F204" s="176" t="s">
        <v>2638</v>
      </c>
      <c r="H204" s="177">
        <v>29.744</v>
      </c>
      <c r="I204" s="347"/>
      <c r="L204" s="174"/>
      <c r="M204" s="178"/>
      <c r="N204" s="179"/>
      <c r="O204" s="179"/>
      <c r="P204" s="179"/>
      <c r="Q204" s="179"/>
      <c r="R204" s="179"/>
      <c r="S204" s="179"/>
      <c r="T204" s="180"/>
      <c r="AT204" s="175" t="s">
        <v>2624</v>
      </c>
      <c r="AU204" s="175" t="s">
        <v>2217</v>
      </c>
      <c r="AV204" s="14" t="s">
        <v>2329</v>
      </c>
      <c r="AW204" s="14" t="s">
        <v>26</v>
      </c>
      <c r="AX204" s="14" t="s">
        <v>2207</v>
      </c>
      <c r="AY204" s="175" t="s">
        <v>2612</v>
      </c>
    </row>
    <row r="205" spans="1:65" s="12" customFormat="1">
      <c r="B205" s="160"/>
      <c r="D205" s="161" t="s">
        <v>2624</v>
      </c>
      <c r="E205" s="162" t="s">
        <v>2156</v>
      </c>
      <c r="F205" s="163" t="s">
        <v>2912</v>
      </c>
      <c r="H205" s="162" t="s">
        <v>2156</v>
      </c>
      <c r="I205" s="345"/>
      <c r="L205" s="160"/>
      <c r="M205" s="164"/>
      <c r="N205" s="165"/>
      <c r="O205" s="165"/>
      <c r="P205" s="165"/>
      <c r="Q205" s="165"/>
      <c r="R205" s="165"/>
      <c r="S205" s="165"/>
      <c r="T205" s="166"/>
      <c r="AT205" s="162" t="s">
        <v>2624</v>
      </c>
      <c r="AU205" s="162" t="s">
        <v>2217</v>
      </c>
      <c r="AV205" s="12" t="s">
        <v>2215</v>
      </c>
      <c r="AW205" s="12" t="s">
        <v>26</v>
      </c>
      <c r="AX205" s="12" t="s">
        <v>2207</v>
      </c>
      <c r="AY205" s="162" t="s">
        <v>2612</v>
      </c>
    </row>
    <row r="206" spans="1:65" s="13" customFormat="1">
      <c r="B206" s="167"/>
      <c r="D206" s="161" t="s">
        <v>2624</v>
      </c>
      <c r="E206" s="168" t="s">
        <v>2156</v>
      </c>
      <c r="F206" s="169" t="s">
        <v>2289</v>
      </c>
      <c r="H206" s="170">
        <v>42.817999999999998</v>
      </c>
      <c r="I206" s="346"/>
      <c r="L206" s="167"/>
      <c r="M206" s="171"/>
      <c r="N206" s="172"/>
      <c r="O206" s="172"/>
      <c r="P206" s="172"/>
      <c r="Q206" s="172"/>
      <c r="R206" s="172"/>
      <c r="S206" s="172"/>
      <c r="T206" s="173"/>
      <c r="AT206" s="168" t="s">
        <v>2624</v>
      </c>
      <c r="AU206" s="168" t="s">
        <v>2217</v>
      </c>
      <c r="AV206" s="13" t="s">
        <v>2217</v>
      </c>
      <c r="AW206" s="13" t="s">
        <v>26</v>
      </c>
      <c r="AX206" s="13" t="s">
        <v>2207</v>
      </c>
      <c r="AY206" s="168" t="s">
        <v>2612</v>
      </c>
    </row>
    <row r="207" spans="1:65" s="14" customFormat="1">
      <c r="B207" s="174"/>
      <c r="D207" s="161" t="s">
        <v>2624</v>
      </c>
      <c r="E207" s="175" t="s">
        <v>2156</v>
      </c>
      <c r="F207" s="176" t="s">
        <v>2638</v>
      </c>
      <c r="H207" s="177">
        <v>42.817999999999998</v>
      </c>
      <c r="I207" s="347"/>
      <c r="L207" s="174"/>
      <c r="M207" s="178"/>
      <c r="N207" s="179"/>
      <c r="O207" s="179"/>
      <c r="P207" s="179"/>
      <c r="Q207" s="179"/>
      <c r="R207" s="179"/>
      <c r="S207" s="179"/>
      <c r="T207" s="180"/>
      <c r="AT207" s="175" t="s">
        <v>2624</v>
      </c>
      <c r="AU207" s="175" t="s">
        <v>2217</v>
      </c>
      <c r="AV207" s="14" t="s">
        <v>2329</v>
      </c>
      <c r="AW207" s="14" t="s">
        <v>26</v>
      </c>
      <c r="AX207" s="14" t="s">
        <v>2207</v>
      </c>
      <c r="AY207" s="175" t="s">
        <v>2612</v>
      </c>
    </row>
    <row r="208" spans="1:65" s="12" customFormat="1">
      <c r="B208" s="160"/>
      <c r="D208" s="161" t="s">
        <v>2624</v>
      </c>
      <c r="E208" s="162" t="s">
        <v>2156</v>
      </c>
      <c r="F208" s="163" t="s">
        <v>2889</v>
      </c>
      <c r="H208" s="162" t="s">
        <v>2156</v>
      </c>
      <c r="I208" s="345"/>
      <c r="L208" s="160"/>
      <c r="M208" s="164"/>
      <c r="N208" s="165"/>
      <c r="O208" s="165"/>
      <c r="P208" s="165"/>
      <c r="Q208" s="165"/>
      <c r="R208" s="165"/>
      <c r="S208" s="165"/>
      <c r="T208" s="166"/>
      <c r="AT208" s="162" t="s">
        <v>2624</v>
      </c>
      <c r="AU208" s="162" t="s">
        <v>2217</v>
      </c>
      <c r="AV208" s="12" t="s">
        <v>2215</v>
      </c>
      <c r="AW208" s="12" t="s">
        <v>26</v>
      </c>
      <c r="AX208" s="12" t="s">
        <v>2207</v>
      </c>
      <c r="AY208" s="162" t="s">
        <v>2612</v>
      </c>
    </row>
    <row r="209" spans="1:65" s="13" customFormat="1">
      <c r="B209" s="167"/>
      <c r="D209" s="161" t="s">
        <v>2624</v>
      </c>
      <c r="E209" s="168" t="s">
        <v>2156</v>
      </c>
      <c r="F209" s="169" t="s">
        <v>139</v>
      </c>
      <c r="H209" s="170">
        <v>35.194000000000003</v>
      </c>
      <c r="I209" s="346"/>
      <c r="L209" s="167"/>
      <c r="M209" s="171"/>
      <c r="N209" s="172"/>
      <c r="O209" s="172"/>
      <c r="P209" s="172"/>
      <c r="Q209" s="172"/>
      <c r="R209" s="172"/>
      <c r="S209" s="172"/>
      <c r="T209" s="173"/>
      <c r="AT209" s="168" t="s">
        <v>2624</v>
      </c>
      <c r="AU209" s="168" t="s">
        <v>2217</v>
      </c>
      <c r="AV209" s="13" t="s">
        <v>2217</v>
      </c>
      <c r="AW209" s="13" t="s">
        <v>26</v>
      </c>
      <c r="AX209" s="13" t="s">
        <v>2207</v>
      </c>
      <c r="AY209" s="168" t="s">
        <v>2612</v>
      </c>
    </row>
    <row r="210" spans="1:65" s="14" customFormat="1">
      <c r="B210" s="174"/>
      <c r="D210" s="161" t="s">
        <v>2624</v>
      </c>
      <c r="E210" s="175" t="s">
        <v>2156</v>
      </c>
      <c r="F210" s="176" t="s">
        <v>2638</v>
      </c>
      <c r="H210" s="177">
        <v>35.194000000000003</v>
      </c>
      <c r="I210" s="347"/>
      <c r="L210" s="174"/>
      <c r="M210" s="178"/>
      <c r="N210" s="179"/>
      <c r="O210" s="179"/>
      <c r="P210" s="179"/>
      <c r="Q210" s="179"/>
      <c r="R210" s="179"/>
      <c r="S210" s="179"/>
      <c r="T210" s="180"/>
      <c r="AT210" s="175" t="s">
        <v>2624</v>
      </c>
      <c r="AU210" s="175" t="s">
        <v>2217</v>
      </c>
      <c r="AV210" s="14" t="s">
        <v>2329</v>
      </c>
      <c r="AW210" s="14" t="s">
        <v>26</v>
      </c>
      <c r="AX210" s="14" t="s">
        <v>2207</v>
      </c>
      <c r="AY210" s="175" t="s">
        <v>2612</v>
      </c>
    </row>
    <row r="211" spans="1:65" s="15" customFormat="1">
      <c r="B211" s="181"/>
      <c r="D211" s="161" t="s">
        <v>2624</v>
      </c>
      <c r="E211" s="182" t="s">
        <v>2156</v>
      </c>
      <c r="F211" s="183" t="s">
        <v>2641</v>
      </c>
      <c r="H211" s="184">
        <v>107.756</v>
      </c>
      <c r="I211" s="348"/>
      <c r="L211" s="181"/>
      <c r="M211" s="185"/>
      <c r="N211" s="186"/>
      <c r="O211" s="186"/>
      <c r="P211" s="186"/>
      <c r="Q211" s="186"/>
      <c r="R211" s="186"/>
      <c r="S211" s="186"/>
      <c r="T211" s="187"/>
      <c r="AT211" s="182" t="s">
        <v>2624</v>
      </c>
      <c r="AU211" s="182" t="s">
        <v>2217</v>
      </c>
      <c r="AV211" s="15" t="s">
        <v>2389</v>
      </c>
      <c r="AW211" s="15" t="s">
        <v>26</v>
      </c>
      <c r="AX211" s="15" t="s">
        <v>2215</v>
      </c>
      <c r="AY211" s="182" t="s">
        <v>2612</v>
      </c>
    </row>
    <row r="212" spans="1:65" s="1" customFormat="1" ht="16.5" customHeight="1">
      <c r="A212" s="29"/>
      <c r="B212" s="146"/>
      <c r="C212" s="147" t="s">
        <v>2335</v>
      </c>
      <c r="D212" s="147" t="s">
        <v>2618</v>
      </c>
      <c r="E212" s="148" t="s">
        <v>1280</v>
      </c>
      <c r="F212" s="149" t="s">
        <v>1281</v>
      </c>
      <c r="G212" s="150" t="s">
        <v>2248</v>
      </c>
      <c r="H212" s="151">
        <v>23.167999999999999</v>
      </c>
      <c r="I212" s="344"/>
      <c r="J212" s="152">
        <f>ROUND(I212*H212,2)</f>
        <v>0</v>
      </c>
      <c r="K212" s="153"/>
      <c r="L212" s="30"/>
      <c r="M212" s="154" t="s">
        <v>2156</v>
      </c>
      <c r="N212" s="155" t="s">
        <v>2172</v>
      </c>
      <c r="O212" s="156">
        <v>0.25600000000000001</v>
      </c>
      <c r="P212" s="156">
        <f>O212*H212</f>
        <v>5.9310080000000003</v>
      </c>
      <c r="Q212" s="156">
        <v>0</v>
      </c>
      <c r="R212" s="156">
        <f>Q212*H212</f>
        <v>0</v>
      </c>
      <c r="S212" s="156">
        <v>0</v>
      </c>
      <c r="T212" s="157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2389</v>
      </c>
      <c r="AT212" s="158" t="s">
        <v>2618</v>
      </c>
      <c r="AU212" s="158" t="s">
        <v>2217</v>
      </c>
      <c r="AY212" s="17" t="s">
        <v>2612</v>
      </c>
      <c r="BE212" s="159">
        <f>IF(N212="základní",J212,0)</f>
        <v>0</v>
      </c>
      <c r="BF212" s="159">
        <f>IF(N212="snížená",J212,0)</f>
        <v>0</v>
      </c>
      <c r="BG212" s="159">
        <f>IF(N212="zákl. přenesená",J212,0)</f>
        <v>0</v>
      </c>
      <c r="BH212" s="159">
        <f>IF(N212="sníž. přenesená",J212,0)</f>
        <v>0</v>
      </c>
      <c r="BI212" s="159">
        <f>IF(N212="nulová",J212,0)</f>
        <v>0</v>
      </c>
      <c r="BJ212" s="17" t="s">
        <v>2215</v>
      </c>
      <c r="BK212" s="159">
        <f>ROUND(I212*H212,2)</f>
        <v>0</v>
      </c>
      <c r="BL212" s="17" t="s">
        <v>2389</v>
      </c>
      <c r="BM212" s="158" t="s">
        <v>147</v>
      </c>
    </row>
    <row r="213" spans="1:65" s="12" customFormat="1">
      <c r="B213" s="160"/>
      <c r="D213" s="161" t="s">
        <v>2624</v>
      </c>
      <c r="E213" s="162" t="s">
        <v>2156</v>
      </c>
      <c r="F213" s="163" t="s">
        <v>1283</v>
      </c>
      <c r="H213" s="162" t="s">
        <v>2156</v>
      </c>
      <c r="I213" s="345"/>
      <c r="L213" s="160"/>
      <c r="M213" s="164"/>
      <c r="N213" s="165"/>
      <c r="O213" s="165"/>
      <c r="P213" s="165"/>
      <c r="Q213" s="165"/>
      <c r="R213" s="165"/>
      <c r="S213" s="165"/>
      <c r="T213" s="166"/>
      <c r="AT213" s="162" t="s">
        <v>2624</v>
      </c>
      <c r="AU213" s="162" t="s">
        <v>2217</v>
      </c>
      <c r="AV213" s="12" t="s">
        <v>2215</v>
      </c>
      <c r="AW213" s="12" t="s">
        <v>26</v>
      </c>
      <c r="AX213" s="12" t="s">
        <v>2207</v>
      </c>
      <c r="AY213" s="162" t="s">
        <v>2612</v>
      </c>
    </row>
    <row r="214" spans="1:65" s="13" customFormat="1">
      <c r="B214" s="167"/>
      <c r="D214" s="161" t="s">
        <v>2624</v>
      </c>
      <c r="E214" s="168" t="s">
        <v>2156</v>
      </c>
      <c r="F214" s="169" t="s">
        <v>1275</v>
      </c>
      <c r="H214" s="170">
        <v>18.747</v>
      </c>
      <c r="I214" s="346"/>
      <c r="L214" s="167"/>
      <c r="M214" s="171"/>
      <c r="N214" s="172"/>
      <c r="O214" s="172"/>
      <c r="P214" s="172"/>
      <c r="Q214" s="172"/>
      <c r="R214" s="172"/>
      <c r="S214" s="172"/>
      <c r="T214" s="173"/>
      <c r="AT214" s="168" t="s">
        <v>2624</v>
      </c>
      <c r="AU214" s="168" t="s">
        <v>2217</v>
      </c>
      <c r="AV214" s="13" t="s">
        <v>2217</v>
      </c>
      <c r="AW214" s="13" t="s">
        <v>26</v>
      </c>
      <c r="AX214" s="13" t="s">
        <v>2207</v>
      </c>
      <c r="AY214" s="168" t="s">
        <v>2612</v>
      </c>
    </row>
    <row r="215" spans="1:65" s="14" customFormat="1">
      <c r="B215" s="174"/>
      <c r="D215" s="161" t="s">
        <v>2624</v>
      </c>
      <c r="E215" s="175" t="s">
        <v>2156</v>
      </c>
      <c r="F215" s="176" t="s">
        <v>2638</v>
      </c>
      <c r="H215" s="177">
        <v>18.747</v>
      </c>
      <c r="I215" s="347"/>
      <c r="L215" s="174"/>
      <c r="M215" s="178"/>
      <c r="N215" s="179"/>
      <c r="O215" s="179"/>
      <c r="P215" s="179"/>
      <c r="Q215" s="179"/>
      <c r="R215" s="179"/>
      <c r="S215" s="179"/>
      <c r="T215" s="180"/>
      <c r="AT215" s="175" t="s">
        <v>2624</v>
      </c>
      <c r="AU215" s="175" t="s">
        <v>2217</v>
      </c>
      <c r="AV215" s="14" t="s">
        <v>2329</v>
      </c>
      <c r="AW215" s="14" t="s">
        <v>26</v>
      </c>
      <c r="AX215" s="14" t="s">
        <v>2207</v>
      </c>
      <c r="AY215" s="175" t="s">
        <v>2612</v>
      </c>
    </row>
    <row r="216" spans="1:65" s="12" customFormat="1">
      <c r="B216" s="160"/>
      <c r="D216" s="161" t="s">
        <v>2624</v>
      </c>
      <c r="E216" s="162" t="s">
        <v>2156</v>
      </c>
      <c r="F216" s="163" t="s">
        <v>2912</v>
      </c>
      <c r="H216" s="162" t="s">
        <v>2156</v>
      </c>
      <c r="I216" s="345"/>
      <c r="L216" s="160"/>
      <c r="M216" s="164"/>
      <c r="N216" s="165"/>
      <c r="O216" s="165"/>
      <c r="P216" s="165"/>
      <c r="Q216" s="165"/>
      <c r="R216" s="165"/>
      <c r="S216" s="165"/>
      <c r="T216" s="166"/>
      <c r="AT216" s="162" t="s">
        <v>2624</v>
      </c>
      <c r="AU216" s="162" t="s">
        <v>2217</v>
      </c>
      <c r="AV216" s="12" t="s">
        <v>2215</v>
      </c>
      <c r="AW216" s="12" t="s">
        <v>26</v>
      </c>
      <c r="AX216" s="12" t="s">
        <v>2207</v>
      </c>
      <c r="AY216" s="162" t="s">
        <v>2612</v>
      </c>
    </row>
    <row r="217" spans="1:65" s="13" customFormat="1">
      <c r="B217" s="167"/>
      <c r="D217" s="161" t="s">
        <v>2624</v>
      </c>
      <c r="E217" s="168" t="s">
        <v>2156</v>
      </c>
      <c r="F217" s="169" t="s">
        <v>2292</v>
      </c>
      <c r="H217" s="170">
        <v>4.4210000000000003</v>
      </c>
      <c r="I217" s="346"/>
      <c r="L217" s="167"/>
      <c r="M217" s="171"/>
      <c r="N217" s="172"/>
      <c r="O217" s="172"/>
      <c r="P217" s="172"/>
      <c r="Q217" s="172"/>
      <c r="R217" s="172"/>
      <c r="S217" s="172"/>
      <c r="T217" s="173"/>
      <c r="AT217" s="168" t="s">
        <v>2624</v>
      </c>
      <c r="AU217" s="168" t="s">
        <v>2217</v>
      </c>
      <c r="AV217" s="13" t="s">
        <v>2217</v>
      </c>
      <c r="AW217" s="13" t="s">
        <v>26</v>
      </c>
      <c r="AX217" s="13" t="s">
        <v>2207</v>
      </c>
      <c r="AY217" s="168" t="s">
        <v>2612</v>
      </c>
    </row>
    <row r="218" spans="1:65" s="14" customFormat="1">
      <c r="B218" s="174"/>
      <c r="D218" s="161" t="s">
        <v>2624</v>
      </c>
      <c r="E218" s="175" t="s">
        <v>2156</v>
      </c>
      <c r="F218" s="176" t="s">
        <v>2638</v>
      </c>
      <c r="H218" s="177">
        <v>4.4210000000000003</v>
      </c>
      <c r="I218" s="347"/>
      <c r="L218" s="174"/>
      <c r="M218" s="178"/>
      <c r="N218" s="179"/>
      <c r="O218" s="179"/>
      <c r="P218" s="179"/>
      <c r="Q218" s="179"/>
      <c r="R218" s="179"/>
      <c r="S218" s="179"/>
      <c r="T218" s="180"/>
      <c r="AT218" s="175" t="s">
        <v>2624</v>
      </c>
      <c r="AU218" s="175" t="s">
        <v>2217</v>
      </c>
      <c r="AV218" s="14" t="s">
        <v>2329</v>
      </c>
      <c r="AW218" s="14" t="s">
        <v>26</v>
      </c>
      <c r="AX218" s="14" t="s">
        <v>2207</v>
      </c>
      <c r="AY218" s="175" t="s">
        <v>2612</v>
      </c>
    </row>
    <row r="219" spans="1:65" s="15" customFormat="1">
      <c r="B219" s="181"/>
      <c r="D219" s="161" t="s">
        <v>2624</v>
      </c>
      <c r="E219" s="182" t="s">
        <v>2156</v>
      </c>
      <c r="F219" s="183" t="s">
        <v>2641</v>
      </c>
      <c r="H219" s="184">
        <v>23.167999999999999</v>
      </c>
      <c r="I219" s="348"/>
      <c r="L219" s="181"/>
      <c r="M219" s="185"/>
      <c r="N219" s="186"/>
      <c r="O219" s="186"/>
      <c r="P219" s="186"/>
      <c r="Q219" s="186"/>
      <c r="R219" s="186"/>
      <c r="S219" s="186"/>
      <c r="T219" s="187"/>
      <c r="AT219" s="182" t="s">
        <v>2624</v>
      </c>
      <c r="AU219" s="182" t="s">
        <v>2217</v>
      </c>
      <c r="AV219" s="15" t="s">
        <v>2389</v>
      </c>
      <c r="AW219" s="15" t="s">
        <v>26</v>
      </c>
      <c r="AX219" s="15" t="s">
        <v>2215</v>
      </c>
      <c r="AY219" s="182" t="s">
        <v>2612</v>
      </c>
    </row>
    <row r="220" spans="1:65" s="1" customFormat="1" ht="16.5" customHeight="1">
      <c r="A220" s="29"/>
      <c r="B220" s="146"/>
      <c r="C220" s="147" t="s">
        <v>2374</v>
      </c>
      <c r="D220" s="147" t="s">
        <v>2618</v>
      </c>
      <c r="E220" s="148" t="s">
        <v>2916</v>
      </c>
      <c r="F220" s="149" t="s">
        <v>2917</v>
      </c>
      <c r="G220" s="150" t="s">
        <v>2248</v>
      </c>
      <c r="H220" s="151">
        <v>46.334000000000003</v>
      </c>
      <c r="I220" s="344"/>
      <c r="J220" s="152">
        <f>ROUND(I220*H220,2)</f>
        <v>0</v>
      </c>
      <c r="K220" s="153"/>
      <c r="L220" s="30"/>
      <c r="M220" s="154" t="s">
        <v>2156</v>
      </c>
      <c r="N220" s="155" t="s">
        <v>2172</v>
      </c>
      <c r="O220" s="156">
        <v>8.9999999999999993E-3</v>
      </c>
      <c r="P220" s="156">
        <f>O220*H220</f>
        <v>0.41700599999999999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8" t="s">
        <v>2389</v>
      </c>
      <c r="AT220" s="158" t="s">
        <v>2618</v>
      </c>
      <c r="AU220" s="158" t="s">
        <v>2217</v>
      </c>
      <c r="AY220" s="17" t="s">
        <v>2612</v>
      </c>
      <c r="BE220" s="159">
        <f>IF(N220="základní",J220,0)</f>
        <v>0</v>
      </c>
      <c r="BF220" s="159">
        <f>IF(N220="snížená",J220,0)</f>
        <v>0</v>
      </c>
      <c r="BG220" s="159">
        <f>IF(N220="zákl. přenesená",J220,0)</f>
        <v>0</v>
      </c>
      <c r="BH220" s="159">
        <f>IF(N220="sníž. přenesená",J220,0)</f>
        <v>0</v>
      </c>
      <c r="BI220" s="159">
        <f>IF(N220="nulová",J220,0)</f>
        <v>0</v>
      </c>
      <c r="BJ220" s="17" t="s">
        <v>2215</v>
      </c>
      <c r="BK220" s="159">
        <f>ROUND(I220*H220,2)</f>
        <v>0</v>
      </c>
      <c r="BL220" s="17" t="s">
        <v>2389</v>
      </c>
      <c r="BM220" s="158" t="s">
        <v>148</v>
      </c>
    </row>
    <row r="221" spans="1:65" s="13" customFormat="1">
      <c r="B221" s="167"/>
      <c r="D221" s="161" t="s">
        <v>2624</v>
      </c>
      <c r="E221" s="168" t="s">
        <v>2156</v>
      </c>
      <c r="F221" s="169" t="s">
        <v>1285</v>
      </c>
      <c r="H221" s="170">
        <v>46.334000000000003</v>
      </c>
      <c r="I221" s="346"/>
      <c r="L221" s="167"/>
      <c r="M221" s="171"/>
      <c r="N221" s="172"/>
      <c r="O221" s="172"/>
      <c r="P221" s="172"/>
      <c r="Q221" s="172"/>
      <c r="R221" s="172"/>
      <c r="S221" s="172"/>
      <c r="T221" s="173"/>
      <c r="AT221" s="168" t="s">
        <v>2624</v>
      </c>
      <c r="AU221" s="168" t="s">
        <v>2217</v>
      </c>
      <c r="AV221" s="13" t="s">
        <v>2217</v>
      </c>
      <c r="AW221" s="13" t="s">
        <v>26</v>
      </c>
      <c r="AX221" s="13" t="s">
        <v>2207</v>
      </c>
      <c r="AY221" s="168" t="s">
        <v>2612</v>
      </c>
    </row>
    <row r="222" spans="1:65" s="15" customFormat="1">
      <c r="B222" s="181"/>
      <c r="D222" s="161" t="s">
        <v>2624</v>
      </c>
      <c r="E222" s="182" t="s">
        <v>2156</v>
      </c>
      <c r="F222" s="183" t="s">
        <v>2641</v>
      </c>
      <c r="H222" s="184">
        <v>46.334000000000003</v>
      </c>
      <c r="I222" s="348"/>
      <c r="L222" s="181"/>
      <c r="M222" s="185"/>
      <c r="N222" s="186"/>
      <c r="O222" s="186"/>
      <c r="P222" s="186"/>
      <c r="Q222" s="186"/>
      <c r="R222" s="186"/>
      <c r="S222" s="186"/>
      <c r="T222" s="187"/>
      <c r="AT222" s="182" t="s">
        <v>2624</v>
      </c>
      <c r="AU222" s="182" t="s">
        <v>2217</v>
      </c>
      <c r="AV222" s="15" t="s">
        <v>2389</v>
      </c>
      <c r="AW222" s="15" t="s">
        <v>26</v>
      </c>
      <c r="AX222" s="15" t="s">
        <v>2215</v>
      </c>
      <c r="AY222" s="182" t="s">
        <v>2612</v>
      </c>
    </row>
    <row r="223" spans="1:65" s="1" customFormat="1" ht="16.5" customHeight="1">
      <c r="A223" s="29"/>
      <c r="B223" s="146"/>
      <c r="C223" s="147" t="s">
        <v>2425</v>
      </c>
      <c r="D223" s="147" t="s">
        <v>2618</v>
      </c>
      <c r="E223" s="148" t="s">
        <v>2944</v>
      </c>
      <c r="F223" s="149" t="s">
        <v>2945</v>
      </c>
      <c r="G223" s="150" t="s">
        <v>2248</v>
      </c>
      <c r="H223" s="151">
        <v>37.493000000000002</v>
      </c>
      <c r="I223" s="344"/>
      <c r="J223" s="152">
        <f>ROUND(I223*H223,2)</f>
        <v>0</v>
      </c>
      <c r="K223" s="153"/>
      <c r="L223" s="30"/>
      <c r="M223" s="154" t="s">
        <v>2156</v>
      </c>
      <c r="N223" s="155" t="s">
        <v>2172</v>
      </c>
      <c r="O223" s="156">
        <v>0.32800000000000001</v>
      </c>
      <c r="P223" s="156">
        <f>O223*H223</f>
        <v>12.297704000000001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8" t="s">
        <v>2389</v>
      </c>
      <c r="AT223" s="158" t="s">
        <v>2618</v>
      </c>
      <c r="AU223" s="158" t="s">
        <v>2217</v>
      </c>
      <c r="AY223" s="17" t="s">
        <v>2612</v>
      </c>
      <c r="BE223" s="159">
        <f>IF(N223="základní",J223,0)</f>
        <v>0</v>
      </c>
      <c r="BF223" s="159">
        <f>IF(N223="snížená",J223,0)</f>
        <v>0</v>
      </c>
      <c r="BG223" s="159">
        <f>IF(N223="zákl. přenesená",J223,0)</f>
        <v>0</v>
      </c>
      <c r="BH223" s="159">
        <f>IF(N223="sníž. přenesená",J223,0)</f>
        <v>0</v>
      </c>
      <c r="BI223" s="159">
        <f>IF(N223="nulová",J223,0)</f>
        <v>0</v>
      </c>
      <c r="BJ223" s="17" t="s">
        <v>2215</v>
      </c>
      <c r="BK223" s="159">
        <f>ROUND(I223*H223,2)</f>
        <v>0</v>
      </c>
      <c r="BL223" s="17" t="s">
        <v>2389</v>
      </c>
      <c r="BM223" s="158" t="s">
        <v>149</v>
      </c>
    </row>
    <row r="224" spans="1:65" s="12" customFormat="1">
      <c r="B224" s="160"/>
      <c r="D224" s="161" t="s">
        <v>2624</v>
      </c>
      <c r="E224" s="162" t="s">
        <v>2156</v>
      </c>
      <c r="F224" s="163" t="s">
        <v>2947</v>
      </c>
      <c r="H224" s="162" t="s">
        <v>2156</v>
      </c>
      <c r="I224" s="345"/>
      <c r="L224" s="160"/>
      <c r="M224" s="164"/>
      <c r="N224" s="165"/>
      <c r="O224" s="165"/>
      <c r="P224" s="165"/>
      <c r="Q224" s="165"/>
      <c r="R224" s="165"/>
      <c r="S224" s="165"/>
      <c r="T224" s="166"/>
      <c r="AT224" s="162" t="s">
        <v>2624</v>
      </c>
      <c r="AU224" s="162" t="s">
        <v>2217</v>
      </c>
      <c r="AV224" s="12" t="s">
        <v>2215</v>
      </c>
      <c r="AW224" s="12" t="s">
        <v>26</v>
      </c>
      <c r="AX224" s="12" t="s">
        <v>2207</v>
      </c>
      <c r="AY224" s="162" t="s">
        <v>2612</v>
      </c>
    </row>
    <row r="225" spans="1:65" s="13" customFormat="1">
      <c r="B225" s="167"/>
      <c r="D225" s="161" t="s">
        <v>2624</v>
      </c>
      <c r="E225" s="168" t="s">
        <v>2156</v>
      </c>
      <c r="F225" s="169" t="s">
        <v>2246</v>
      </c>
      <c r="H225" s="170">
        <v>46.334000000000003</v>
      </c>
      <c r="I225" s="346"/>
      <c r="L225" s="167"/>
      <c r="M225" s="171"/>
      <c r="N225" s="172"/>
      <c r="O225" s="172"/>
      <c r="P225" s="172"/>
      <c r="Q225" s="172"/>
      <c r="R225" s="172"/>
      <c r="S225" s="172"/>
      <c r="T225" s="173"/>
      <c r="AT225" s="168" t="s">
        <v>2624</v>
      </c>
      <c r="AU225" s="168" t="s">
        <v>2217</v>
      </c>
      <c r="AV225" s="13" t="s">
        <v>2217</v>
      </c>
      <c r="AW225" s="13" t="s">
        <v>26</v>
      </c>
      <c r="AX225" s="13" t="s">
        <v>2207</v>
      </c>
      <c r="AY225" s="168" t="s">
        <v>2612</v>
      </c>
    </row>
    <row r="226" spans="1:65" s="12" customFormat="1">
      <c r="B226" s="160"/>
      <c r="D226" s="161" t="s">
        <v>2624</v>
      </c>
      <c r="E226" s="162" t="s">
        <v>2156</v>
      </c>
      <c r="F226" s="163" t="s">
        <v>150</v>
      </c>
      <c r="H226" s="162" t="s">
        <v>2156</v>
      </c>
      <c r="I226" s="345"/>
      <c r="L226" s="160"/>
      <c r="M226" s="164"/>
      <c r="N226" s="165"/>
      <c r="O226" s="165"/>
      <c r="P226" s="165"/>
      <c r="Q226" s="165"/>
      <c r="R226" s="165"/>
      <c r="S226" s="165"/>
      <c r="T226" s="166"/>
      <c r="AT226" s="162" t="s">
        <v>2624</v>
      </c>
      <c r="AU226" s="162" t="s">
        <v>2217</v>
      </c>
      <c r="AV226" s="12" t="s">
        <v>2215</v>
      </c>
      <c r="AW226" s="12" t="s">
        <v>26</v>
      </c>
      <c r="AX226" s="12" t="s">
        <v>2207</v>
      </c>
      <c r="AY226" s="162" t="s">
        <v>2612</v>
      </c>
    </row>
    <row r="227" spans="1:65" s="13" customFormat="1">
      <c r="B227" s="167"/>
      <c r="D227" s="161" t="s">
        <v>2624</v>
      </c>
      <c r="E227" s="168" t="s">
        <v>2156</v>
      </c>
      <c r="F227" s="169" t="s">
        <v>1291</v>
      </c>
      <c r="H227" s="170">
        <v>-3.7130000000000001</v>
      </c>
      <c r="I227" s="346"/>
      <c r="L227" s="167"/>
      <c r="M227" s="171"/>
      <c r="N227" s="172"/>
      <c r="O227" s="172"/>
      <c r="P227" s="172"/>
      <c r="Q227" s="172"/>
      <c r="R227" s="172"/>
      <c r="S227" s="172"/>
      <c r="T227" s="173"/>
      <c r="AT227" s="168" t="s">
        <v>2624</v>
      </c>
      <c r="AU227" s="168" t="s">
        <v>2217</v>
      </c>
      <c r="AV227" s="13" t="s">
        <v>2217</v>
      </c>
      <c r="AW227" s="13" t="s">
        <v>26</v>
      </c>
      <c r="AX227" s="13" t="s">
        <v>2207</v>
      </c>
      <c r="AY227" s="168" t="s">
        <v>2612</v>
      </c>
    </row>
    <row r="228" spans="1:65" s="12" customFormat="1">
      <c r="B228" s="160"/>
      <c r="D228" s="161" t="s">
        <v>2624</v>
      </c>
      <c r="E228" s="162" t="s">
        <v>2156</v>
      </c>
      <c r="F228" s="163" t="s">
        <v>151</v>
      </c>
      <c r="H228" s="162" t="s">
        <v>2156</v>
      </c>
      <c r="I228" s="345"/>
      <c r="L228" s="160"/>
      <c r="M228" s="164"/>
      <c r="N228" s="165"/>
      <c r="O228" s="165"/>
      <c r="P228" s="165"/>
      <c r="Q228" s="165"/>
      <c r="R228" s="165"/>
      <c r="S228" s="165"/>
      <c r="T228" s="166"/>
      <c r="AT228" s="162" t="s">
        <v>2624</v>
      </c>
      <c r="AU228" s="162" t="s">
        <v>2217</v>
      </c>
      <c r="AV228" s="12" t="s">
        <v>2215</v>
      </c>
      <c r="AW228" s="12" t="s">
        <v>26</v>
      </c>
      <c r="AX228" s="12" t="s">
        <v>2207</v>
      </c>
      <c r="AY228" s="162" t="s">
        <v>2612</v>
      </c>
    </row>
    <row r="229" spans="1:65" s="13" customFormat="1">
      <c r="B229" s="167"/>
      <c r="D229" s="161" t="s">
        <v>2624</v>
      </c>
      <c r="E229" s="168" t="s">
        <v>2156</v>
      </c>
      <c r="F229" s="169" t="s">
        <v>152</v>
      </c>
      <c r="H229" s="170">
        <v>-2.2330000000000001</v>
      </c>
      <c r="I229" s="346"/>
      <c r="L229" s="167"/>
      <c r="M229" s="171"/>
      <c r="N229" s="172"/>
      <c r="O229" s="172"/>
      <c r="P229" s="172"/>
      <c r="Q229" s="172"/>
      <c r="R229" s="172"/>
      <c r="S229" s="172"/>
      <c r="T229" s="173"/>
      <c r="AT229" s="168" t="s">
        <v>2624</v>
      </c>
      <c r="AU229" s="168" t="s">
        <v>2217</v>
      </c>
      <c r="AV229" s="13" t="s">
        <v>2217</v>
      </c>
      <c r="AW229" s="13" t="s">
        <v>26</v>
      </c>
      <c r="AX229" s="13" t="s">
        <v>2207</v>
      </c>
      <c r="AY229" s="168" t="s">
        <v>2612</v>
      </c>
    </row>
    <row r="230" spans="1:65" s="12" customFormat="1">
      <c r="B230" s="160"/>
      <c r="D230" s="161" t="s">
        <v>2624</v>
      </c>
      <c r="E230" s="162" t="s">
        <v>2156</v>
      </c>
      <c r="F230" s="163" t="s">
        <v>153</v>
      </c>
      <c r="H230" s="162" t="s">
        <v>2156</v>
      </c>
      <c r="I230" s="345"/>
      <c r="L230" s="160"/>
      <c r="M230" s="164"/>
      <c r="N230" s="165"/>
      <c r="O230" s="165"/>
      <c r="P230" s="165"/>
      <c r="Q230" s="165"/>
      <c r="R230" s="165"/>
      <c r="S230" s="165"/>
      <c r="T230" s="166"/>
      <c r="AT230" s="162" t="s">
        <v>2624</v>
      </c>
      <c r="AU230" s="162" t="s">
        <v>2217</v>
      </c>
      <c r="AV230" s="12" t="s">
        <v>2215</v>
      </c>
      <c r="AW230" s="12" t="s">
        <v>26</v>
      </c>
      <c r="AX230" s="12" t="s">
        <v>2207</v>
      </c>
      <c r="AY230" s="162" t="s">
        <v>2612</v>
      </c>
    </row>
    <row r="231" spans="1:65" s="13" customFormat="1">
      <c r="B231" s="167"/>
      <c r="D231" s="161" t="s">
        <v>2624</v>
      </c>
      <c r="E231" s="168" t="s">
        <v>2156</v>
      </c>
      <c r="F231" s="169" t="s">
        <v>154</v>
      </c>
      <c r="H231" s="170">
        <v>-2.895</v>
      </c>
      <c r="I231" s="346"/>
      <c r="L231" s="167"/>
      <c r="M231" s="171"/>
      <c r="N231" s="172"/>
      <c r="O231" s="172"/>
      <c r="P231" s="172"/>
      <c r="Q231" s="172"/>
      <c r="R231" s="172"/>
      <c r="S231" s="172"/>
      <c r="T231" s="173"/>
      <c r="AT231" s="168" t="s">
        <v>2624</v>
      </c>
      <c r="AU231" s="168" t="s">
        <v>2217</v>
      </c>
      <c r="AV231" s="13" t="s">
        <v>2217</v>
      </c>
      <c r="AW231" s="13" t="s">
        <v>26</v>
      </c>
      <c r="AX231" s="13" t="s">
        <v>2207</v>
      </c>
      <c r="AY231" s="168" t="s">
        <v>2612</v>
      </c>
    </row>
    <row r="232" spans="1:65" s="15" customFormat="1">
      <c r="B232" s="181"/>
      <c r="D232" s="161" t="s">
        <v>2624</v>
      </c>
      <c r="E232" s="182" t="s">
        <v>2275</v>
      </c>
      <c r="F232" s="183" t="s">
        <v>2641</v>
      </c>
      <c r="H232" s="184">
        <v>37.493000000000002</v>
      </c>
      <c r="I232" s="348"/>
      <c r="L232" s="181"/>
      <c r="M232" s="185"/>
      <c r="N232" s="186"/>
      <c r="O232" s="186"/>
      <c r="P232" s="186"/>
      <c r="Q232" s="186"/>
      <c r="R232" s="186"/>
      <c r="S232" s="186"/>
      <c r="T232" s="187"/>
      <c r="AT232" s="182" t="s">
        <v>2624</v>
      </c>
      <c r="AU232" s="182" t="s">
        <v>2217</v>
      </c>
      <c r="AV232" s="15" t="s">
        <v>2389</v>
      </c>
      <c r="AW232" s="15" t="s">
        <v>26</v>
      </c>
      <c r="AX232" s="15" t="s">
        <v>2215</v>
      </c>
      <c r="AY232" s="182" t="s">
        <v>2612</v>
      </c>
    </row>
    <row r="233" spans="1:65" s="1" customFormat="1" ht="21.75" customHeight="1">
      <c r="A233" s="29"/>
      <c r="B233" s="146"/>
      <c r="C233" s="147" t="s">
        <v>2379</v>
      </c>
      <c r="D233" s="147" t="s">
        <v>2618</v>
      </c>
      <c r="E233" s="148" t="s">
        <v>155</v>
      </c>
      <c r="F233" s="149" t="s">
        <v>156</v>
      </c>
      <c r="G233" s="150" t="s">
        <v>2248</v>
      </c>
      <c r="H233" s="151">
        <v>7.2839999999999998</v>
      </c>
      <c r="I233" s="344"/>
      <c r="J233" s="152">
        <f>ROUND(I233*H233,2)</f>
        <v>0</v>
      </c>
      <c r="K233" s="153"/>
      <c r="L233" s="30"/>
      <c r="M233" s="154" t="s">
        <v>2156</v>
      </c>
      <c r="N233" s="155" t="s">
        <v>2172</v>
      </c>
      <c r="O233" s="156">
        <v>0.94299999999999995</v>
      </c>
      <c r="P233" s="156">
        <f>O233*H233</f>
        <v>6.8688119999999993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8" t="s">
        <v>2389</v>
      </c>
      <c r="AT233" s="158" t="s">
        <v>2618</v>
      </c>
      <c r="AU233" s="158" t="s">
        <v>2217</v>
      </c>
      <c r="AY233" s="17" t="s">
        <v>2612</v>
      </c>
      <c r="BE233" s="159">
        <f>IF(N233="základní",J233,0)</f>
        <v>0</v>
      </c>
      <c r="BF233" s="159">
        <f>IF(N233="snížená",J233,0)</f>
        <v>0</v>
      </c>
      <c r="BG233" s="159">
        <f>IF(N233="zákl. přenesená",J233,0)</f>
        <v>0</v>
      </c>
      <c r="BH233" s="159">
        <f>IF(N233="sníž. přenesená",J233,0)</f>
        <v>0</v>
      </c>
      <c r="BI233" s="159">
        <f>IF(N233="nulová",J233,0)</f>
        <v>0</v>
      </c>
      <c r="BJ233" s="17" t="s">
        <v>2215</v>
      </c>
      <c r="BK233" s="159">
        <f>ROUND(I233*H233,2)</f>
        <v>0</v>
      </c>
      <c r="BL233" s="17" t="s">
        <v>2389</v>
      </c>
      <c r="BM233" s="158" t="s">
        <v>157</v>
      </c>
    </row>
    <row r="234" spans="1:65" s="12" customFormat="1">
      <c r="B234" s="160"/>
      <c r="D234" s="161" t="s">
        <v>2624</v>
      </c>
      <c r="E234" s="162" t="s">
        <v>2156</v>
      </c>
      <c r="F234" s="163" t="s">
        <v>158</v>
      </c>
      <c r="H234" s="162" t="s">
        <v>2156</v>
      </c>
      <c r="I234" s="345"/>
      <c r="L234" s="160"/>
      <c r="M234" s="164"/>
      <c r="N234" s="165"/>
      <c r="O234" s="165"/>
      <c r="P234" s="165"/>
      <c r="Q234" s="165"/>
      <c r="R234" s="165"/>
      <c r="S234" s="165"/>
      <c r="T234" s="166"/>
      <c r="AT234" s="162" t="s">
        <v>2624</v>
      </c>
      <c r="AU234" s="162" t="s">
        <v>2217</v>
      </c>
      <c r="AV234" s="12" t="s">
        <v>2215</v>
      </c>
      <c r="AW234" s="12" t="s">
        <v>26</v>
      </c>
      <c r="AX234" s="12" t="s">
        <v>2207</v>
      </c>
      <c r="AY234" s="162" t="s">
        <v>2612</v>
      </c>
    </row>
    <row r="235" spans="1:65" s="13" customFormat="1">
      <c r="B235" s="167"/>
      <c r="D235" s="161" t="s">
        <v>2624</v>
      </c>
      <c r="E235" s="168" t="s">
        <v>2156</v>
      </c>
      <c r="F235" s="169" t="s">
        <v>159</v>
      </c>
      <c r="H235" s="170">
        <v>7.2839999999999998</v>
      </c>
      <c r="I235" s="346"/>
      <c r="L235" s="167"/>
      <c r="M235" s="171"/>
      <c r="N235" s="172"/>
      <c r="O235" s="172"/>
      <c r="P235" s="172"/>
      <c r="Q235" s="172"/>
      <c r="R235" s="172"/>
      <c r="S235" s="172"/>
      <c r="T235" s="173"/>
      <c r="AT235" s="168" t="s">
        <v>2624</v>
      </c>
      <c r="AU235" s="168" t="s">
        <v>2217</v>
      </c>
      <c r="AV235" s="13" t="s">
        <v>2217</v>
      </c>
      <c r="AW235" s="13" t="s">
        <v>26</v>
      </c>
      <c r="AX235" s="13" t="s">
        <v>2207</v>
      </c>
      <c r="AY235" s="168" t="s">
        <v>2612</v>
      </c>
    </row>
    <row r="236" spans="1:65" s="15" customFormat="1">
      <c r="B236" s="181"/>
      <c r="D236" s="161" t="s">
        <v>2624</v>
      </c>
      <c r="E236" s="182" t="s">
        <v>2272</v>
      </c>
      <c r="F236" s="183" t="s">
        <v>2641</v>
      </c>
      <c r="H236" s="184">
        <v>7.2839999999999998</v>
      </c>
      <c r="I236" s="348"/>
      <c r="L236" s="181"/>
      <c r="M236" s="185"/>
      <c r="N236" s="186"/>
      <c r="O236" s="186"/>
      <c r="P236" s="186"/>
      <c r="Q236" s="186"/>
      <c r="R236" s="186"/>
      <c r="S236" s="186"/>
      <c r="T236" s="187"/>
      <c r="AT236" s="182" t="s">
        <v>2624</v>
      </c>
      <c r="AU236" s="182" t="s">
        <v>2217</v>
      </c>
      <c r="AV236" s="15" t="s">
        <v>2389</v>
      </c>
      <c r="AW236" s="15" t="s">
        <v>26</v>
      </c>
      <c r="AX236" s="15" t="s">
        <v>2215</v>
      </c>
      <c r="AY236" s="182" t="s">
        <v>2612</v>
      </c>
    </row>
    <row r="237" spans="1:65" s="1" customFormat="1" ht="21.75" customHeight="1">
      <c r="A237" s="29"/>
      <c r="B237" s="146"/>
      <c r="C237" s="147" t="s">
        <v>2500</v>
      </c>
      <c r="D237" s="147" t="s">
        <v>2618</v>
      </c>
      <c r="E237" s="148" t="s">
        <v>2982</v>
      </c>
      <c r="F237" s="149" t="s">
        <v>2983</v>
      </c>
      <c r="G237" s="150" t="s">
        <v>2248</v>
      </c>
      <c r="H237" s="151">
        <v>42.817999999999998</v>
      </c>
      <c r="I237" s="344"/>
      <c r="J237" s="152">
        <f>ROUND(I237*H237,2)</f>
        <v>0</v>
      </c>
      <c r="K237" s="153"/>
      <c r="L237" s="30"/>
      <c r="M237" s="154" t="s">
        <v>2156</v>
      </c>
      <c r="N237" s="155" t="s">
        <v>2172</v>
      </c>
      <c r="O237" s="156">
        <v>8.6999999999999994E-2</v>
      </c>
      <c r="P237" s="156">
        <f>O237*H237</f>
        <v>3.7251659999999998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8" t="s">
        <v>2389</v>
      </c>
      <c r="AT237" s="158" t="s">
        <v>2618</v>
      </c>
      <c r="AU237" s="158" t="s">
        <v>2217</v>
      </c>
      <c r="AY237" s="17" t="s">
        <v>2612</v>
      </c>
      <c r="BE237" s="159">
        <f>IF(N237="základní",J237,0)</f>
        <v>0</v>
      </c>
      <c r="BF237" s="159">
        <f>IF(N237="snížená",J237,0)</f>
        <v>0</v>
      </c>
      <c r="BG237" s="159">
        <f>IF(N237="zákl. přenesená",J237,0)</f>
        <v>0</v>
      </c>
      <c r="BH237" s="159">
        <f>IF(N237="sníž. přenesená",J237,0)</f>
        <v>0</v>
      </c>
      <c r="BI237" s="159">
        <f>IF(N237="nulová",J237,0)</f>
        <v>0</v>
      </c>
      <c r="BJ237" s="17" t="s">
        <v>2215</v>
      </c>
      <c r="BK237" s="159">
        <f>ROUND(I237*H237,2)</f>
        <v>0</v>
      </c>
      <c r="BL237" s="17" t="s">
        <v>2389</v>
      </c>
      <c r="BM237" s="158" t="s">
        <v>160</v>
      </c>
    </row>
    <row r="238" spans="1:65" s="12" customFormat="1">
      <c r="B238" s="160"/>
      <c r="D238" s="161" t="s">
        <v>2624</v>
      </c>
      <c r="E238" s="162" t="s">
        <v>2156</v>
      </c>
      <c r="F238" s="163" t="s">
        <v>2912</v>
      </c>
      <c r="H238" s="162" t="s">
        <v>2156</v>
      </c>
      <c r="I238" s="345"/>
      <c r="L238" s="160"/>
      <c r="M238" s="164"/>
      <c r="N238" s="165"/>
      <c r="O238" s="165"/>
      <c r="P238" s="165"/>
      <c r="Q238" s="165"/>
      <c r="R238" s="165"/>
      <c r="S238" s="165"/>
      <c r="T238" s="166"/>
      <c r="AT238" s="162" t="s">
        <v>2624</v>
      </c>
      <c r="AU238" s="162" t="s">
        <v>2217</v>
      </c>
      <c r="AV238" s="12" t="s">
        <v>2215</v>
      </c>
      <c r="AW238" s="12" t="s">
        <v>26</v>
      </c>
      <c r="AX238" s="12" t="s">
        <v>2207</v>
      </c>
      <c r="AY238" s="162" t="s">
        <v>2612</v>
      </c>
    </row>
    <row r="239" spans="1:65" s="13" customFormat="1">
      <c r="B239" s="167"/>
      <c r="D239" s="161" t="s">
        <v>2624</v>
      </c>
      <c r="E239" s="168" t="s">
        <v>2156</v>
      </c>
      <c r="F239" s="169" t="s">
        <v>161</v>
      </c>
      <c r="H239" s="170">
        <v>50.101999999999997</v>
      </c>
      <c r="I239" s="346"/>
      <c r="L239" s="167"/>
      <c r="M239" s="171"/>
      <c r="N239" s="172"/>
      <c r="O239" s="172"/>
      <c r="P239" s="172"/>
      <c r="Q239" s="172"/>
      <c r="R239" s="172"/>
      <c r="S239" s="172"/>
      <c r="T239" s="173"/>
      <c r="AT239" s="168" t="s">
        <v>2624</v>
      </c>
      <c r="AU239" s="168" t="s">
        <v>2217</v>
      </c>
      <c r="AV239" s="13" t="s">
        <v>2217</v>
      </c>
      <c r="AW239" s="13" t="s">
        <v>26</v>
      </c>
      <c r="AX239" s="13" t="s">
        <v>2207</v>
      </c>
      <c r="AY239" s="168" t="s">
        <v>2612</v>
      </c>
    </row>
    <row r="240" spans="1:65" s="13" customFormat="1">
      <c r="B240" s="167"/>
      <c r="D240" s="161" t="s">
        <v>2624</v>
      </c>
      <c r="E240" s="168" t="s">
        <v>2156</v>
      </c>
      <c r="F240" s="169" t="s">
        <v>2951</v>
      </c>
      <c r="H240" s="170">
        <v>-7.2839999999999998</v>
      </c>
      <c r="I240" s="346"/>
      <c r="L240" s="167"/>
      <c r="M240" s="171"/>
      <c r="N240" s="172"/>
      <c r="O240" s="172"/>
      <c r="P240" s="172"/>
      <c r="Q240" s="172"/>
      <c r="R240" s="172"/>
      <c r="S240" s="172"/>
      <c r="T240" s="173"/>
      <c r="AT240" s="168" t="s">
        <v>2624</v>
      </c>
      <c r="AU240" s="168" t="s">
        <v>2217</v>
      </c>
      <c r="AV240" s="13" t="s">
        <v>2217</v>
      </c>
      <c r="AW240" s="13" t="s">
        <v>26</v>
      </c>
      <c r="AX240" s="13" t="s">
        <v>2207</v>
      </c>
      <c r="AY240" s="168" t="s">
        <v>2612</v>
      </c>
    </row>
    <row r="241" spans="1:65" s="15" customFormat="1">
      <c r="B241" s="181"/>
      <c r="D241" s="161" t="s">
        <v>2624</v>
      </c>
      <c r="E241" s="182" t="s">
        <v>2289</v>
      </c>
      <c r="F241" s="183" t="s">
        <v>2641</v>
      </c>
      <c r="H241" s="184">
        <v>42.817999999999998</v>
      </c>
      <c r="I241" s="348"/>
      <c r="L241" s="181"/>
      <c r="M241" s="185"/>
      <c r="N241" s="186"/>
      <c r="O241" s="186"/>
      <c r="P241" s="186"/>
      <c r="Q241" s="186"/>
      <c r="R241" s="186"/>
      <c r="S241" s="186"/>
      <c r="T241" s="187"/>
      <c r="AT241" s="182" t="s">
        <v>2624</v>
      </c>
      <c r="AU241" s="182" t="s">
        <v>2217</v>
      </c>
      <c r="AV241" s="15" t="s">
        <v>2389</v>
      </c>
      <c r="AW241" s="15" t="s">
        <v>26</v>
      </c>
      <c r="AX241" s="15" t="s">
        <v>2215</v>
      </c>
      <c r="AY241" s="182" t="s">
        <v>2612</v>
      </c>
    </row>
    <row r="242" spans="1:65" s="1" customFormat="1" ht="21.75" customHeight="1">
      <c r="A242" s="29"/>
      <c r="B242" s="146"/>
      <c r="C242" s="147" t="s">
        <v>2759</v>
      </c>
      <c r="D242" s="147" t="s">
        <v>2618</v>
      </c>
      <c r="E242" s="148" t="s">
        <v>2987</v>
      </c>
      <c r="F242" s="149" t="s">
        <v>2988</v>
      </c>
      <c r="G242" s="150" t="s">
        <v>2248</v>
      </c>
      <c r="H242" s="151">
        <v>4.4210000000000003</v>
      </c>
      <c r="I242" s="344"/>
      <c r="J242" s="152">
        <f>ROUND(I242*H242,2)</f>
        <v>0</v>
      </c>
      <c r="K242" s="153"/>
      <c r="L242" s="30"/>
      <c r="M242" s="154" t="s">
        <v>2156</v>
      </c>
      <c r="N242" s="155" t="s">
        <v>2172</v>
      </c>
      <c r="O242" s="156">
        <v>9.9000000000000005E-2</v>
      </c>
      <c r="P242" s="156">
        <f>O242*H242</f>
        <v>0.43767900000000004</v>
      </c>
      <c r="Q242" s="156">
        <v>0</v>
      </c>
      <c r="R242" s="156">
        <f>Q242*H242</f>
        <v>0</v>
      </c>
      <c r="S242" s="156">
        <v>0</v>
      </c>
      <c r="T242" s="157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8" t="s">
        <v>2389</v>
      </c>
      <c r="AT242" s="158" t="s">
        <v>2618</v>
      </c>
      <c r="AU242" s="158" t="s">
        <v>2217</v>
      </c>
      <c r="AY242" s="17" t="s">
        <v>2612</v>
      </c>
      <c r="BE242" s="159">
        <f>IF(N242="základní",J242,0)</f>
        <v>0</v>
      </c>
      <c r="BF242" s="159">
        <f>IF(N242="snížená",J242,0)</f>
        <v>0</v>
      </c>
      <c r="BG242" s="159">
        <f>IF(N242="zákl. přenesená",J242,0)</f>
        <v>0</v>
      </c>
      <c r="BH242" s="159">
        <f>IF(N242="sníž. přenesená",J242,0)</f>
        <v>0</v>
      </c>
      <c r="BI242" s="159">
        <f>IF(N242="nulová",J242,0)</f>
        <v>0</v>
      </c>
      <c r="BJ242" s="17" t="s">
        <v>2215</v>
      </c>
      <c r="BK242" s="159">
        <f>ROUND(I242*H242,2)</f>
        <v>0</v>
      </c>
      <c r="BL242" s="17" t="s">
        <v>2389</v>
      </c>
      <c r="BM242" s="158" t="s">
        <v>162</v>
      </c>
    </row>
    <row r="243" spans="1:65" s="12" customFormat="1">
      <c r="B243" s="160"/>
      <c r="D243" s="161" t="s">
        <v>2624</v>
      </c>
      <c r="E243" s="162" t="s">
        <v>2156</v>
      </c>
      <c r="F243" s="163" t="s">
        <v>2912</v>
      </c>
      <c r="H243" s="162" t="s">
        <v>2156</v>
      </c>
      <c r="I243" s="345"/>
      <c r="L243" s="160"/>
      <c r="M243" s="164"/>
      <c r="N243" s="165"/>
      <c r="O243" s="165"/>
      <c r="P243" s="165"/>
      <c r="Q243" s="165"/>
      <c r="R243" s="165"/>
      <c r="S243" s="165"/>
      <c r="T243" s="166"/>
      <c r="AT243" s="162" t="s">
        <v>2624</v>
      </c>
      <c r="AU243" s="162" t="s">
        <v>2217</v>
      </c>
      <c r="AV243" s="12" t="s">
        <v>2215</v>
      </c>
      <c r="AW243" s="12" t="s">
        <v>26</v>
      </c>
      <c r="AX243" s="12" t="s">
        <v>2207</v>
      </c>
      <c r="AY243" s="162" t="s">
        <v>2612</v>
      </c>
    </row>
    <row r="244" spans="1:65" s="13" customFormat="1">
      <c r="B244" s="167"/>
      <c r="D244" s="161" t="s">
        <v>2624</v>
      </c>
      <c r="E244" s="168" t="s">
        <v>2156</v>
      </c>
      <c r="F244" s="169" t="s">
        <v>163</v>
      </c>
      <c r="H244" s="170">
        <v>4.4210000000000003</v>
      </c>
      <c r="I244" s="346"/>
      <c r="L244" s="167"/>
      <c r="M244" s="171"/>
      <c r="N244" s="172"/>
      <c r="O244" s="172"/>
      <c r="P244" s="172"/>
      <c r="Q244" s="172"/>
      <c r="R244" s="172"/>
      <c r="S244" s="172"/>
      <c r="T244" s="173"/>
      <c r="AT244" s="168" t="s">
        <v>2624</v>
      </c>
      <c r="AU244" s="168" t="s">
        <v>2217</v>
      </c>
      <c r="AV244" s="13" t="s">
        <v>2217</v>
      </c>
      <c r="AW244" s="13" t="s">
        <v>26</v>
      </c>
      <c r="AX244" s="13" t="s">
        <v>2207</v>
      </c>
      <c r="AY244" s="168" t="s">
        <v>2612</v>
      </c>
    </row>
    <row r="245" spans="1:65" s="15" customFormat="1">
      <c r="B245" s="181"/>
      <c r="D245" s="161" t="s">
        <v>2624</v>
      </c>
      <c r="E245" s="182" t="s">
        <v>2292</v>
      </c>
      <c r="F245" s="183" t="s">
        <v>2641</v>
      </c>
      <c r="H245" s="184">
        <v>4.4210000000000003</v>
      </c>
      <c r="I245" s="348"/>
      <c r="L245" s="181"/>
      <c r="M245" s="185"/>
      <c r="N245" s="186"/>
      <c r="O245" s="186"/>
      <c r="P245" s="186"/>
      <c r="Q245" s="186"/>
      <c r="R245" s="186"/>
      <c r="S245" s="186"/>
      <c r="T245" s="187"/>
      <c r="AT245" s="182" t="s">
        <v>2624</v>
      </c>
      <c r="AU245" s="182" t="s">
        <v>2217</v>
      </c>
      <c r="AV245" s="15" t="s">
        <v>2389</v>
      </c>
      <c r="AW245" s="15" t="s">
        <v>26</v>
      </c>
      <c r="AX245" s="15" t="s">
        <v>2215</v>
      </c>
      <c r="AY245" s="182" t="s">
        <v>2612</v>
      </c>
    </row>
    <row r="246" spans="1:65" s="1" customFormat="1" ht="16.5" customHeight="1">
      <c r="A246" s="29"/>
      <c r="B246" s="146"/>
      <c r="C246" s="147" t="s">
        <v>5</v>
      </c>
      <c r="D246" s="147" t="s">
        <v>2618</v>
      </c>
      <c r="E246" s="148" t="s">
        <v>2990</v>
      </c>
      <c r="F246" s="149" t="s">
        <v>2991</v>
      </c>
      <c r="G246" s="150" t="s">
        <v>2485</v>
      </c>
      <c r="H246" s="151">
        <v>85.03</v>
      </c>
      <c r="I246" s="344"/>
      <c r="J246" s="152">
        <f>ROUND(I246*H246,2)</f>
        <v>0</v>
      </c>
      <c r="K246" s="153"/>
      <c r="L246" s="30"/>
      <c r="M246" s="154" t="s">
        <v>2156</v>
      </c>
      <c r="N246" s="155" t="s">
        <v>2172</v>
      </c>
      <c r="O246" s="156">
        <v>0</v>
      </c>
      <c r="P246" s="156">
        <f>O246*H246</f>
        <v>0</v>
      </c>
      <c r="Q246" s="156">
        <v>0</v>
      </c>
      <c r="R246" s="156">
        <f>Q246*H246</f>
        <v>0</v>
      </c>
      <c r="S246" s="156">
        <v>0</v>
      </c>
      <c r="T246" s="157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8" t="s">
        <v>2389</v>
      </c>
      <c r="AT246" s="158" t="s">
        <v>2618</v>
      </c>
      <c r="AU246" s="158" t="s">
        <v>2217</v>
      </c>
      <c r="AY246" s="17" t="s">
        <v>2612</v>
      </c>
      <c r="BE246" s="159">
        <f>IF(N246="základní",J246,0)</f>
        <v>0</v>
      </c>
      <c r="BF246" s="159">
        <f>IF(N246="snížená",J246,0)</f>
        <v>0</v>
      </c>
      <c r="BG246" s="159">
        <f>IF(N246="zákl. přenesená",J246,0)</f>
        <v>0</v>
      </c>
      <c r="BH246" s="159">
        <f>IF(N246="sníž. přenesená",J246,0)</f>
        <v>0</v>
      </c>
      <c r="BI246" s="159">
        <f>IF(N246="nulová",J246,0)</f>
        <v>0</v>
      </c>
      <c r="BJ246" s="17" t="s">
        <v>2215</v>
      </c>
      <c r="BK246" s="159">
        <f>ROUND(I246*H246,2)</f>
        <v>0</v>
      </c>
      <c r="BL246" s="17" t="s">
        <v>2389</v>
      </c>
      <c r="BM246" s="158" t="s">
        <v>164</v>
      </c>
    </row>
    <row r="247" spans="1:65" s="13" customFormat="1">
      <c r="B247" s="167"/>
      <c r="D247" s="161" t="s">
        <v>2624</v>
      </c>
      <c r="E247" s="168" t="s">
        <v>2156</v>
      </c>
      <c r="F247" s="169" t="s">
        <v>2993</v>
      </c>
      <c r="H247" s="170">
        <v>85.03</v>
      </c>
      <c r="I247" s="346"/>
      <c r="L247" s="167"/>
      <c r="M247" s="171"/>
      <c r="N247" s="172"/>
      <c r="O247" s="172"/>
      <c r="P247" s="172"/>
      <c r="Q247" s="172"/>
      <c r="R247" s="172"/>
      <c r="S247" s="172"/>
      <c r="T247" s="173"/>
      <c r="AT247" s="168" t="s">
        <v>2624</v>
      </c>
      <c r="AU247" s="168" t="s">
        <v>2217</v>
      </c>
      <c r="AV247" s="13" t="s">
        <v>2217</v>
      </c>
      <c r="AW247" s="13" t="s">
        <v>26</v>
      </c>
      <c r="AX247" s="13" t="s">
        <v>2207</v>
      </c>
      <c r="AY247" s="168" t="s">
        <v>2612</v>
      </c>
    </row>
    <row r="248" spans="1:65" s="15" customFormat="1">
      <c r="B248" s="181"/>
      <c r="D248" s="161" t="s">
        <v>2624</v>
      </c>
      <c r="E248" s="182" t="s">
        <v>2156</v>
      </c>
      <c r="F248" s="183" t="s">
        <v>2641</v>
      </c>
      <c r="H248" s="184">
        <v>85.03</v>
      </c>
      <c r="I248" s="348"/>
      <c r="L248" s="181"/>
      <c r="M248" s="185"/>
      <c r="N248" s="186"/>
      <c r="O248" s="186"/>
      <c r="P248" s="186"/>
      <c r="Q248" s="186"/>
      <c r="R248" s="186"/>
      <c r="S248" s="186"/>
      <c r="T248" s="187"/>
      <c r="AT248" s="182" t="s">
        <v>2624</v>
      </c>
      <c r="AU248" s="182" t="s">
        <v>2217</v>
      </c>
      <c r="AV248" s="15" t="s">
        <v>2389</v>
      </c>
      <c r="AW248" s="15" t="s">
        <v>26</v>
      </c>
      <c r="AX248" s="15" t="s">
        <v>2215</v>
      </c>
      <c r="AY248" s="182" t="s">
        <v>2612</v>
      </c>
    </row>
    <row r="249" spans="1:65" s="1" customFormat="1" ht="21.75" customHeight="1">
      <c r="A249" s="29"/>
      <c r="B249" s="146"/>
      <c r="C249" s="147" t="s">
        <v>2512</v>
      </c>
      <c r="D249" s="147" t="s">
        <v>2618</v>
      </c>
      <c r="E249" s="148" t="s">
        <v>165</v>
      </c>
      <c r="F249" s="149" t="s">
        <v>166</v>
      </c>
      <c r="G249" s="150" t="s">
        <v>2297</v>
      </c>
      <c r="H249" s="151">
        <v>175.971</v>
      </c>
      <c r="I249" s="344"/>
      <c r="J249" s="152">
        <f>ROUND(I249*H249,2)</f>
        <v>0</v>
      </c>
      <c r="K249" s="153"/>
      <c r="L249" s="30"/>
      <c r="M249" s="154" t="s">
        <v>2156</v>
      </c>
      <c r="N249" s="155" t="s">
        <v>2172</v>
      </c>
      <c r="O249" s="156">
        <v>4.3999999999999997E-2</v>
      </c>
      <c r="P249" s="156">
        <f>O249*H249</f>
        <v>7.7427239999999999</v>
      </c>
      <c r="Q249" s="156">
        <v>0</v>
      </c>
      <c r="R249" s="156">
        <f>Q249*H249</f>
        <v>0</v>
      </c>
      <c r="S249" s="156">
        <v>0</v>
      </c>
      <c r="T249" s="157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8" t="s">
        <v>2389</v>
      </c>
      <c r="AT249" s="158" t="s">
        <v>2618</v>
      </c>
      <c r="AU249" s="158" t="s">
        <v>2217</v>
      </c>
      <c r="AY249" s="17" t="s">
        <v>2612</v>
      </c>
      <c r="BE249" s="159">
        <f>IF(N249="základní",J249,0)</f>
        <v>0</v>
      </c>
      <c r="BF249" s="159">
        <f>IF(N249="snížená",J249,0)</f>
        <v>0</v>
      </c>
      <c r="BG249" s="159">
        <f>IF(N249="zákl. přenesená",J249,0)</f>
        <v>0</v>
      </c>
      <c r="BH249" s="159">
        <f>IF(N249="sníž. přenesená",J249,0)</f>
        <v>0</v>
      </c>
      <c r="BI249" s="159">
        <f>IF(N249="nulová",J249,0)</f>
        <v>0</v>
      </c>
      <c r="BJ249" s="17" t="s">
        <v>2215</v>
      </c>
      <c r="BK249" s="159">
        <f>ROUND(I249*H249,2)</f>
        <v>0</v>
      </c>
      <c r="BL249" s="17" t="s">
        <v>2389</v>
      </c>
      <c r="BM249" s="158" t="s">
        <v>167</v>
      </c>
    </row>
    <row r="250" spans="1:65" s="12" customFormat="1">
      <c r="B250" s="160"/>
      <c r="D250" s="161" t="s">
        <v>2624</v>
      </c>
      <c r="E250" s="162" t="s">
        <v>2156</v>
      </c>
      <c r="F250" s="163" t="s">
        <v>168</v>
      </c>
      <c r="H250" s="162" t="s">
        <v>2156</v>
      </c>
      <c r="I250" s="345"/>
      <c r="L250" s="160"/>
      <c r="M250" s="164"/>
      <c r="N250" s="165"/>
      <c r="O250" s="165"/>
      <c r="P250" s="165"/>
      <c r="Q250" s="165"/>
      <c r="R250" s="165"/>
      <c r="S250" s="165"/>
      <c r="T250" s="166"/>
      <c r="AT250" s="162" t="s">
        <v>2624</v>
      </c>
      <c r="AU250" s="162" t="s">
        <v>2217</v>
      </c>
      <c r="AV250" s="12" t="s">
        <v>2215</v>
      </c>
      <c r="AW250" s="12" t="s">
        <v>26</v>
      </c>
      <c r="AX250" s="12" t="s">
        <v>2207</v>
      </c>
      <c r="AY250" s="162" t="s">
        <v>2612</v>
      </c>
    </row>
    <row r="251" spans="1:65" s="13" customFormat="1">
      <c r="B251" s="167"/>
      <c r="D251" s="161" t="s">
        <v>2624</v>
      </c>
      <c r="E251" s="168" t="s">
        <v>2156</v>
      </c>
      <c r="F251" s="169" t="s">
        <v>52</v>
      </c>
      <c r="H251" s="170">
        <v>347.43</v>
      </c>
      <c r="I251" s="346"/>
      <c r="L251" s="167"/>
      <c r="M251" s="171"/>
      <c r="N251" s="172"/>
      <c r="O251" s="172"/>
      <c r="P251" s="172"/>
      <c r="Q251" s="172"/>
      <c r="R251" s="172"/>
      <c r="S251" s="172"/>
      <c r="T251" s="173"/>
      <c r="AT251" s="168" t="s">
        <v>2624</v>
      </c>
      <c r="AU251" s="168" t="s">
        <v>2217</v>
      </c>
      <c r="AV251" s="13" t="s">
        <v>2217</v>
      </c>
      <c r="AW251" s="13" t="s">
        <v>26</v>
      </c>
      <c r="AX251" s="13" t="s">
        <v>2207</v>
      </c>
      <c r="AY251" s="168" t="s">
        <v>2612</v>
      </c>
    </row>
    <row r="252" spans="1:65" s="12" customFormat="1">
      <c r="B252" s="160"/>
      <c r="D252" s="161" t="s">
        <v>2624</v>
      </c>
      <c r="E252" s="162" t="s">
        <v>2156</v>
      </c>
      <c r="F252" s="163" t="s">
        <v>169</v>
      </c>
      <c r="H252" s="162" t="s">
        <v>2156</v>
      </c>
      <c r="I252" s="345"/>
      <c r="L252" s="160"/>
      <c r="M252" s="164"/>
      <c r="N252" s="165"/>
      <c r="O252" s="165"/>
      <c r="P252" s="165"/>
      <c r="Q252" s="165"/>
      <c r="R252" s="165"/>
      <c r="S252" s="165"/>
      <c r="T252" s="166"/>
      <c r="AT252" s="162" t="s">
        <v>2624</v>
      </c>
      <c r="AU252" s="162" t="s">
        <v>2217</v>
      </c>
      <c r="AV252" s="12" t="s">
        <v>2215</v>
      </c>
      <c r="AW252" s="12" t="s">
        <v>26</v>
      </c>
      <c r="AX252" s="12" t="s">
        <v>2207</v>
      </c>
      <c r="AY252" s="162" t="s">
        <v>2612</v>
      </c>
    </row>
    <row r="253" spans="1:65" s="13" customFormat="1">
      <c r="B253" s="167"/>
      <c r="D253" s="161" t="s">
        <v>2624</v>
      </c>
      <c r="E253" s="168" t="s">
        <v>2156</v>
      </c>
      <c r="F253" s="169" t="s">
        <v>170</v>
      </c>
      <c r="H253" s="170">
        <v>-118</v>
      </c>
      <c r="I253" s="346"/>
      <c r="L253" s="167"/>
      <c r="M253" s="171"/>
      <c r="N253" s="172"/>
      <c r="O253" s="172"/>
      <c r="P253" s="172"/>
      <c r="Q253" s="172"/>
      <c r="R253" s="172"/>
      <c r="S253" s="172"/>
      <c r="T253" s="173"/>
      <c r="AT253" s="168" t="s">
        <v>2624</v>
      </c>
      <c r="AU253" s="168" t="s">
        <v>2217</v>
      </c>
      <c r="AV253" s="13" t="s">
        <v>2217</v>
      </c>
      <c r="AW253" s="13" t="s">
        <v>26</v>
      </c>
      <c r="AX253" s="13" t="s">
        <v>2207</v>
      </c>
      <c r="AY253" s="168" t="s">
        <v>2612</v>
      </c>
    </row>
    <row r="254" spans="1:65" s="13" customFormat="1">
      <c r="B254" s="167"/>
      <c r="D254" s="161" t="s">
        <v>2624</v>
      </c>
      <c r="E254" s="168" t="s">
        <v>2156</v>
      </c>
      <c r="F254" s="169" t="s">
        <v>171</v>
      </c>
      <c r="H254" s="170">
        <v>-6.8460000000000001</v>
      </c>
      <c r="I254" s="346"/>
      <c r="L254" s="167"/>
      <c r="M254" s="171"/>
      <c r="N254" s="172"/>
      <c r="O254" s="172"/>
      <c r="P254" s="172"/>
      <c r="Q254" s="172"/>
      <c r="R254" s="172"/>
      <c r="S254" s="172"/>
      <c r="T254" s="173"/>
      <c r="AT254" s="168" t="s">
        <v>2624</v>
      </c>
      <c r="AU254" s="168" t="s">
        <v>2217</v>
      </c>
      <c r="AV254" s="13" t="s">
        <v>2217</v>
      </c>
      <c r="AW254" s="13" t="s">
        <v>26</v>
      </c>
      <c r="AX254" s="13" t="s">
        <v>2207</v>
      </c>
      <c r="AY254" s="168" t="s">
        <v>2612</v>
      </c>
    </row>
    <row r="255" spans="1:65" s="12" customFormat="1">
      <c r="B255" s="160"/>
      <c r="D255" s="161" t="s">
        <v>2624</v>
      </c>
      <c r="E255" s="162" t="s">
        <v>2156</v>
      </c>
      <c r="F255" s="163" t="s">
        <v>172</v>
      </c>
      <c r="H255" s="162" t="s">
        <v>2156</v>
      </c>
      <c r="I255" s="345"/>
      <c r="L255" s="160"/>
      <c r="M255" s="164"/>
      <c r="N255" s="165"/>
      <c r="O255" s="165"/>
      <c r="P255" s="165"/>
      <c r="Q255" s="165"/>
      <c r="R255" s="165"/>
      <c r="S255" s="165"/>
      <c r="T255" s="166"/>
      <c r="AT255" s="162" t="s">
        <v>2624</v>
      </c>
      <c r="AU255" s="162" t="s">
        <v>2217</v>
      </c>
      <c r="AV255" s="12" t="s">
        <v>2215</v>
      </c>
      <c r="AW255" s="12" t="s">
        <v>26</v>
      </c>
      <c r="AX255" s="12" t="s">
        <v>2207</v>
      </c>
      <c r="AY255" s="162" t="s">
        <v>2612</v>
      </c>
    </row>
    <row r="256" spans="1:65" s="13" customFormat="1">
      <c r="B256" s="167"/>
      <c r="D256" s="161" t="s">
        <v>2624</v>
      </c>
      <c r="E256" s="168" t="s">
        <v>2156</v>
      </c>
      <c r="F256" s="169" t="s">
        <v>173</v>
      </c>
      <c r="H256" s="170">
        <v>-10.4</v>
      </c>
      <c r="I256" s="346"/>
      <c r="L256" s="167"/>
      <c r="M256" s="171"/>
      <c r="N256" s="172"/>
      <c r="O256" s="172"/>
      <c r="P256" s="172"/>
      <c r="Q256" s="172"/>
      <c r="R256" s="172"/>
      <c r="S256" s="172"/>
      <c r="T256" s="173"/>
      <c r="AT256" s="168" t="s">
        <v>2624</v>
      </c>
      <c r="AU256" s="168" t="s">
        <v>2217</v>
      </c>
      <c r="AV256" s="13" t="s">
        <v>2217</v>
      </c>
      <c r="AW256" s="13" t="s">
        <v>26</v>
      </c>
      <c r="AX256" s="13" t="s">
        <v>2207</v>
      </c>
      <c r="AY256" s="168" t="s">
        <v>2612</v>
      </c>
    </row>
    <row r="257" spans="1:65" s="13" customFormat="1">
      <c r="B257" s="167"/>
      <c r="D257" s="161" t="s">
        <v>2624</v>
      </c>
      <c r="E257" s="168" t="s">
        <v>2156</v>
      </c>
      <c r="F257" s="169" t="s">
        <v>174</v>
      </c>
      <c r="H257" s="170">
        <v>-0.56499999999999995</v>
      </c>
      <c r="I257" s="346"/>
      <c r="L257" s="167"/>
      <c r="M257" s="171"/>
      <c r="N257" s="172"/>
      <c r="O257" s="172"/>
      <c r="P257" s="172"/>
      <c r="Q257" s="172"/>
      <c r="R257" s="172"/>
      <c r="S257" s="172"/>
      <c r="T257" s="173"/>
      <c r="AT257" s="168" t="s">
        <v>2624</v>
      </c>
      <c r="AU257" s="168" t="s">
        <v>2217</v>
      </c>
      <c r="AV257" s="13" t="s">
        <v>2217</v>
      </c>
      <c r="AW257" s="13" t="s">
        <v>26</v>
      </c>
      <c r="AX257" s="13" t="s">
        <v>2207</v>
      </c>
      <c r="AY257" s="168" t="s">
        <v>2612</v>
      </c>
    </row>
    <row r="258" spans="1:65" s="12" customFormat="1">
      <c r="B258" s="160"/>
      <c r="D258" s="161" t="s">
        <v>2624</v>
      </c>
      <c r="E258" s="162" t="s">
        <v>2156</v>
      </c>
      <c r="F258" s="163" t="s">
        <v>175</v>
      </c>
      <c r="H258" s="162" t="s">
        <v>2156</v>
      </c>
      <c r="I258" s="345"/>
      <c r="L258" s="160"/>
      <c r="M258" s="164"/>
      <c r="N258" s="165"/>
      <c r="O258" s="165"/>
      <c r="P258" s="165"/>
      <c r="Q258" s="165"/>
      <c r="R258" s="165"/>
      <c r="S258" s="165"/>
      <c r="T258" s="166"/>
      <c r="AT258" s="162" t="s">
        <v>2624</v>
      </c>
      <c r="AU258" s="162" t="s">
        <v>2217</v>
      </c>
      <c r="AV258" s="12" t="s">
        <v>2215</v>
      </c>
      <c r="AW258" s="12" t="s">
        <v>26</v>
      </c>
      <c r="AX258" s="12" t="s">
        <v>2207</v>
      </c>
      <c r="AY258" s="162" t="s">
        <v>2612</v>
      </c>
    </row>
    <row r="259" spans="1:65" s="13" customFormat="1">
      <c r="B259" s="167"/>
      <c r="D259" s="161" t="s">
        <v>2624</v>
      </c>
      <c r="E259" s="168" t="s">
        <v>2156</v>
      </c>
      <c r="F259" s="169" t="s">
        <v>176</v>
      </c>
      <c r="H259" s="170">
        <v>-26.03</v>
      </c>
      <c r="I259" s="346"/>
      <c r="L259" s="167"/>
      <c r="M259" s="171"/>
      <c r="N259" s="172"/>
      <c r="O259" s="172"/>
      <c r="P259" s="172"/>
      <c r="Q259" s="172"/>
      <c r="R259" s="172"/>
      <c r="S259" s="172"/>
      <c r="T259" s="173"/>
      <c r="AT259" s="168" t="s">
        <v>2624</v>
      </c>
      <c r="AU259" s="168" t="s">
        <v>2217</v>
      </c>
      <c r="AV259" s="13" t="s">
        <v>2217</v>
      </c>
      <c r="AW259" s="13" t="s">
        <v>26</v>
      </c>
      <c r="AX259" s="13" t="s">
        <v>2207</v>
      </c>
      <c r="AY259" s="168" t="s">
        <v>2612</v>
      </c>
    </row>
    <row r="260" spans="1:65" s="12" customFormat="1">
      <c r="B260" s="160"/>
      <c r="D260" s="161" t="s">
        <v>2624</v>
      </c>
      <c r="E260" s="162" t="s">
        <v>2156</v>
      </c>
      <c r="F260" s="163" t="s">
        <v>177</v>
      </c>
      <c r="H260" s="162" t="s">
        <v>2156</v>
      </c>
      <c r="I260" s="345"/>
      <c r="L260" s="160"/>
      <c r="M260" s="164"/>
      <c r="N260" s="165"/>
      <c r="O260" s="165"/>
      <c r="P260" s="165"/>
      <c r="Q260" s="165"/>
      <c r="R260" s="165"/>
      <c r="S260" s="165"/>
      <c r="T260" s="166"/>
      <c r="AT260" s="162" t="s">
        <v>2624</v>
      </c>
      <c r="AU260" s="162" t="s">
        <v>2217</v>
      </c>
      <c r="AV260" s="12" t="s">
        <v>2215</v>
      </c>
      <c r="AW260" s="12" t="s">
        <v>26</v>
      </c>
      <c r="AX260" s="12" t="s">
        <v>2207</v>
      </c>
      <c r="AY260" s="162" t="s">
        <v>2612</v>
      </c>
    </row>
    <row r="261" spans="1:65" s="13" customFormat="1">
      <c r="B261" s="167"/>
      <c r="D261" s="161" t="s">
        <v>2624</v>
      </c>
      <c r="E261" s="168" t="s">
        <v>2156</v>
      </c>
      <c r="F261" s="169" t="s">
        <v>178</v>
      </c>
      <c r="H261" s="170">
        <v>-7.7249999999999996</v>
      </c>
      <c r="I261" s="346"/>
      <c r="L261" s="167"/>
      <c r="M261" s="171"/>
      <c r="N261" s="172"/>
      <c r="O261" s="172"/>
      <c r="P261" s="172"/>
      <c r="Q261" s="172"/>
      <c r="R261" s="172"/>
      <c r="S261" s="172"/>
      <c r="T261" s="173"/>
      <c r="AT261" s="168" t="s">
        <v>2624</v>
      </c>
      <c r="AU261" s="168" t="s">
        <v>2217</v>
      </c>
      <c r="AV261" s="13" t="s">
        <v>2217</v>
      </c>
      <c r="AW261" s="13" t="s">
        <v>26</v>
      </c>
      <c r="AX261" s="13" t="s">
        <v>2207</v>
      </c>
      <c r="AY261" s="168" t="s">
        <v>2612</v>
      </c>
    </row>
    <row r="262" spans="1:65" s="13" customFormat="1">
      <c r="B262" s="167"/>
      <c r="D262" s="161" t="s">
        <v>2624</v>
      </c>
      <c r="E262" s="168" t="s">
        <v>2156</v>
      </c>
      <c r="F262" s="169" t="s">
        <v>179</v>
      </c>
      <c r="H262" s="170">
        <v>-0.59299999999999997</v>
      </c>
      <c r="I262" s="346"/>
      <c r="L262" s="167"/>
      <c r="M262" s="171"/>
      <c r="N262" s="172"/>
      <c r="O262" s="172"/>
      <c r="P262" s="172"/>
      <c r="Q262" s="172"/>
      <c r="R262" s="172"/>
      <c r="S262" s="172"/>
      <c r="T262" s="173"/>
      <c r="AT262" s="168" t="s">
        <v>2624</v>
      </c>
      <c r="AU262" s="168" t="s">
        <v>2217</v>
      </c>
      <c r="AV262" s="13" t="s">
        <v>2217</v>
      </c>
      <c r="AW262" s="13" t="s">
        <v>26</v>
      </c>
      <c r="AX262" s="13" t="s">
        <v>2207</v>
      </c>
      <c r="AY262" s="168" t="s">
        <v>2612</v>
      </c>
    </row>
    <row r="263" spans="1:65" s="13" customFormat="1">
      <c r="B263" s="167"/>
      <c r="D263" s="161" t="s">
        <v>2624</v>
      </c>
      <c r="E263" s="168" t="s">
        <v>2156</v>
      </c>
      <c r="F263" s="169" t="s">
        <v>180</v>
      </c>
      <c r="H263" s="170">
        <v>-1.3</v>
      </c>
      <c r="I263" s="346"/>
      <c r="L263" s="167"/>
      <c r="M263" s="171"/>
      <c r="N263" s="172"/>
      <c r="O263" s="172"/>
      <c r="P263" s="172"/>
      <c r="Q263" s="172"/>
      <c r="R263" s="172"/>
      <c r="S263" s="172"/>
      <c r="T263" s="173"/>
      <c r="AT263" s="168" t="s">
        <v>2624</v>
      </c>
      <c r="AU263" s="168" t="s">
        <v>2217</v>
      </c>
      <c r="AV263" s="13" t="s">
        <v>2217</v>
      </c>
      <c r="AW263" s="13" t="s">
        <v>26</v>
      </c>
      <c r="AX263" s="13" t="s">
        <v>2207</v>
      </c>
      <c r="AY263" s="168" t="s">
        <v>2612</v>
      </c>
    </row>
    <row r="264" spans="1:65" s="15" customFormat="1">
      <c r="B264" s="181"/>
      <c r="D264" s="161" t="s">
        <v>2624</v>
      </c>
      <c r="E264" s="182" t="s">
        <v>2471</v>
      </c>
      <c r="F264" s="183" t="s">
        <v>2641</v>
      </c>
      <c r="H264" s="184">
        <v>175.971</v>
      </c>
      <c r="I264" s="348"/>
      <c r="L264" s="181"/>
      <c r="M264" s="185"/>
      <c r="N264" s="186"/>
      <c r="O264" s="186"/>
      <c r="P264" s="186"/>
      <c r="Q264" s="186"/>
      <c r="R264" s="186"/>
      <c r="S264" s="186"/>
      <c r="T264" s="187"/>
      <c r="AT264" s="182" t="s">
        <v>2624</v>
      </c>
      <c r="AU264" s="182" t="s">
        <v>2217</v>
      </c>
      <c r="AV264" s="15" t="s">
        <v>2389</v>
      </c>
      <c r="AW264" s="15" t="s">
        <v>26</v>
      </c>
      <c r="AX264" s="15" t="s">
        <v>2215</v>
      </c>
      <c r="AY264" s="182" t="s">
        <v>2612</v>
      </c>
    </row>
    <row r="265" spans="1:65" s="1" customFormat="1" ht="16.5" customHeight="1">
      <c r="A265" s="29"/>
      <c r="B265" s="146"/>
      <c r="C265" s="147" t="s">
        <v>2840</v>
      </c>
      <c r="D265" s="147" t="s">
        <v>2618</v>
      </c>
      <c r="E265" s="148" t="s">
        <v>181</v>
      </c>
      <c r="F265" s="149" t="s">
        <v>182</v>
      </c>
      <c r="G265" s="150" t="s">
        <v>2297</v>
      </c>
      <c r="H265" s="151">
        <v>175.971</v>
      </c>
      <c r="I265" s="344"/>
      <c r="J265" s="152">
        <f>ROUND(I265*H265,2)</f>
        <v>0</v>
      </c>
      <c r="K265" s="153"/>
      <c r="L265" s="30"/>
      <c r="M265" s="154" t="s">
        <v>2156</v>
      </c>
      <c r="N265" s="155" t="s">
        <v>2172</v>
      </c>
      <c r="O265" s="156">
        <v>7.0000000000000001E-3</v>
      </c>
      <c r="P265" s="156">
        <f>O265*H265</f>
        <v>1.231797</v>
      </c>
      <c r="Q265" s="156">
        <v>0</v>
      </c>
      <c r="R265" s="156">
        <f>Q265*H265</f>
        <v>0</v>
      </c>
      <c r="S265" s="156">
        <v>0</v>
      </c>
      <c r="T265" s="157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8" t="s">
        <v>2389</v>
      </c>
      <c r="AT265" s="158" t="s">
        <v>2618</v>
      </c>
      <c r="AU265" s="158" t="s">
        <v>2217</v>
      </c>
      <c r="AY265" s="17" t="s">
        <v>2612</v>
      </c>
      <c r="BE265" s="159">
        <f>IF(N265="základní",J265,0)</f>
        <v>0</v>
      </c>
      <c r="BF265" s="159">
        <f>IF(N265="snížená",J265,0)</f>
        <v>0</v>
      </c>
      <c r="BG265" s="159">
        <f>IF(N265="zákl. přenesená",J265,0)</f>
        <v>0</v>
      </c>
      <c r="BH265" s="159">
        <f>IF(N265="sníž. přenesená",J265,0)</f>
        <v>0</v>
      </c>
      <c r="BI265" s="159">
        <f>IF(N265="nulová",J265,0)</f>
        <v>0</v>
      </c>
      <c r="BJ265" s="17" t="s">
        <v>2215</v>
      </c>
      <c r="BK265" s="159">
        <f>ROUND(I265*H265,2)</f>
        <v>0</v>
      </c>
      <c r="BL265" s="17" t="s">
        <v>2389</v>
      </c>
      <c r="BM265" s="158" t="s">
        <v>183</v>
      </c>
    </row>
    <row r="266" spans="1:65" s="13" customFormat="1">
      <c r="B266" s="167"/>
      <c r="D266" s="161" t="s">
        <v>2624</v>
      </c>
      <c r="E266" s="168" t="s">
        <v>2156</v>
      </c>
      <c r="F266" s="169" t="s">
        <v>2471</v>
      </c>
      <c r="H266" s="170">
        <v>175.971</v>
      </c>
      <c r="I266" s="346"/>
      <c r="L266" s="167"/>
      <c r="M266" s="171"/>
      <c r="N266" s="172"/>
      <c r="O266" s="172"/>
      <c r="P266" s="172"/>
      <c r="Q266" s="172"/>
      <c r="R266" s="172"/>
      <c r="S266" s="172"/>
      <c r="T266" s="173"/>
      <c r="AT266" s="168" t="s">
        <v>2624</v>
      </c>
      <c r="AU266" s="168" t="s">
        <v>2217</v>
      </c>
      <c r="AV266" s="13" t="s">
        <v>2217</v>
      </c>
      <c r="AW266" s="13" t="s">
        <v>26</v>
      </c>
      <c r="AX266" s="13" t="s">
        <v>2207</v>
      </c>
      <c r="AY266" s="168" t="s">
        <v>2612</v>
      </c>
    </row>
    <row r="267" spans="1:65" s="15" customFormat="1">
      <c r="B267" s="181"/>
      <c r="D267" s="161" t="s">
        <v>2624</v>
      </c>
      <c r="E267" s="182" t="s">
        <v>2156</v>
      </c>
      <c r="F267" s="183" t="s">
        <v>2641</v>
      </c>
      <c r="H267" s="184">
        <v>175.971</v>
      </c>
      <c r="I267" s="348"/>
      <c r="L267" s="181"/>
      <c r="M267" s="185"/>
      <c r="N267" s="186"/>
      <c r="O267" s="186"/>
      <c r="P267" s="186"/>
      <c r="Q267" s="186"/>
      <c r="R267" s="186"/>
      <c r="S267" s="186"/>
      <c r="T267" s="187"/>
      <c r="AT267" s="182" t="s">
        <v>2624</v>
      </c>
      <c r="AU267" s="182" t="s">
        <v>2217</v>
      </c>
      <c r="AV267" s="15" t="s">
        <v>2389</v>
      </c>
      <c r="AW267" s="15" t="s">
        <v>26</v>
      </c>
      <c r="AX267" s="15" t="s">
        <v>2215</v>
      </c>
      <c r="AY267" s="182" t="s">
        <v>2612</v>
      </c>
    </row>
    <row r="268" spans="1:65" s="1" customFormat="1" ht="16.5" customHeight="1">
      <c r="A268" s="29"/>
      <c r="B268" s="146"/>
      <c r="C268" s="188" t="s">
        <v>2422</v>
      </c>
      <c r="D268" s="188" t="s">
        <v>2855</v>
      </c>
      <c r="E268" s="189" t="s">
        <v>3007</v>
      </c>
      <c r="F268" s="190" t="s">
        <v>3008</v>
      </c>
      <c r="G268" s="191" t="s">
        <v>3009</v>
      </c>
      <c r="H268" s="192">
        <v>4.399</v>
      </c>
      <c r="I268" s="349"/>
      <c r="J268" s="193">
        <f>ROUND(I268*H268,2)</f>
        <v>0</v>
      </c>
      <c r="K268" s="194"/>
      <c r="L268" s="195"/>
      <c r="M268" s="196" t="s">
        <v>2156</v>
      </c>
      <c r="N268" s="197" t="s">
        <v>2172</v>
      </c>
      <c r="O268" s="156">
        <v>0</v>
      </c>
      <c r="P268" s="156">
        <f>O268*H268</f>
        <v>0</v>
      </c>
      <c r="Q268" s="156">
        <v>1E-3</v>
      </c>
      <c r="R268" s="156">
        <f>Q268*H268</f>
        <v>4.3990000000000001E-3</v>
      </c>
      <c r="S268" s="156">
        <v>0</v>
      </c>
      <c r="T268" s="157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8" t="s">
        <v>2342</v>
      </c>
      <c r="AT268" s="158" t="s">
        <v>2855</v>
      </c>
      <c r="AU268" s="158" t="s">
        <v>2217</v>
      </c>
      <c r="AY268" s="17" t="s">
        <v>2612</v>
      </c>
      <c r="BE268" s="159">
        <f>IF(N268="základní",J268,0)</f>
        <v>0</v>
      </c>
      <c r="BF268" s="159">
        <f>IF(N268="snížená",J268,0)</f>
        <v>0</v>
      </c>
      <c r="BG268" s="159">
        <f>IF(N268="zákl. přenesená",J268,0)</f>
        <v>0</v>
      </c>
      <c r="BH268" s="159">
        <f>IF(N268="sníž. přenesená",J268,0)</f>
        <v>0</v>
      </c>
      <c r="BI268" s="159">
        <f>IF(N268="nulová",J268,0)</f>
        <v>0</v>
      </c>
      <c r="BJ268" s="17" t="s">
        <v>2215</v>
      </c>
      <c r="BK268" s="159">
        <f>ROUND(I268*H268,2)</f>
        <v>0</v>
      </c>
      <c r="BL268" s="17" t="s">
        <v>2389</v>
      </c>
      <c r="BM268" s="158" t="s">
        <v>184</v>
      </c>
    </row>
    <row r="269" spans="1:65" s="13" customFormat="1">
      <c r="B269" s="167"/>
      <c r="D269" s="161" t="s">
        <v>2624</v>
      </c>
      <c r="E269" s="168" t="s">
        <v>2156</v>
      </c>
      <c r="F269" s="169" t="s">
        <v>185</v>
      </c>
      <c r="H269" s="170">
        <v>4.399</v>
      </c>
      <c r="I269" s="346"/>
      <c r="L269" s="167"/>
      <c r="M269" s="171"/>
      <c r="N269" s="172"/>
      <c r="O269" s="172"/>
      <c r="P269" s="172"/>
      <c r="Q269" s="172"/>
      <c r="R269" s="172"/>
      <c r="S269" s="172"/>
      <c r="T269" s="173"/>
      <c r="AT269" s="168" t="s">
        <v>2624</v>
      </c>
      <c r="AU269" s="168" t="s">
        <v>2217</v>
      </c>
      <c r="AV269" s="13" t="s">
        <v>2217</v>
      </c>
      <c r="AW269" s="13" t="s">
        <v>26</v>
      </c>
      <c r="AX269" s="13" t="s">
        <v>2207</v>
      </c>
      <c r="AY269" s="168" t="s">
        <v>2612</v>
      </c>
    </row>
    <row r="270" spans="1:65" s="15" customFormat="1">
      <c r="B270" s="181"/>
      <c r="D270" s="161" t="s">
        <v>2624</v>
      </c>
      <c r="E270" s="182" t="s">
        <v>2156</v>
      </c>
      <c r="F270" s="183" t="s">
        <v>2641</v>
      </c>
      <c r="H270" s="184">
        <v>4.399</v>
      </c>
      <c r="I270" s="348"/>
      <c r="L270" s="181"/>
      <c r="M270" s="185"/>
      <c r="N270" s="186"/>
      <c r="O270" s="186"/>
      <c r="P270" s="186"/>
      <c r="Q270" s="186"/>
      <c r="R270" s="186"/>
      <c r="S270" s="186"/>
      <c r="T270" s="187"/>
      <c r="AT270" s="182" t="s">
        <v>2624</v>
      </c>
      <c r="AU270" s="182" t="s">
        <v>2217</v>
      </c>
      <c r="AV270" s="15" t="s">
        <v>2389</v>
      </c>
      <c r="AW270" s="15" t="s">
        <v>26</v>
      </c>
      <c r="AX270" s="15" t="s">
        <v>2215</v>
      </c>
      <c r="AY270" s="182" t="s">
        <v>2612</v>
      </c>
    </row>
    <row r="271" spans="1:65" s="1" customFormat="1" ht="16.5" customHeight="1">
      <c r="A271" s="29"/>
      <c r="B271" s="146"/>
      <c r="C271" s="147" t="s">
        <v>2361</v>
      </c>
      <c r="D271" s="147" t="s">
        <v>2618</v>
      </c>
      <c r="E271" s="148" t="s">
        <v>3013</v>
      </c>
      <c r="F271" s="149" t="s">
        <v>3014</v>
      </c>
      <c r="G271" s="150" t="s">
        <v>2297</v>
      </c>
      <c r="H271" s="151">
        <v>175.971</v>
      </c>
      <c r="I271" s="344"/>
      <c r="J271" s="152">
        <f>ROUND(I271*H271,2)</f>
        <v>0</v>
      </c>
      <c r="K271" s="153"/>
      <c r="L271" s="30"/>
      <c r="M271" s="154" t="s">
        <v>2156</v>
      </c>
      <c r="N271" s="155" t="s">
        <v>2172</v>
      </c>
      <c r="O271" s="156">
        <v>1.9E-2</v>
      </c>
      <c r="P271" s="156">
        <f>O271*H271</f>
        <v>3.3434490000000001</v>
      </c>
      <c r="Q271" s="156">
        <v>0</v>
      </c>
      <c r="R271" s="156">
        <f>Q271*H271</f>
        <v>0</v>
      </c>
      <c r="S271" s="156">
        <v>0</v>
      </c>
      <c r="T271" s="157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8" t="s">
        <v>2389</v>
      </c>
      <c r="AT271" s="158" t="s">
        <v>2618</v>
      </c>
      <c r="AU271" s="158" t="s">
        <v>2217</v>
      </c>
      <c r="AY271" s="17" t="s">
        <v>2612</v>
      </c>
      <c r="BE271" s="159">
        <f>IF(N271="základní",J271,0)</f>
        <v>0</v>
      </c>
      <c r="BF271" s="159">
        <f>IF(N271="snížená",J271,0)</f>
        <v>0</v>
      </c>
      <c r="BG271" s="159">
        <f>IF(N271="zákl. přenesená",J271,0)</f>
        <v>0</v>
      </c>
      <c r="BH271" s="159">
        <f>IF(N271="sníž. přenesená",J271,0)</f>
        <v>0</v>
      </c>
      <c r="BI271" s="159">
        <f>IF(N271="nulová",J271,0)</f>
        <v>0</v>
      </c>
      <c r="BJ271" s="17" t="s">
        <v>2215</v>
      </c>
      <c r="BK271" s="159">
        <f>ROUND(I271*H271,2)</f>
        <v>0</v>
      </c>
      <c r="BL271" s="17" t="s">
        <v>2389</v>
      </c>
      <c r="BM271" s="158" t="s">
        <v>186</v>
      </c>
    </row>
    <row r="272" spans="1:65" s="13" customFormat="1">
      <c r="B272" s="167"/>
      <c r="D272" s="161" t="s">
        <v>2624</v>
      </c>
      <c r="E272" s="168" t="s">
        <v>2156</v>
      </c>
      <c r="F272" s="169" t="s">
        <v>2471</v>
      </c>
      <c r="H272" s="170">
        <v>175.971</v>
      </c>
      <c r="I272" s="346"/>
      <c r="L272" s="167"/>
      <c r="M272" s="171"/>
      <c r="N272" s="172"/>
      <c r="O272" s="172"/>
      <c r="P272" s="172"/>
      <c r="Q272" s="172"/>
      <c r="R272" s="172"/>
      <c r="S272" s="172"/>
      <c r="T272" s="173"/>
      <c r="AT272" s="168" t="s">
        <v>2624</v>
      </c>
      <c r="AU272" s="168" t="s">
        <v>2217</v>
      </c>
      <c r="AV272" s="13" t="s">
        <v>2217</v>
      </c>
      <c r="AW272" s="13" t="s">
        <v>26</v>
      </c>
      <c r="AX272" s="13" t="s">
        <v>2207</v>
      </c>
      <c r="AY272" s="168" t="s">
        <v>2612</v>
      </c>
    </row>
    <row r="273" spans="1:65" s="15" customFormat="1">
      <c r="B273" s="181"/>
      <c r="D273" s="161" t="s">
        <v>2624</v>
      </c>
      <c r="E273" s="182" t="s">
        <v>2156</v>
      </c>
      <c r="F273" s="183" t="s">
        <v>2641</v>
      </c>
      <c r="H273" s="184">
        <v>175.971</v>
      </c>
      <c r="I273" s="348"/>
      <c r="L273" s="181"/>
      <c r="M273" s="185"/>
      <c r="N273" s="186"/>
      <c r="O273" s="186"/>
      <c r="P273" s="186"/>
      <c r="Q273" s="186"/>
      <c r="R273" s="186"/>
      <c r="S273" s="186"/>
      <c r="T273" s="187"/>
      <c r="AT273" s="182" t="s">
        <v>2624</v>
      </c>
      <c r="AU273" s="182" t="s">
        <v>2217</v>
      </c>
      <c r="AV273" s="15" t="s">
        <v>2389</v>
      </c>
      <c r="AW273" s="15" t="s">
        <v>26</v>
      </c>
      <c r="AX273" s="15" t="s">
        <v>2215</v>
      </c>
      <c r="AY273" s="182" t="s">
        <v>2612</v>
      </c>
    </row>
    <row r="274" spans="1:65" s="1" customFormat="1" ht="16.5" customHeight="1">
      <c r="A274" s="29"/>
      <c r="B274" s="146"/>
      <c r="C274" s="147" t="s">
        <v>2450</v>
      </c>
      <c r="D274" s="147" t="s">
        <v>2618</v>
      </c>
      <c r="E274" s="148" t="s">
        <v>3018</v>
      </c>
      <c r="F274" s="149" t="s">
        <v>3019</v>
      </c>
      <c r="G274" s="150" t="s">
        <v>2297</v>
      </c>
      <c r="H274" s="151">
        <v>157.238</v>
      </c>
      <c r="I274" s="344"/>
      <c r="J274" s="152">
        <f>ROUND(I274*H274,2)</f>
        <v>0</v>
      </c>
      <c r="K274" s="153"/>
      <c r="L274" s="30"/>
      <c r="M274" s="154" t="s">
        <v>2156</v>
      </c>
      <c r="N274" s="155" t="s">
        <v>2172</v>
      </c>
      <c r="O274" s="156">
        <v>2.5000000000000001E-2</v>
      </c>
      <c r="P274" s="156">
        <f>O274*H274</f>
        <v>3.9309500000000002</v>
      </c>
      <c r="Q274" s="156">
        <v>0</v>
      </c>
      <c r="R274" s="156">
        <f>Q274*H274</f>
        <v>0</v>
      </c>
      <c r="S274" s="156">
        <v>0</v>
      </c>
      <c r="T274" s="157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8" t="s">
        <v>2389</v>
      </c>
      <c r="AT274" s="158" t="s">
        <v>2618</v>
      </c>
      <c r="AU274" s="158" t="s">
        <v>2217</v>
      </c>
      <c r="AY274" s="17" t="s">
        <v>2612</v>
      </c>
      <c r="BE274" s="159">
        <f>IF(N274="základní",J274,0)</f>
        <v>0</v>
      </c>
      <c r="BF274" s="159">
        <f>IF(N274="snížená",J274,0)</f>
        <v>0</v>
      </c>
      <c r="BG274" s="159">
        <f>IF(N274="zákl. přenesená",J274,0)</f>
        <v>0</v>
      </c>
      <c r="BH274" s="159">
        <f>IF(N274="sníž. přenesená",J274,0)</f>
        <v>0</v>
      </c>
      <c r="BI274" s="159">
        <f>IF(N274="nulová",J274,0)</f>
        <v>0</v>
      </c>
      <c r="BJ274" s="17" t="s">
        <v>2215</v>
      </c>
      <c r="BK274" s="159">
        <f>ROUND(I274*H274,2)</f>
        <v>0</v>
      </c>
      <c r="BL274" s="17" t="s">
        <v>2389</v>
      </c>
      <c r="BM274" s="158" t="s">
        <v>187</v>
      </c>
    </row>
    <row r="275" spans="1:65" s="12" customFormat="1">
      <c r="B275" s="160"/>
      <c r="D275" s="161" t="s">
        <v>2624</v>
      </c>
      <c r="E275" s="162" t="s">
        <v>2156</v>
      </c>
      <c r="F275" s="163" t="s">
        <v>106</v>
      </c>
      <c r="H275" s="162" t="s">
        <v>2156</v>
      </c>
      <c r="I275" s="345"/>
      <c r="L275" s="160"/>
      <c r="M275" s="164"/>
      <c r="N275" s="165"/>
      <c r="O275" s="165"/>
      <c r="P275" s="165"/>
      <c r="Q275" s="165"/>
      <c r="R275" s="165"/>
      <c r="S275" s="165"/>
      <c r="T275" s="166"/>
      <c r="AT275" s="162" t="s">
        <v>2624</v>
      </c>
      <c r="AU275" s="162" t="s">
        <v>2217</v>
      </c>
      <c r="AV275" s="12" t="s">
        <v>2215</v>
      </c>
      <c r="AW275" s="12" t="s">
        <v>26</v>
      </c>
      <c r="AX275" s="12" t="s">
        <v>2207</v>
      </c>
      <c r="AY275" s="162" t="s">
        <v>2612</v>
      </c>
    </row>
    <row r="276" spans="1:65" s="13" customFormat="1">
      <c r="B276" s="167"/>
      <c r="D276" s="161" t="s">
        <v>2624</v>
      </c>
      <c r="E276" s="168" t="s">
        <v>2156</v>
      </c>
      <c r="F276" s="169" t="s">
        <v>2343</v>
      </c>
      <c r="H276" s="170">
        <v>118</v>
      </c>
      <c r="I276" s="346"/>
      <c r="L276" s="167"/>
      <c r="M276" s="171"/>
      <c r="N276" s="172"/>
      <c r="O276" s="172"/>
      <c r="P276" s="172"/>
      <c r="Q276" s="172"/>
      <c r="R276" s="172"/>
      <c r="S276" s="172"/>
      <c r="T276" s="173"/>
      <c r="AT276" s="168" t="s">
        <v>2624</v>
      </c>
      <c r="AU276" s="168" t="s">
        <v>2217</v>
      </c>
      <c r="AV276" s="13" t="s">
        <v>2217</v>
      </c>
      <c r="AW276" s="13" t="s">
        <v>26</v>
      </c>
      <c r="AX276" s="13" t="s">
        <v>2207</v>
      </c>
      <c r="AY276" s="168" t="s">
        <v>2612</v>
      </c>
    </row>
    <row r="277" spans="1:65" s="13" customFormat="1">
      <c r="B277" s="167"/>
      <c r="D277" s="161" t="s">
        <v>2624</v>
      </c>
      <c r="E277" s="168" t="s">
        <v>2156</v>
      </c>
      <c r="F277" s="169" t="s">
        <v>188</v>
      </c>
      <c r="H277" s="170">
        <v>26.013000000000002</v>
      </c>
      <c r="I277" s="346"/>
      <c r="L277" s="167"/>
      <c r="M277" s="171"/>
      <c r="N277" s="172"/>
      <c r="O277" s="172"/>
      <c r="P277" s="172"/>
      <c r="Q277" s="172"/>
      <c r="R277" s="172"/>
      <c r="S277" s="172"/>
      <c r="T277" s="173"/>
      <c r="AT277" s="168" t="s">
        <v>2624</v>
      </c>
      <c r="AU277" s="168" t="s">
        <v>2217</v>
      </c>
      <c r="AV277" s="13" t="s">
        <v>2217</v>
      </c>
      <c r="AW277" s="13" t="s">
        <v>26</v>
      </c>
      <c r="AX277" s="13" t="s">
        <v>2207</v>
      </c>
      <c r="AY277" s="168" t="s">
        <v>2612</v>
      </c>
    </row>
    <row r="278" spans="1:65" s="12" customFormat="1">
      <c r="B278" s="160"/>
      <c r="D278" s="161" t="s">
        <v>2624</v>
      </c>
      <c r="E278" s="162" t="s">
        <v>2156</v>
      </c>
      <c r="F278" s="163" t="s">
        <v>113</v>
      </c>
      <c r="H278" s="162" t="s">
        <v>2156</v>
      </c>
      <c r="I278" s="345"/>
      <c r="L278" s="160"/>
      <c r="M278" s="164"/>
      <c r="N278" s="165"/>
      <c r="O278" s="165"/>
      <c r="P278" s="165"/>
      <c r="Q278" s="165"/>
      <c r="R278" s="165"/>
      <c r="S278" s="165"/>
      <c r="T278" s="166"/>
      <c r="AT278" s="162" t="s">
        <v>2624</v>
      </c>
      <c r="AU278" s="162" t="s">
        <v>2217</v>
      </c>
      <c r="AV278" s="12" t="s">
        <v>2215</v>
      </c>
      <c r="AW278" s="12" t="s">
        <v>26</v>
      </c>
      <c r="AX278" s="12" t="s">
        <v>2207</v>
      </c>
      <c r="AY278" s="162" t="s">
        <v>2612</v>
      </c>
    </row>
    <row r="279" spans="1:65" s="13" customFormat="1">
      <c r="B279" s="167"/>
      <c r="D279" s="161" t="s">
        <v>2624</v>
      </c>
      <c r="E279" s="168" t="s">
        <v>2156</v>
      </c>
      <c r="F279" s="169" t="s">
        <v>2346</v>
      </c>
      <c r="H279" s="170">
        <v>10.4</v>
      </c>
      <c r="I279" s="346"/>
      <c r="L279" s="167"/>
      <c r="M279" s="171"/>
      <c r="N279" s="172"/>
      <c r="O279" s="172"/>
      <c r="P279" s="172"/>
      <c r="Q279" s="172"/>
      <c r="R279" s="172"/>
      <c r="S279" s="172"/>
      <c r="T279" s="173"/>
      <c r="AT279" s="168" t="s">
        <v>2624</v>
      </c>
      <c r="AU279" s="168" t="s">
        <v>2217</v>
      </c>
      <c r="AV279" s="13" t="s">
        <v>2217</v>
      </c>
      <c r="AW279" s="13" t="s">
        <v>26</v>
      </c>
      <c r="AX279" s="13" t="s">
        <v>2207</v>
      </c>
      <c r="AY279" s="168" t="s">
        <v>2612</v>
      </c>
    </row>
    <row r="280" spans="1:65" s="13" customFormat="1">
      <c r="B280" s="167"/>
      <c r="D280" s="161" t="s">
        <v>2624</v>
      </c>
      <c r="E280" s="168" t="s">
        <v>2156</v>
      </c>
      <c r="F280" s="169" t="s">
        <v>189</v>
      </c>
      <c r="H280" s="170">
        <v>2.8250000000000002</v>
      </c>
      <c r="I280" s="346"/>
      <c r="L280" s="167"/>
      <c r="M280" s="171"/>
      <c r="N280" s="172"/>
      <c r="O280" s="172"/>
      <c r="P280" s="172"/>
      <c r="Q280" s="172"/>
      <c r="R280" s="172"/>
      <c r="S280" s="172"/>
      <c r="T280" s="173"/>
      <c r="AT280" s="168" t="s">
        <v>2624</v>
      </c>
      <c r="AU280" s="168" t="s">
        <v>2217</v>
      </c>
      <c r="AV280" s="13" t="s">
        <v>2217</v>
      </c>
      <c r="AW280" s="13" t="s">
        <v>26</v>
      </c>
      <c r="AX280" s="13" t="s">
        <v>2207</v>
      </c>
      <c r="AY280" s="168" t="s">
        <v>2612</v>
      </c>
    </row>
    <row r="281" spans="1:65" s="15" customFormat="1">
      <c r="B281" s="181"/>
      <c r="D281" s="161" t="s">
        <v>2624</v>
      </c>
      <c r="E281" s="182" t="s">
        <v>2156</v>
      </c>
      <c r="F281" s="183" t="s">
        <v>2641</v>
      </c>
      <c r="H281" s="184">
        <v>157.238</v>
      </c>
      <c r="I281" s="348"/>
      <c r="L281" s="181"/>
      <c r="M281" s="185"/>
      <c r="N281" s="186"/>
      <c r="O281" s="186"/>
      <c r="P281" s="186"/>
      <c r="Q281" s="186"/>
      <c r="R281" s="186"/>
      <c r="S281" s="186"/>
      <c r="T281" s="187"/>
      <c r="AT281" s="182" t="s">
        <v>2624</v>
      </c>
      <c r="AU281" s="182" t="s">
        <v>2217</v>
      </c>
      <c r="AV281" s="15" t="s">
        <v>2389</v>
      </c>
      <c r="AW281" s="15" t="s">
        <v>26</v>
      </c>
      <c r="AX281" s="15" t="s">
        <v>2215</v>
      </c>
      <c r="AY281" s="182" t="s">
        <v>2612</v>
      </c>
    </row>
    <row r="282" spans="1:65" s="11" customFormat="1" ht="22.9" customHeight="1">
      <c r="B282" s="134"/>
      <c r="D282" s="135" t="s">
        <v>2206</v>
      </c>
      <c r="E282" s="144" t="s">
        <v>2329</v>
      </c>
      <c r="F282" s="144" t="s">
        <v>3030</v>
      </c>
      <c r="I282" s="350"/>
      <c r="J282" s="145">
        <f>BK282</f>
        <v>0</v>
      </c>
      <c r="L282" s="134"/>
      <c r="M282" s="138"/>
      <c r="N282" s="139"/>
      <c r="O282" s="139"/>
      <c r="P282" s="140">
        <f>SUM(P283:P289)</f>
        <v>14.461104000000001</v>
      </c>
      <c r="Q282" s="139"/>
      <c r="R282" s="140">
        <f>SUM(R283:R289)</f>
        <v>5.9443999999999997E-2</v>
      </c>
      <c r="S282" s="139"/>
      <c r="T282" s="141">
        <f>SUM(T283:T289)</f>
        <v>0</v>
      </c>
      <c r="AR282" s="135" t="s">
        <v>2215</v>
      </c>
      <c r="AT282" s="142" t="s">
        <v>2206</v>
      </c>
      <c r="AU282" s="142" t="s">
        <v>2215</v>
      </c>
      <c r="AY282" s="135" t="s">
        <v>2612</v>
      </c>
      <c r="BK282" s="143">
        <f>SUM(BK283:BK289)</f>
        <v>0</v>
      </c>
    </row>
    <row r="283" spans="1:65" s="1" customFormat="1" ht="16.5" customHeight="1">
      <c r="A283" s="29"/>
      <c r="B283" s="146"/>
      <c r="C283" s="147" t="s">
        <v>4</v>
      </c>
      <c r="D283" s="147" t="s">
        <v>2618</v>
      </c>
      <c r="E283" s="148" t="s">
        <v>190</v>
      </c>
      <c r="F283" s="149" t="s">
        <v>191</v>
      </c>
      <c r="G283" s="150" t="s">
        <v>2297</v>
      </c>
      <c r="H283" s="151">
        <v>21.616</v>
      </c>
      <c r="I283" s="344"/>
      <c r="J283" s="152">
        <f>ROUND(I283*H283,2)</f>
        <v>0</v>
      </c>
      <c r="K283" s="153"/>
      <c r="L283" s="30"/>
      <c r="M283" s="154" t="s">
        <v>2156</v>
      </c>
      <c r="N283" s="155" t="s">
        <v>2172</v>
      </c>
      <c r="O283" s="156">
        <v>0.499</v>
      </c>
      <c r="P283" s="156">
        <f>O283*H283</f>
        <v>10.786384</v>
      </c>
      <c r="Q283" s="156">
        <v>2.7499999999999998E-3</v>
      </c>
      <c r="R283" s="156">
        <f>Q283*H283</f>
        <v>5.9443999999999997E-2</v>
      </c>
      <c r="S283" s="156">
        <v>0</v>
      </c>
      <c r="T283" s="157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8" t="s">
        <v>2389</v>
      </c>
      <c r="AT283" s="158" t="s">
        <v>2618</v>
      </c>
      <c r="AU283" s="158" t="s">
        <v>2217</v>
      </c>
      <c r="AY283" s="17" t="s">
        <v>2612</v>
      </c>
      <c r="BE283" s="159">
        <f>IF(N283="základní",J283,0)</f>
        <v>0</v>
      </c>
      <c r="BF283" s="159">
        <f>IF(N283="snížená",J283,0)</f>
        <v>0</v>
      </c>
      <c r="BG283" s="159">
        <f>IF(N283="zákl. přenesená",J283,0)</f>
        <v>0</v>
      </c>
      <c r="BH283" s="159">
        <f>IF(N283="sníž. přenesená",J283,0)</f>
        <v>0</v>
      </c>
      <c r="BI283" s="159">
        <f>IF(N283="nulová",J283,0)</f>
        <v>0</v>
      </c>
      <c r="BJ283" s="17" t="s">
        <v>2215</v>
      </c>
      <c r="BK283" s="159">
        <f>ROUND(I283*H283,2)</f>
        <v>0</v>
      </c>
      <c r="BL283" s="17" t="s">
        <v>2389</v>
      </c>
      <c r="BM283" s="158" t="s">
        <v>192</v>
      </c>
    </row>
    <row r="284" spans="1:65" s="12" customFormat="1">
      <c r="B284" s="160"/>
      <c r="D284" s="161" t="s">
        <v>2624</v>
      </c>
      <c r="E284" s="162" t="s">
        <v>2156</v>
      </c>
      <c r="F284" s="163" t="s">
        <v>193</v>
      </c>
      <c r="H284" s="162" t="s">
        <v>2156</v>
      </c>
      <c r="I284" s="345"/>
      <c r="L284" s="160"/>
      <c r="M284" s="164"/>
      <c r="N284" s="165"/>
      <c r="O284" s="165"/>
      <c r="P284" s="165"/>
      <c r="Q284" s="165"/>
      <c r="R284" s="165"/>
      <c r="S284" s="165"/>
      <c r="T284" s="166"/>
      <c r="AT284" s="162" t="s">
        <v>2624</v>
      </c>
      <c r="AU284" s="162" t="s">
        <v>2217</v>
      </c>
      <c r="AV284" s="12" t="s">
        <v>2215</v>
      </c>
      <c r="AW284" s="12" t="s">
        <v>26</v>
      </c>
      <c r="AX284" s="12" t="s">
        <v>2207</v>
      </c>
      <c r="AY284" s="162" t="s">
        <v>2612</v>
      </c>
    </row>
    <row r="285" spans="1:65" s="13" customFormat="1">
      <c r="B285" s="167"/>
      <c r="D285" s="161" t="s">
        <v>2624</v>
      </c>
      <c r="E285" s="168" t="s">
        <v>2156</v>
      </c>
      <c r="F285" s="169" t="s">
        <v>194</v>
      </c>
      <c r="H285" s="170">
        <v>21.616</v>
      </c>
      <c r="I285" s="346"/>
      <c r="L285" s="167"/>
      <c r="M285" s="171"/>
      <c r="N285" s="172"/>
      <c r="O285" s="172"/>
      <c r="P285" s="172"/>
      <c r="Q285" s="172"/>
      <c r="R285" s="172"/>
      <c r="S285" s="172"/>
      <c r="T285" s="173"/>
      <c r="AT285" s="168" t="s">
        <v>2624</v>
      </c>
      <c r="AU285" s="168" t="s">
        <v>2217</v>
      </c>
      <c r="AV285" s="13" t="s">
        <v>2217</v>
      </c>
      <c r="AW285" s="13" t="s">
        <v>26</v>
      </c>
      <c r="AX285" s="13" t="s">
        <v>2207</v>
      </c>
      <c r="AY285" s="168" t="s">
        <v>2612</v>
      </c>
    </row>
    <row r="286" spans="1:65" s="15" customFormat="1">
      <c r="B286" s="181"/>
      <c r="D286" s="161" t="s">
        <v>2624</v>
      </c>
      <c r="E286" s="182" t="s">
        <v>1101</v>
      </c>
      <c r="F286" s="183" t="s">
        <v>2641</v>
      </c>
      <c r="H286" s="184">
        <v>21.616</v>
      </c>
      <c r="I286" s="348"/>
      <c r="L286" s="181"/>
      <c r="M286" s="185"/>
      <c r="N286" s="186"/>
      <c r="O286" s="186"/>
      <c r="P286" s="186"/>
      <c r="Q286" s="186"/>
      <c r="R286" s="186"/>
      <c r="S286" s="186"/>
      <c r="T286" s="187"/>
      <c r="AT286" s="182" t="s">
        <v>2624</v>
      </c>
      <c r="AU286" s="182" t="s">
        <v>2217</v>
      </c>
      <c r="AV286" s="15" t="s">
        <v>2389</v>
      </c>
      <c r="AW286" s="15" t="s">
        <v>26</v>
      </c>
      <c r="AX286" s="15" t="s">
        <v>2215</v>
      </c>
      <c r="AY286" s="182" t="s">
        <v>2612</v>
      </c>
    </row>
    <row r="287" spans="1:65" s="1" customFormat="1" ht="16.5" customHeight="1">
      <c r="A287" s="29"/>
      <c r="B287" s="146"/>
      <c r="C287" s="147" t="s">
        <v>2869</v>
      </c>
      <c r="D287" s="147" t="s">
        <v>2618</v>
      </c>
      <c r="E287" s="148" t="s">
        <v>195</v>
      </c>
      <c r="F287" s="149" t="s">
        <v>196</v>
      </c>
      <c r="G287" s="150" t="s">
        <v>2297</v>
      </c>
      <c r="H287" s="151">
        <v>21.616</v>
      </c>
      <c r="I287" s="344"/>
      <c r="J287" s="152">
        <f>ROUND(I287*H287,2)</f>
        <v>0</v>
      </c>
      <c r="K287" s="153"/>
      <c r="L287" s="30"/>
      <c r="M287" s="154" t="s">
        <v>2156</v>
      </c>
      <c r="N287" s="155" t="s">
        <v>2172</v>
      </c>
      <c r="O287" s="156">
        <v>0.17</v>
      </c>
      <c r="P287" s="156">
        <f>O287*H287</f>
        <v>3.6747200000000002</v>
      </c>
      <c r="Q287" s="156">
        <v>0</v>
      </c>
      <c r="R287" s="156">
        <f>Q287*H287</f>
        <v>0</v>
      </c>
      <c r="S287" s="156">
        <v>0</v>
      </c>
      <c r="T287" s="157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8" t="s">
        <v>2389</v>
      </c>
      <c r="AT287" s="158" t="s">
        <v>2618</v>
      </c>
      <c r="AU287" s="158" t="s">
        <v>2217</v>
      </c>
      <c r="AY287" s="17" t="s">
        <v>2612</v>
      </c>
      <c r="BE287" s="159">
        <f>IF(N287="základní",J287,0)</f>
        <v>0</v>
      </c>
      <c r="BF287" s="159">
        <f>IF(N287="snížená",J287,0)</f>
        <v>0</v>
      </c>
      <c r="BG287" s="159">
        <f>IF(N287="zákl. přenesená",J287,0)</f>
        <v>0</v>
      </c>
      <c r="BH287" s="159">
        <f>IF(N287="sníž. přenesená",J287,0)</f>
        <v>0</v>
      </c>
      <c r="BI287" s="159">
        <f>IF(N287="nulová",J287,0)</f>
        <v>0</v>
      </c>
      <c r="BJ287" s="17" t="s">
        <v>2215</v>
      </c>
      <c r="BK287" s="159">
        <f>ROUND(I287*H287,2)</f>
        <v>0</v>
      </c>
      <c r="BL287" s="17" t="s">
        <v>2389</v>
      </c>
      <c r="BM287" s="158" t="s">
        <v>197</v>
      </c>
    </row>
    <row r="288" spans="1:65" s="13" customFormat="1">
      <c r="B288" s="167"/>
      <c r="D288" s="161" t="s">
        <v>2624</v>
      </c>
      <c r="E288" s="168" t="s">
        <v>2156</v>
      </c>
      <c r="F288" s="169" t="s">
        <v>1101</v>
      </c>
      <c r="H288" s="170">
        <v>21.616</v>
      </c>
      <c r="I288" s="346"/>
      <c r="L288" s="167"/>
      <c r="M288" s="171"/>
      <c r="N288" s="172"/>
      <c r="O288" s="172"/>
      <c r="P288" s="172"/>
      <c r="Q288" s="172"/>
      <c r="R288" s="172"/>
      <c r="S288" s="172"/>
      <c r="T288" s="173"/>
      <c r="AT288" s="168" t="s">
        <v>2624</v>
      </c>
      <c r="AU288" s="168" t="s">
        <v>2217</v>
      </c>
      <c r="AV288" s="13" t="s">
        <v>2217</v>
      </c>
      <c r="AW288" s="13" t="s">
        <v>26</v>
      </c>
      <c r="AX288" s="13" t="s">
        <v>2207</v>
      </c>
      <c r="AY288" s="168" t="s">
        <v>2612</v>
      </c>
    </row>
    <row r="289" spans="1:65" s="15" customFormat="1">
      <c r="B289" s="181"/>
      <c r="D289" s="161" t="s">
        <v>2624</v>
      </c>
      <c r="E289" s="182" t="s">
        <v>2156</v>
      </c>
      <c r="F289" s="183" t="s">
        <v>2641</v>
      </c>
      <c r="H289" s="184">
        <v>21.616</v>
      </c>
      <c r="I289" s="348"/>
      <c r="L289" s="181"/>
      <c r="M289" s="185"/>
      <c r="N289" s="186"/>
      <c r="O289" s="186"/>
      <c r="P289" s="186"/>
      <c r="Q289" s="186"/>
      <c r="R289" s="186"/>
      <c r="S289" s="186"/>
      <c r="T289" s="187"/>
      <c r="AT289" s="182" t="s">
        <v>2624</v>
      </c>
      <c r="AU289" s="182" t="s">
        <v>2217</v>
      </c>
      <c r="AV289" s="15" t="s">
        <v>2389</v>
      </c>
      <c r="AW289" s="15" t="s">
        <v>26</v>
      </c>
      <c r="AX289" s="15" t="s">
        <v>2215</v>
      </c>
      <c r="AY289" s="182" t="s">
        <v>2612</v>
      </c>
    </row>
    <row r="290" spans="1:65" s="11" customFormat="1" ht="22.9" customHeight="1">
      <c r="B290" s="134"/>
      <c r="D290" s="135" t="s">
        <v>2206</v>
      </c>
      <c r="E290" s="144" t="s">
        <v>2386</v>
      </c>
      <c r="F290" s="144" t="s">
        <v>3085</v>
      </c>
      <c r="I290" s="350"/>
      <c r="J290" s="145">
        <f>BK290</f>
        <v>0</v>
      </c>
      <c r="L290" s="134"/>
      <c r="M290" s="138"/>
      <c r="N290" s="139"/>
      <c r="O290" s="139"/>
      <c r="P290" s="140">
        <f>SUM(P291:P332)</f>
        <v>93.567281000000008</v>
      </c>
      <c r="Q290" s="139"/>
      <c r="R290" s="140">
        <f>SUM(R291:R332)</f>
        <v>191.94236999999998</v>
      </c>
      <c r="S290" s="139"/>
      <c r="T290" s="141">
        <f>SUM(T291:T332)</f>
        <v>0</v>
      </c>
      <c r="AR290" s="135" t="s">
        <v>2215</v>
      </c>
      <c r="AT290" s="142" t="s">
        <v>2206</v>
      </c>
      <c r="AU290" s="142" t="s">
        <v>2215</v>
      </c>
      <c r="AY290" s="135" t="s">
        <v>2612</v>
      </c>
      <c r="BK290" s="143">
        <f>SUM(BK291:BK332)</f>
        <v>0</v>
      </c>
    </row>
    <row r="291" spans="1:65" s="1" customFormat="1" ht="16.5" customHeight="1">
      <c r="A291" s="29"/>
      <c r="B291" s="146"/>
      <c r="C291" s="147" t="s">
        <v>2880</v>
      </c>
      <c r="D291" s="147" t="s">
        <v>2618</v>
      </c>
      <c r="E291" s="148" t="s">
        <v>198</v>
      </c>
      <c r="F291" s="149" t="s">
        <v>199</v>
      </c>
      <c r="G291" s="150" t="s">
        <v>2297</v>
      </c>
      <c r="H291" s="151">
        <v>141.73099999999999</v>
      </c>
      <c r="I291" s="344"/>
      <c r="J291" s="152">
        <f>ROUND(I291*H291,2)</f>
        <v>0</v>
      </c>
      <c r="K291" s="153"/>
      <c r="L291" s="30"/>
      <c r="M291" s="154" t="s">
        <v>2156</v>
      </c>
      <c r="N291" s="155" t="s">
        <v>2172</v>
      </c>
      <c r="O291" s="156">
        <v>3.1E-2</v>
      </c>
      <c r="P291" s="156">
        <f>O291*H291</f>
        <v>4.3936609999999998</v>
      </c>
      <c r="Q291" s="156">
        <v>0.23</v>
      </c>
      <c r="R291" s="156">
        <f>Q291*H291</f>
        <v>32.598129999999998</v>
      </c>
      <c r="S291" s="156">
        <v>0</v>
      </c>
      <c r="T291" s="157">
        <f>S291*H291</f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8" t="s">
        <v>2389</v>
      </c>
      <c r="AT291" s="158" t="s">
        <v>2618</v>
      </c>
      <c r="AU291" s="158" t="s">
        <v>2217</v>
      </c>
      <c r="AY291" s="17" t="s">
        <v>2612</v>
      </c>
      <c r="BE291" s="159">
        <f>IF(N291="základní",J291,0)</f>
        <v>0</v>
      </c>
      <c r="BF291" s="159">
        <f>IF(N291="snížená",J291,0)</f>
        <v>0</v>
      </c>
      <c r="BG291" s="159">
        <f>IF(N291="zákl. přenesená",J291,0)</f>
        <v>0</v>
      </c>
      <c r="BH291" s="159">
        <f>IF(N291="sníž. přenesená",J291,0)</f>
        <v>0</v>
      </c>
      <c r="BI291" s="159">
        <f>IF(N291="nulová",J291,0)</f>
        <v>0</v>
      </c>
      <c r="BJ291" s="17" t="s">
        <v>2215</v>
      </c>
      <c r="BK291" s="159">
        <f>ROUND(I291*H291,2)</f>
        <v>0</v>
      </c>
      <c r="BL291" s="17" t="s">
        <v>2389</v>
      </c>
      <c r="BM291" s="158" t="s">
        <v>200</v>
      </c>
    </row>
    <row r="292" spans="1:65" s="12" customFormat="1">
      <c r="B292" s="160"/>
      <c r="D292" s="161" t="s">
        <v>2624</v>
      </c>
      <c r="E292" s="162" t="s">
        <v>2156</v>
      </c>
      <c r="F292" s="163" t="s">
        <v>106</v>
      </c>
      <c r="H292" s="162" t="s">
        <v>2156</v>
      </c>
      <c r="I292" s="345"/>
      <c r="L292" s="160"/>
      <c r="M292" s="164"/>
      <c r="N292" s="165"/>
      <c r="O292" s="165"/>
      <c r="P292" s="165"/>
      <c r="Q292" s="165"/>
      <c r="R292" s="165"/>
      <c r="S292" s="165"/>
      <c r="T292" s="166"/>
      <c r="AT292" s="162" t="s">
        <v>2624</v>
      </c>
      <c r="AU292" s="162" t="s">
        <v>2217</v>
      </c>
      <c r="AV292" s="12" t="s">
        <v>2215</v>
      </c>
      <c r="AW292" s="12" t="s">
        <v>26</v>
      </c>
      <c r="AX292" s="12" t="s">
        <v>2207</v>
      </c>
      <c r="AY292" s="162" t="s">
        <v>2612</v>
      </c>
    </row>
    <row r="293" spans="1:65" s="13" customFormat="1">
      <c r="B293" s="167"/>
      <c r="D293" s="161" t="s">
        <v>2624</v>
      </c>
      <c r="E293" s="168" t="s">
        <v>2156</v>
      </c>
      <c r="F293" s="169" t="s">
        <v>2343</v>
      </c>
      <c r="H293" s="170">
        <v>118</v>
      </c>
      <c r="I293" s="346"/>
      <c r="L293" s="167"/>
      <c r="M293" s="171"/>
      <c r="N293" s="172"/>
      <c r="O293" s="172"/>
      <c r="P293" s="172"/>
      <c r="Q293" s="172"/>
      <c r="R293" s="172"/>
      <c r="S293" s="172"/>
      <c r="T293" s="173"/>
      <c r="AT293" s="168" t="s">
        <v>2624</v>
      </c>
      <c r="AU293" s="168" t="s">
        <v>2217</v>
      </c>
      <c r="AV293" s="13" t="s">
        <v>2217</v>
      </c>
      <c r="AW293" s="13" t="s">
        <v>26</v>
      </c>
      <c r="AX293" s="13" t="s">
        <v>2207</v>
      </c>
      <c r="AY293" s="168" t="s">
        <v>2612</v>
      </c>
    </row>
    <row r="294" spans="1:65" s="12" customFormat="1">
      <c r="B294" s="160"/>
      <c r="D294" s="161" t="s">
        <v>2624</v>
      </c>
      <c r="E294" s="162" t="s">
        <v>2156</v>
      </c>
      <c r="F294" s="163" t="s">
        <v>201</v>
      </c>
      <c r="H294" s="162" t="s">
        <v>2156</v>
      </c>
      <c r="I294" s="345"/>
      <c r="L294" s="160"/>
      <c r="M294" s="164"/>
      <c r="N294" s="165"/>
      <c r="O294" s="165"/>
      <c r="P294" s="165"/>
      <c r="Q294" s="165"/>
      <c r="R294" s="165"/>
      <c r="S294" s="165"/>
      <c r="T294" s="166"/>
      <c r="AT294" s="162" t="s">
        <v>2624</v>
      </c>
      <c r="AU294" s="162" t="s">
        <v>2217</v>
      </c>
      <c r="AV294" s="12" t="s">
        <v>2215</v>
      </c>
      <c r="AW294" s="12" t="s">
        <v>26</v>
      </c>
      <c r="AX294" s="12" t="s">
        <v>2207</v>
      </c>
      <c r="AY294" s="162" t="s">
        <v>2612</v>
      </c>
    </row>
    <row r="295" spans="1:65" s="13" customFormat="1">
      <c r="B295" s="167"/>
      <c r="D295" s="161" t="s">
        <v>2624</v>
      </c>
      <c r="E295" s="168" t="s">
        <v>2156</v>
      </c>
      <c r="F295" s="169" t="s">
        <v>202</v>
      </c>
      <c r="H295" s="170">
        <v>23.731000000000002</v>
      </c>
      <c r="I295" s="346"/>
      <c r="L295" s="167"/>
      <c r="M295" s="171"/>
      <c r="N295" s="172"/>
      <c r="O295" s="172"/>
      <c r="P295" s="172"/>
      <c r="Q295" s="172"/>
      <c r="R295" s="172"/>
      <c r="S295" s="172"/>
      <c r="T295" s="173"/>
      <c r="AT295" s="168" t="s">
        <v>2624</v>
      </c>
      <c r="AU295" s="168" t="s">
        <v>2217</v>
      </c>
      <c r="AV295" s="13" t="s">
        <v>2217</v>
      </c>
      <c r="AW295" s="13" t="s">
        <v>26</v>
      </c>
      <c r="AX295" s="13" t="s">
        <v>2207</v>
      </c>
      <c r="AY295" s="168" t="s">
        <v>2612</v>
      </c>
    </row>
    <row r="296" spans="1:65" s="15" customFormat="1">
      <c r="B296" s="181"/>
      <c r="D296" s="161" t="s">
        <v>2624</v>
      </c>
      <c r="E296" s="182" t="s">
        <v>2156</v>
      </c>
      <c r="F296" s="183" t="s">
        <v>2641</v>
      </c>
      <c r="H296" s="184">
        <v>141.73099999999999</v>
      </c>
      <c r="I296" s="348"/>
      <c r="L296" s="181"/>
      <c r="M296" s="185"/>
      <c r="N296" s="186"/>
      <c r="O296" s="186"/>
      <c r="P296" s="186"/>
      <c r="Q296" s="186"/>
      <c r="R296" s="186"/>
      <c r="S296" s="186"/>
      <c r="T296" s="187"/>
      <c r="AT296" s="182" t="s">
        <v>2624</v>
      </c>
      <c r="AU296" s="182" t="s">
        <v>2217</v>
      </c>
      <c r="AV296" s="15" t="s">
        <v>2389</v>
      </c>
      <c r="AW296" s="15" t="s">
        <v>26</v>
      </c>
      <c r="AX296" s="15" t="s">
        <v>2215</v>
      </c>
      <c r="AY296" s="182" t="s">
        <v>2612</v>
      </c>
    </row>
    <row r="297" spans="1:65" s="1" customFormat="1" ht="16.5" customHeight="1">
      <c r="A297" s="29"/>
      <c r="B297" s="146"/>
      <c r="C297" s="147" t="s">
        <v>2456</v>
      </c>
      <c r="D297" s="147" t="s">
        <v>2618</v>
      </c>
      <c r="E297" s="148" t="s">
        <v>203</v>
      </c>
      <c r="F297" s="149" t="s">
        <v>204</v>
      </c>
      <c r="G297" s="150" t="s">
        <v>2297</v>
      </c>
      <c r="H297" s="151">
        <v>118</v>
      </c>
      <c r="I297" s="344"/>
      <c r="J297" s="152">
        <f>ROUND(I297*H297,2)</f>
        <v>0</v>
      </c>
      <c r="K297" s="153"/>
      <c r="L297" s="30"/>
      <c r="M297" s="154" t="s">
        <v>2156</v>
      </c>
      <c r="N297" s="155" t="s">
        <v>2172</v>
      </c>
      <c r="O297" s="156">
        <v>2.4E-2</v>
      </c>
      <c r="P297" s="156">
        <f>O297*H297</f>
        <v>2.8319999999999999</v>
      </c>
      <c r="Q297" s="156">
        <v>0.106</v>
      </c>
      <c r="R297" s="156">
        <f>Q297*H297</f>
        <v>12.507999999999999</v>
      </c>
      <c r="S297" s="156">
        <v>0</v>
      </c>
      <c r="T297" s="157">
        <f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8" t="s">
        <v>2389</v>
      </c>
      <c r="AT297" s="158" t="s">
        <v>2618</v>
      </c>
      <c r="AU297" s="158" t="s">
        <v>2217</v>
      </c>
      <c r="AY297" s="17" t="s">
        <v>2612</v>
      </c>
      <c r="BE297" s="159">
        <f>IF(N297="základní",J297,0)</f>
        <v>0</v>
      </c>
      <c r="BF297" s="159">
        <f>IF(N297="snížená",J297,0)</f>
        <v>0</v>
      </c>
      <c r="BG297" s="159">
        <f>IF(N297="zákl. přenesená",J297,0)</f>
        <v>0</v>
      </c>
      <c r="BH297" s="159">
        <f>IF(N297="sníž. přenesená",J297,0)</f>
        <v>0</v>
      </c>
      <c r="BI297" s="159">
        <f>IF(N297="nulová",J297,0)</f>
        <v>0</v>
      </c>
      <c r="BJ297" s="17" t="s">
        <v>2215</v>
      </c>
      <c r="BK297" s="159">
        <f>ROUND(I297*H297,2)</f>
        <v>0</v>
      </c>
      <c r="BL297" s="17" t="s">
        <v>2389</v>
      </c>
      <c r="BM297" s="158" t="s">
        <v>205</v>
      </c>
    </row>
    <row r="298" spans="1:65" s="12" customFormat="1">
      <c r="B298" s="160"/>
      <c r="D298" s="161" t="s">
        <v>2624</v>
      </c>
      <c r="E298" s="162" t="s">
        <v>2156</v>
      </c>
      <c r="F298" s="163" t="s">
        <v>106</v>
      </c>
      <c r="H298" s="162" t="s">
        <v>2156</v>
      </c>
      <c r="I298" s="345"/>
      <c r="L298" s="160"/>
      <c r="M298" s="164"/>
      <c r="N298" s="165"/>
      <c r="O298" s="165"/>
      <c r="P298" s="165"/>
      <c r="Q298" s="165"/>
      <c r="R298" s="165"/>
      <c r="S298" s="165"/>
      <c r="T298" s="166"/>
      <c r="AT298" s="162" t="s">
        <v>2624</v>
      </c>
      <c r="AU298" s="162" t="s">
        <v>2217</v>
      </c>
      <c r="AV298" s="12" t="s">
        <v>2215</v>
      </c>
      <c r="AW298" s="12" t="s">
        <v>26</v>
      </c>
      <c r="AX298" s="12" t="s">
        <v>2207</v>
      </c>
      <c r="AY298" s="162" t="s">
        <v>2612</v>
      </c>
    </row>
    <row r="299" spans="1:65" s="13" customFormat="1">
      <c r="B299" s="167"/>
      <c r="D299" s="161" t="s">
        <v>2624</v>
      </c>
      <c r="E299" s="168" t="s">
        <v>2156</v>
      </c>
      <c r="F299" s="169" t="s">
        <v>2343</v>
      </c>
      <c r="H299" s="170">
        <v>118</v>
      </c>
      <c r="I299" s="346"/>
      <c r="L299" s="167"/>
      <c r="M299" s="171"/>
      <c r="N299" s="172"/>
      <c r="O299" s="172"/>
      <c r="P299" s="172"/>
      <c r="Q299" s="172"/>
      <c r="R299" s="172"/>
      <c r="S299" s="172"/>
      <c r="T299" s="173"/>
      <c r="AT299" s="168" t="s">
        <v>2624</v>
      </c>
      <c r="AU299" s="168" t="s">
        <v>2217</v>
      </c>
      <c r="AV299" s="13" t="s">
        <v>2217</v>
      </c>
      <c r="AW299" s="13" t="s">
        <v>26</v>
      </c>
      <c r="AX299" s="13" t="s">
        <v>2207</v>
      </c>
      <c r="AY299" s="168" t="s">
        <v>2612</v>
      </c>
    </row>
    <row r="300" spans="1:65" s="15" customFormat="1">
      <c r="B300" s="181"/>
      <c r="D300" s="161" t="s">
        <v>2624</v>
      </c>
      <c r="E300" s="182" t="s">
        <v>2156</v>
      </c>
      <c r="F300" s="183" t="s">
        <v>2641</v>
      </c>
      <c r="H300" s="184">
        <v>118</v>
      </c>
      <c r="I300" s="348"/>
      <c r="L300" s="181"/>
      <c r="M300" s="185"/>
      <c r="N300" s="186"/>
      <c r="O300" s="186"/>
      <c r="P300" s="186"/>
      <c r="Q300" s="186"/>
      <c r="R300" s="186"/>
      <c r="S300" s="186"/>
      <c r="T300" s="187"/>
      <c r="AT300" s="182" t="s">
        <v>2624</v>
      </c>
      <c r="AU300" s="182" t="s">
        <v>2217</v>
      </c>
      <c r="AV300" s="15" t="s">
        <v>2389</v>
      </c>
      <c r="AW300" s="15" t="s">
        <v>26</v>
      </c>
      <c r="AX300" s="15" t="s">
        <v>2215</v>
      </c>
      <c r="AY300" s="182" t="s">
        <v>2612</v>
      </c>
    </row>
    <row r="301" spans="1:65" s="1" customFormat="1" ht="16.5" customHeight="1">
      <c r="A301" s="29"/>
      <c r="B301" s="146"/>
      <c r="C301" s="147" t="s">
        <v>2890</v>
      </c>
      <c r="D301" s="147" t="s">
        <v>2618</v>
      </c>
      <c r="E301" s="148" t="s">
        <v>206</v>
      </c>
      <c r="F301" s="149" t="s">
        <v>207</v>
      </c>
      <c r="G301" s="150" t="s">
        <v>2297</v>
      </c>
      <c r="H301" s="151">
        <v>10.4</v>
      </c>
      <c r="I301" s="344"/>
      <c r="J301" s="152">
        <f>ROUND(I301*H301,2)</f>
        <v>0</v>
      </c>
      <c r="K301" s="153"/>
      <c r="L301" s="30"/>
      <c r="M301" s="154" t="s">
        <v>2156</v>
      </c>
      <c r="N301" s="155" t="s">
        <v>2172</v>
      </c>
      <c r="O301" s="156">
        <v>2.7E-2</v>
      </c>
      <c r="P301" s="156">
        <f>O301*H301</f>
        <v>0.28079999999999999</v>
      </c>
      <c r="Q301" s="156">
        <v>0.29899999999999999</v>
      </c>
      <c r="R301" s="156">
        <f>Q301*H301</f>
        <v>3.1095999999999999</v>
      </c>
      <c r="S301" s="156">
        <v>0</v>
      </c>
      <c r="T301" s="157">
        <f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8" t="s">
        <v>2389</v>
      </c>
      <c r="AT301" s="158" t="s">
        <v>2618</v>
      </c>
      <c r="AU301" s="158" t="s">
        <v>2217</v>
      </c>
      <c r="AY301" s="17" t="s">
        <v>2612</v>
      </c>
      <c r="BE301" s="159">
        <f>IF(N301="základní",J301,0)</f>
        <v>0</v>
      </c>
      <c r="BF301" s="159">
        <f>IF(N301="snížená",J301,0)</f>
        <v>0</v>
      </c>
      <c r="BG301" s="159">
        <f>IF(N301="zákl. přenesená",J301,0)</f>
        <v>0</v>
      </c>
      <c r="BH301" s="159">
        <f>IF(N301="sníž. přenesená",J301,0)</f>
        <v>0</v>
      </c>
      <c r="BI301" s="159">
        <f>IF(N301="nulová",J301,0)</f>
        <v>0</v>
      </c>
      <c r="BJ301" s="17" t="s">
        <v>2215</v>
      </c>
      <c r="BK301" s="159">
        <f>ROUND(I301*H301,2)</f>
        <v>0</v>
      </c>
      <c r="BL301" s="17" t="s">
        <v>2389</v>
      </c>
      <c r="BM301" s="158" t="s">
        <v>208</v>
      </c>
    </row>
    <row r="302" spans="1:65" s="12" customFormat="1">
      <c r="B302" s="160"/>
      <c r="D302" s="161" t="s">
        <v>2624</v>
      </c>
      <c r="E302" s="162" t="s">
        <v>2156</v>
      </c>
      <c r="F302" s="163" t="s">
        <v>113</v>
      </c>
      <c r="H302" s="162" t="s">
        <v>2156</v>
      </c>
      <c r="I302" s="345"/>
      <c r="L302" s="160"/>
      <c r="M302" s="164"/>
      <c r="N302" s="165"/>
      <c r="O302" s="165"/>
      <c r="P302" s="165"/>
      <c r="Q302" s="165"/>
      <c r="R302" s="165"/>
      <c r="S302" s="165"/>
      <c r="T302" s="166"/>
      <c r="AT302" s="162" t="s">
        <v>2624</v>
      </c>
      <c r="AU302" s="162" t="s">
        <v>2217</v>
      </c>
      <c r="AV302" s="12" t="s">
        <v>2215</v>
      </c>
      <c r="AW302" s="12" t="s">
        <v>26</v>
      </c>
      <c r="AX302" s="12" t="s">
        <v>2207</v>
      </c>
      <c r="AY302" s="162" t="s">
        <v>2612</v>
      </c>
    </row>
    <row r="303" spans="1:65" s="13" customFormat="1">
      <c r="B303" s="167"/>
      <c r="D303" s="161" t="s">
        <v>2624</v>
      </c>
      <c r="E303" s="168" t="s">
        <v>2156</v>
      </c>
      <c r="F303" s="169" t="s">
        <v>2346</v>
      </c>
      <c r="H303" s="170">
        <v>10.4</v>
      </c>
      <c r="I303" s="346"/>
      <c r="L303" s="167"/>
      <c r="M303" s="171"/>
      <c r="N303" s="172"/>
      <c r="O303" s="172"/>
      <c r="P303" s="172"/>
      <c r="Q303" s="172"/>
      <c r="R303" s="172"/>
      <c r="S303" s="172"/>
      <c r="T303" s="173"/>
      <c r="AT303" s="168" t="s">
        <v>2624</v>
      </c>
      <c r="AU303" s="168" t="s">
        <v>2217</v>
      </c>
      <c r="AV303" s="13" t="s">
        <v>2217</v>
      </c>
      <c r="AW303" s="13" t="s">
        <v>26</v>
      </c>
      <c r="AX303" s="13" t="s">
        <v>2207</v>
      </c>
      <c r="AY303" s="168" t="s">
        <v>2612</v>
      </c>
    </row>
    <row r="304" spans="1:65" s="15" customFormat="1">
      <c r="B304" s="181"/>
      <c r="D304" s="161" t="s">
        <v>2624</v>
      </c>
      <c r="E304" s="182" t="s">
        <v>2156</v>
      </c>
      <c r="F304" s="183" t="s">
        <v>2641</v>
      </c>
      <c r="H304" s="184">
        <v>10.4</v>
      </c>
      <c r="I304" s="348"/>
      <c r="L304" s="181"/>
      <c r="M304" s="185"/>
      <c r="N304" s="186"/>
      <c r="O304" s="186"/>
      <c r="P304" s="186"/>
      <c r="Q304" s="186"/>
      <c r="R304" s="186"/>
      <c r="S304" s="186"/>
      <c r="T304" s="187"/>
      <c r="AT304" s="182" t="s">
        <v>2624</v>
      </c>
      <c r="AU304" s="182" t="s">
        <v>2217</v>
      </c>
      <c r="AV304" s="15" t="s">
        <v>2389</v>
      </c>
      <c r="AW304" s="15" t="s">
        <v>26</v>
      </c>
      <c r="AX304" s="15" t="s">
        <v>2215</v>
      </c>
      <c r="AY304" s="182" t="s">
        <v>2612</v>
      </c>
    </row>
    <row r="305" spans="1:65" s="1" customFormat="1" ht="16.5" customHeight="1">
      <c r="A305" s="29"/>
      <c r="B305" s="146"/>
      <c r="C305" s="147" t="s">
        <v>2899</v>
      </c>
      <c r="D305" s="147" t="s">
        <v>2618</v>
      </c>
      <c r="E305" s="148" t="s">
        <v>209</v>
      </c>
      <c r="F305" s="149" t="s">
        <v>210</v>
      </c>
      <c r="G305" s="150" t="s">
        <v>2297</v>
      </c>
      <c r="H305" s="151">
        <v>118</v>
      </c>
      <c r="I305" s="344"/>
      <c r="J305" s="152">
        <f>ROUND(I305*H305,2)</f>
        <v>0</v>
      </c>
      <c r="K305" s="153"/>
      <c r="L305" s="30"/>
      <c r="M305" s="154" t="s">
        <v>2156</v>
      </c>
      <c r="N305" s="155" t="s">
        <v>2172</v>
      </c>
      <c r="O305" s="156">
        <v>2.5999999999999999E-2</v>
      </c>
      <c r="P305" s="156">
        <f>O305*H305</f>
        <v>3.0680000000000001</v>
      </c>
      <c r="Q305" s="156">
        <v>0.39100000000000001</v>
      </c>
      <c r="R305" s="156">
        <f>Q305*H305</f>
        <v>46.138000000000005</v>
      </c>
      <c r="S305" s="156">
        <v>0</v>
      </c>
      <c r="T305" s="157">
        <f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8" t="s">
        <v>2389</v>
      </c>
      <c r="AT305" s="158" t="s">
        <v>2618</v>
      </c>
      <c r="AU305" s="158" t="s">
        <v>2217</v>
      </c>
      <c r="AY305" s="17" t="s">
        <v>2612</v>
      </c>
      <c r="BE305" s="159">
        <f>IF(N305="základní",J305,0)</f>
        <v>0</v>
      </c>
      <c r="BF305" s="159">
        <f>IF(N305="snížená",J305,0)</f>
        <v>0</v>
      </c>
      <c r="BG305" s="159">
        <f>IF(N305="zákl. přenesená",J305,0)</f>
        <v>0</v>
      </c>
      <c r="BH305" s="159">
        <f>IF(N305="sníž. přenesená",J305,0)</f>
        <v>0</v>
      </c>
      <c r="BI305" s="159">
        <f>IF(N305="nulová",J305,0)</f>
        <v>0</v>
      </c>
      <c r="BJ305" s="17" t="s">
        <v>2215</v>
      </c>
      <c r="BK305" s="159">
        <f>ROUND(I305*H305,2)</f>
        <v>0</v>
      </c>
      <c r="BL305" s="17" t="s">
        <v>2389</v>
      </c>
      <c r="BM305" s="158" t="s">
        <v>211</v>
      </c>
    </row>
    <row r="306" spans="1:65" s="12" customFormat="1">
      <c r="B306" s="160"/>
      <c r="D306" s="161" t="s">
        <v>2624</v>
      </c>
      <c r="E306" s="162" t="s">
        <v>2156</v>
      </c>
      <c r="F306" s="163" t="s">
        <v>106</v>
      </c>
      <c r="H306" s="162" t="s">
        <v>2156</v>
      </c>
      <c r="I306" s="345"/>
      <c r="L306" s="160"/>
      <c r="M306" s="164"/>
      <c r="N306" s="165"/>
      <c r="O306" s="165"/>
      <c r="P306" s="165"/>
      <c r="Q306" s="165"/>
      <c r="R306" s="165"/>
      <c r="S306" s="165"/>
      <c r="T306" s="166"/>
      <c r="AT306" s="162" t="s">
        <v>2624</v>
      </c>
      <c r="AU306" s="162" t="s">
        <v>2217</v>
      </c>
      <c r="AV306" s="12" t="s">
        <v>2215</v>
      </c>
      <c r="AW306" s="12" t="s">
        <v>26</v>
      </c>
      <c r="AX306" s="12" t="s">
        <v>2207</v>
      </c>
      <c r="AY306" s="162" t="s">
        <v>2612</v>
      </c>
    </row>
    <row r="307" spans="1:65" s="12" customFormat="1">
      <c r="B307" s="160"/>
      <c r="D307" s="161" t="s">
        <v>2624</v>
      </c>
      <c r="E307" s="162" t="s">
        <v>2156</v>
      </c>
      <c r="F307" s="163" t="s">
        <v>212</v>
      </c>
      <c r="H307" s="162" t="s">
        <v>2156</v>
      </c>
      <c r="I307" s="345"/>
      <c r="L307" s="160"/>
      <c r="M307" s="164"/>
      <c r="N307" s="165"/>
      <c r="O307" s="165"/>
      <c r="P307" s="165"/>
      <c r="Q307" s="165"/>
      <c r="R307" s="165"/>
      <c r="S307" s="165"/>
      <c r="T307" s="166"/>
      <c r="AT307" s="162" t="s">
        <v>2624</v>
      </c>
      <c r="AU307" s="162" t="s">
        <v>2217</v>
      </c>
      <c r="AV307" s="12" t="s">
        <v>2215</v>
      </c>
      <c r="AW307" s="12" t="s">
        <v>26</v>
      </c>
      <c r="AX307" s="12" t="s">
        <v>2207</v>
      </c>
      <c r="AY307" s="162" t="s">
        <v>2612</v>
      </c>
    </row>
    <row r="308" spans="1:65" s="13" customFormat="1">
      <c r="B308" s="167"/>
      <c r="D308" s="161" t="s">
        <v>2624</v>
      </c>
      <c r="E308" s="168" t="s">
        <v>2156</v>
      </c>
      <c r="F308" s="169" t="s">
        <v>2343</v>
      </c>
      <c r="H308" s="170">
        <v>118</v>
      </c>
      <c r="I308" s="346"/>
      <c r="L308" s="167"/>
      <c r="M308" s="171"/>
      <c r="N308" s="172"/>
      <c r="O308" s="172"/>
      <c r="P308" s="172"/>
      <c r="Q308" s="172"/>
      <c r="R308" s="172"/>
      <c r="S308" s="172"/>
      <c r="T308" s="173"/>
      <c r="AT308" s="168" t="s">
        <v>2624</v>
      </c>
      <c r="AU308" s="168" t="s">
        <v>2217</v>
      </c>
      <c r="AV308" s="13" t="s">
        <v>2217</v>
      </c>
      <c r="AW308" s="13" t="s">
        <v>26</v>
      </c>
      <c r="AX308" s="13" t="s">
        <v>2207</v>
      </c>
      <c r="AY308" s="168" t="s">
        <v>2612</v>
      </c>
    </row>
    <row r="309" spans="1:65" s="15" customFormat="1">
      <c r="B309" s="181"/>
      <c r="D309" s="161" t="s">
        <v>2624</v>
      </c>
      <c r="E309" s="182" t="s">
        <v>2156</v>
      </c>
      <c r="F309" s="183" t="s">
        <v>2641</v>
      </c>
      <c r="H309" s="184">
        <v>118</v>
      </c>
      <c r="I309" s="348"/>
      <c r="L309" s="181"/>
      <c r="M309" s="185"/>
      <c r="N309" s="186"/>
      <c r="O309" s="186"/>
      <c r="P309" s="186"/>
      <c r="Q309" s="186"/>
      <c r="R309" s="186"/>
      <c r="S309" s="186"/>
      <c r="T309" s="187"/>
      <c r="AT309" s="182" t="s">
        <v>2624</v>
      </c>
      <c r="AU309" s="182" t="s">
        <v>2217</v>
      </c>
      <c r="AV309" s="15" t="s">
        <v>2389</v>
      </c>
      <c r="AW309" s="15" t="s">
        <v>26</v>
      </c>
      <c r="AX309" s="15" t="s">
        <v>2215</v>
      </c>
      <c r="AY309" s="182" t="s">
        <v>2612</v>
      </c>
    </row>
    <row r="310" spans="1:65" s="1" customFormat="1" ht="16.5" customHeight="1">
      <c r="A310" s="29"/>
      <c r="B310" s="146"/>
      <c r="C310" s="147" t="s">
        <v>2904</v>
      </c>
      <c r="D310" s="147" t="s">
        <v>2618</v>
      </c>
      <c r="E310" s="148" t="s">
        <v>213</v>
      </c>
      <c r="F310" s="149" t="s">
        <v>214</v>
      </c>
      <c r="G310" s="150" t="s">
        <v>2297</v>
      </c>
      <c r="H310" s="151">
        <v>135.57</v>
      </c>
      <c r="I310" s="344"/>
      <c r="J310" s="152">
        <f>ROUND(I310*H310,2)</f>
        <v>0</v>
      </c>
      <c r="K310" s="153"/>
      <c r="L310" s="30"/>
      <c r="M310" s="154" t="s">
        <v>2156</v>
      </c>
      <c r="N310" s="155" t="s">
        <v>2172</v>
      </c>
      <c r="O310" s="156">
        <v>2.5999999999999999E-2</v>
      </c>
      <c r="P310" s="156">
        <f>O310*H310</f>
        <v>3.5248199999999996</v>
      </c>
      <c r="Q310" s="156">
        <v>0.41399999999999998</v>
      </c>
      <c r="R310" s="156">
        <f>Q310*H310</f>
        <v>56.125979999999991</v>
      </c>
      <c r="S310" s="156">
        <v>0</v>
      </c>
      <c r="T310" s="157">
        <f>S310*H310</f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8" t="s">
        <v>2389</v>
      </c>
      <c r="AT310" s="158" t="s">
        <v>2618</v>
      </c>
      <c r="AU310" s="158" t="s">
        <v>2217</v>
      </c>
      <c r="AY310" s="17" t="s">
        <v>2612</v>
      </c>
      <c r="BE310" s="159">
        <f>IF(N310="základní",J310,0)</f>
        <v>0</v>
      </c>
      <c r="BF310" s="159">
        <f>IF(N310="snížená",J310,0)</f>
        <v>0</v>
      </c>
      <c r="BG310" s="159">
        <f>IF(N310="zákl. přenesená",J310,0)</f>
        <v>0</v>
      </c>
      <c r="BH310" s="159">
        <f>IF(N310="sníž. přenesená",J310,0)</f>
        <v>0</v>
      </c>
      <c r="BI310" s="159">
        <f>IF(N310="nulová",J310,0)</f>
        <v>0</v>
      </c>
      <c r="BJ310" s="17" t="s">
        <v>2215</v>
      </c>
      <c r="BK310" s="159">
        <f>ROUND(I310*H310,2)</f>
        <v>0</v>
      </c>
      <c r="BL310" s="17" t="s">
        <v>2389</v>
      </c>
      <c r="BM310" s="158" t="s">
        <v>215</v>
      </c>
    </row>
    <row r="311" spans="1:65" s="12" customFormat="1">
      <c r="B311" s="160"/>
      <c r="D311" s="161" t="s">
        <v>2624</v>
      </c>
      <c r="E311" s="162" t="s">
        <v>2156</v>
      </c>
      <c r="F311" s="163" t="s">
        <v>106</v>
      </c>
      <c r="H311" s="162" t="s">
        <v>2156</v>
      </c>
      <c r="I311" s="345"/>
      <c r="L311" s="160"/>
      <c r="M311" s="164"/>
      <c r="N311" s="165"/>
      <c r="O311" s="165"/>
      <c r="P311" s="165"/>
      <c r="Q311" s="165"/>
      <c r="R311" s="165"/>
      <c r="S311" s="165"/>
      <c r="T311" s="166"/>
      <c r="AT311" s="162" t="s">
        <v>2624</v>
      </c>
      <c r="AU311" s="162" t="s">
        <v>2217</v>
      </c>
      <c r="AV311" s="12" t="s">
        <v>2215</v>
      </c>
      <c r="AW311" s="12" t="s">
        <v>26</v>
      </c>
      <c r="AX311" s="12" t="s">
        <v>2207</v>
      </c>
      <c r="AY311" s="162" t="s">
        <v>2612</v>
      </c>
    </row>
    <row r="312" spans="1:65" s="12" customFormat="1">
      <c r="B312" s="160"/>
      <c r="D312" s="161" t="s">
        <v>2624</v>
      </c>
      <c r="E312" s="162" t="s">
        <v>2156</v>
      </c>
      <c r="F312" s="163" t="s">
        <v>212</v>
      </c>
      <c r="H312" s="162" t="s">
        <v>2156</v>
      </c>
      <c r="I312" s="345"/>
      <c r="L312" s="160"/>
      <c r="M312" s="164"/>
      <c r="N312" s="165"/>
      <c r="O312" s="165"/>
      <c r="P312" s="165"/>
      <c r="Q312" s="165"/>
      <c r="R312" s="165"/>
      <c r="S312" s="165"/>
      <c r="T312" s="166"/>
      <c r="AT312" s="162" t="s">
        <v>2624</v>
      </c>
      <c r="AU312" s="162" t="s">
        <v>2217</v>
      </c>
      <c r="AV312" s="12" t="s">
        <v>2215</v>
      </c>
      <c r="AW312" s="12" t="s">
        <v>26</v>
      </c>
      <c r="AX312" s="12" t="s">
        <v>2207</v>
      </c>
      <c r="AY312" s="162" t="s">
        <v>2612</v>
      </c>
    </row>
    <row r="313" spans="1:65" s="13" customFormat="1">
      <c r="B313" s="167"/>
      <c r="D313" s="161" t="s">
        <v>2624</v>
      </c>
      <c r="E313" s="168" t="s">
        <v>2156</v>
      </c>
      <c r="F313" s="169" t="s">
        <v>2343</v>
      </c>
      <c r="H313" s="170">
        <v>118</v>
      </c>
      <c r="I313" s="346"/>
      <c r="L313" s="167"/>
      <c r="M313" s="171"/>
      <c r="N313" s="172"/>
      <c r="O313" s="172"/>
      <c r="P313" s="172"/>
      <c r="Q313" s="172"/>
      <c r="R313" s="172"/>
      <c r="S313" s="172"/>
      <c r="T313" s="173"/>
      <c r="AT313" s="168" t="s">
        <v>2624</v>
      </c>
      <c r="AU313" s="168" t="s">
        <v>2217</v>
      </c>
      <c r="AV313" s="13" t="s">
        <v>2217</v>
      </c>
      <c r="AW313" s="13" t="s">
        <v>26</v>
      </c>
      <c r="AX313" s="13" t="s">
        <v>2207</v>
      </c>
      <c r="AY313" s="168" t="s">
        <v>2612</v>
      </c>
    </row>
    <row r="314" spans="1:65" s="12" customFormat="1">
      <c r="B314" s="160"/>
      <c r="D314" s="161" t="s">
        <v>2624</v>
      </c>
      <c r="E314" s="162" t="s">
        <v>2156</v>
      </c>
      <c r="F314" s="163" t="s">
        <v>201</v>
      </c>
      <c r="H314" s="162" t="s">
        <v>2156</v>
      </c>
      <c r="I314" s="345"/>
      <c r="L314" s="160"/>
      <c r="M314" s="164"/>
      <c r="N314" s="165"/>
      <c r="O314" s="165"/>
      <c r="P314" s="165"/>
      <c r="Q314" s="165"/>
      <c r="R314" s="165"/>
      <c r="S314" s="165"/>
      <c r="T314" s="166"/>
      <c r="AT314" s="162" t="s">
        <v>2624</v>
      </c>
      <c r="AU314" s="162" t="s">
        <v>2217</v>
      </c>
      <c r="AV314" s="12" t="s">
        <v>2215</v>
      </c>
      <c r="AW314" s="12" t="s">
        <v>26</v>
      </c>
      <c r="AX314" s="12" t="s">
        <v>2207</v>
      </c>
      <c r="AY314" s="162" t="s">
        <v>2612</v>
      </c>
    </row>
    <row r="315" spans="1:65" s="13" customFormat="1">
      <c r="B315" s="167"/>
      <c r="D315" s="161" t="s">
        <v>2624</v>
      </c>
      <c r="E315" s="168" t="s">
        <v>2156</v>
      </c>
      <c r="F315" s="169" t="s">
        <v>216</v>
      </c>
      <c r="H315" s="170">
        <v>17.57</v>
      </c>
      <c r="I315" s="346"/>
      <c r="L315" s="167"/>
      <c r="M315" s="171"/>
      <c r="N315" s="172"/>
      <c r="O315" s="172"/>
      <c r="P315" s="172"/>
      <c r="Q315" s="172"/>
      <c r="R315" s="172"/>
      <c r="S315" s="172"/>
      <c r="T315" s="173"/>
      <c r="AT315" s="168" t="s">
        <v>2624</v>
      </c>
      <c r="AU315" s="168" t="s">
        <v>2217</v>
      </c>
      <c r="AV315" s="13" t="s">
        <v>2217</v>
      </c>
      <c r="AW315" s="13" t="s">
        <v>26</v>
      </c>
      <c r="AX315" s="13" t="s">
        <v>2207</v>
      </c>
      <c r="AY315" s="168" t="s">
        <v>2612</v>
      </c>
    </row>
    <row r="316" spans="1:65" s="15" customFormat="1">
      <c r="B316" s="181"/>
      <c r="D316" s="161" t="s">
        <v>2624</v>
      </c>
      <c r="E316" s="182" t="s">
        <v>2156</v>
      </c>
      <c r="F316" s="183" t="s">
        <v>2641</v>
      </c>
      <c r="H316" s="184">
        <v>135.57</v>
      </c>
      <c r="I316" s="348"/>
      <c r="L316" s="181"/>
      <c r="M316" s="185"/>
      <c r="N316" s="186"/>
      <c r="O316" s="186"/>
      <c r="P316" s="186"/>
      <c r="Q316" s="186"/>
      <c r="R316" s="186"/>
      <c r="S316" s="186"/>
      <c r="T316" s="187"/>
      <c r="AT316" s="182" t="s">
        <v>2624</v>
      </c>
      <c r="AU316" s="182" t="s">
        <v>2217</v>
      </c>
      <c r="AV316" s="15" t="s">
        <v>2389</v>
      </c>
      <c r="AW316" s="15" t="s">
        <v>26</v>
      </c>
      <c r="AX316" s="15" t="s">
        <v>2215</v>
      </c>
      <c r="AY316" s="182" t="s">
        <v>2612</v>
      </c>
    </row>
    <row r="317" spans="1:65" s="1" customFormat="1" ht="16.5" customHeight="1">
      <c r="A317" s="29"/>
      <c r="B317" s="146"/>
      <c r="C317" s="147" t="s">
        <v>2505</v>
      </c>
      <c r="D317" s="147" t="s">
        <v>2618</v>
      </c>
      <c r="E317" s="148" t="s">
        <v>217</v>
      </c>
      <c r="F317" s="149" t="s">
        <v>218</v>
      </c>
      <c r="G317" s="150" t="s">
        <v>2297</v>
      </c>
      <c r="H317" s="151">
        <v>10.4</v>
      </c>
      <c r="I317" s="344"/>
      <c r="J317" s="152">
        <f>ROUND(I317*H317,2)</f>
        <v>0</v>
      </c>
      <c r="K317" s="153"/>
      <c r="L317" s="30"/>
      <c r="M317" s="154" t="s">
        <v>2156</v>
      </c>
      <c r="N317" s="155" t="s">
        <v>2172</v>
      </c>
      <c r="O317" s="156">
        <v>0.72</v>
      </c>
      <c r="P317" s="156">
        <f>O317*H317</f>
        <v>7.4879999999999995</v>
      </c>
      <c r="Q317" s="156">
        <v>8.4250000000000005E-2</v>
      </c>
      <c r="R317" s="156">
        <f>Q317*H317</f>
        <v>0.87620000000000009</v>
      </c>
      <c r="S317" s="156">
        <v>0</v>
      </c>
      <c r="T317" s="157">
        <f>S317*H317</f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8" t="s">
        <v>2389</v>
      </c>
      <c r="AT317" s="158" t="s">
        <v>2618</v>
      </c>
      <c r="AU317" s="158" t="s">
        <v>2217</v>
      </c>
      <c r="AY317" s="17" t="s">
        <v>2612</v>
      </c>
      <c r="BE317" s="159">
        <f>IF(N317="základní",J317,0)</f>
        <v>0</v>
      </c>
      <c r="BF317" s="159">
        <f>IF(N317="snížená",J317,0)</f>
        <v>0</v>
      </c>
      <c r="BG317" s="159">
        <f>IF(N317="zákl. přenesená",J317,0)</f>
        <v>0</v>
      </c>
      <c r="BH317" s="159">
        <f>IF(N317="sníž. přenesená",J317,0)</f>
        <v>0</v>
      </c>
      <c r="BI317" s="159">
        <f>IF(N317="nulová",J317,0)</f>
        <v>0</v>
      </c>
      <c r="BJ317" s="17" t="s">
        <v>2215</v>
      </c>
      <c r="BK317" s="159">
        <f>ROUND(I317*H317,2)</f>
        <v>0</v>
      </c>
      <c r="BL317" s="17" t="s">
        <v>2389</v>
      </c>
      <c r="BM317" s="158" t="s">
        <v>219</v>
      </c>
    </row>
    <row r="318" spans="1:65" s="12" customFormat="1">
      <c r="B318" s="160"/>
      <c r="D318" s="161" t="s">
        <v>2624</v>
      </c>
      <c r="E318" s="162" t="s">
        <v>2156</v>
      </c>
      <c r="F318" s="163" t="s">
        <v>113</v>
      </c>
      <c r="H318" s="162" t="s">
        <v>2156</v>
      </c>
      <c r="I318" s="345"/>
      <c r="L318" s="160"/>
      <c r="M318" s="164"/>
      <c r="N318" s="165"/>
      <c r="O318" s="165"/>
      <c r="P318" s="165"/>
      <c r="Q318" s="165"/>
      <c r="R318" s="165"/>
      <c r="S318" s="165"/>
      <c r="T318" s="166"/>
      <c r="AT318" s="162" t="s">
        <v>2624</v>
      </c>
      <c r="AU318" s="162" t="s">
        <v>2217</v>
      </c>
      <c r="AV318" s="12" t="s">
        <v>2215</v>
      </c>
      <c r="AW318" s="12" t="s">
        <v>26</v>
      </c>
      <c r="AX318" s="12" t="s">
        <v>2207</v>
      </c>
      <c r="AY318" s="162" t="s">
        <v>2612</v>
      </c>
    </row>
    <row r="319" spans="1:65" s="13" customFormat="1">
      <c r="B319" s="167"/>
      <c r="D319" s="161" t="s">
        <v>2624</v>
      </c>
      <c r="E319" s="168" t="s">
        <v>2156</v>
      </c>
      <c r="F319" s="169" t="s">
        <v>220</v>
      </c>
      <c r="H319" s="170">
        <v>11.7</v>
      </c>
      <c r="I319" s="346"/>
      <c r="L319" s="167"/>
      <c r="M319" s="171"/>
      <c r="N319" s="172"/>
      <c r="O319" s="172"/>
      <c r="P319" s="172"/>
      <c r="Q319" s="172"/>
      <c r="R319" s="172"/>
      <c r="S319" s="172"/>
      <c r="T319" s="173"/>
      <c r="AT319" s="168" t="s">
        <v>2624</v>
      </c>
      <c r="AU319" s="168" t="s">
        <v>2217</v>
      </c>
      <c r="AV319" s="13" t="s">
        <v>2217</v>
      </c>
      <c r="AW319" s="13" t="s">
        <v>26</v>
      </c>
      <c r="AX319" s="13" t="s">
        <v>2207</v>
      </c>
      <c r="AY319" s="168" t="s">
        <v>2612</v>
      </c>
    </row>
    <row r="320" spans="1:65" s="12" customFormat="1">
      <c r="B320" s="160"/>
      <c r="D320" s="161" t="s">
        <v>2624</v>
      </c>
      <c r="E320" s="162" t="s">
        <v>2156</v>
      </c>
      <c r="F320" s="163" t="s">
        <v>221</v>
      </c>
      <c r="H320" s="162" t="s">
        <v>2156</v>
      </c>
      <c r="I320" s="345"/>
      <c r="L320" s="160"/>
      <c r="M320" s="164"/>
      <c r="N320" s="165"/>
      <c r="O320" s="165"/>
      <c r="P320" s="165"/>
      <c r="Q320" s="165"/>
      <c r="R320" s="165"/>
      <c r="S320" s="165"/>
      <c r="T320" s="166"/>
      <c r="AT320" s="162" t="s">
        <v>2624</v>
      </c>
      <c r="AU320" s="162" t="s">
        <v>2217</v>
      </c>
      <c r="AV320" s="12" t="s">
        <v>2215</v>
      </c>
      <c r="AW320" s="12" t="s">
        <v>26</v>
      </c>
      <c r="AX320" s="12" t="s">
        <v>2207</v>
      </c>
      <c r="AY320" s="162" t="s">
        <v>2612</v>
      </c>
    </row>
    <row r="321" spans="1:65" s="13" customFormat="1">
      <c r="B321" s="167"/>
      <c r="D321" s="161" t="s">
        <v>2624</v>
      </c>
      <c r="E321" s="168" t="s">
        <v>2156</v>
      </c>
      <c r="F321" s="169" t="s">
        <v>222</v>
      </c>
      <c r="H321" s="170">
        <v>-1.3</v>
      </c>
      <c r="I321" s="346"/>
      <c r="L321" s="167"/>
      <c r="M321" s="171"/>
      <c r="N321" s="172"/>
      <c r="O321" s="172"/>
      <c r="P321" s="172"/>
      <c r="Q321" s="172"/>
      <c r="R321" s="172"/>
      <c r="S321" s="172"/>
      <c r="T321" s="173"/>
      <c r="AT321" s="168" t="s">
        <v>2624</v>
      </c>
      <c r="AU321" s="168" t="s">
        <v>2217</v>
      </c>
      <c r="AV321" s="13" t="s">
        <v>2217</v>
      </c>
      <c r="AW321" s="13" t="s">
        <v>26</v>
      </c>
      <c r="AX321" s="13" t="s">
        <v>2207</v>
      </c>
      <c r="AY321" s="168" t="s">
        <v>2612</v>
      </c>
    </row>
    <row r="322" spans="1:65" s="15" customFormat="1">
      <c r="B322" s="181"/>
      <c r="D322" s="161" t="s">
        <v>2624</v>
      </c>
      <c r="E322" s="182" t="s">
        <v>2346</v>
      </c>
      <c r="F322" s="183" t="s">
        <v>2641</v>
      </c>
      <c r="H322" s="184">
        <v>10.4</v>
      </c>
      <c r="I322" s="348"/>
      <c r="L322" s="181"/>
      <c r="M322" s="185"/>
      <c r="N322" s="186"/>
      <c r="O322" s="186"/>
      <c r="P322" s="186"/>
      <c r="Q322" s="186"/>
      <c r="R322" s="186"/>
      <c r="S322" s="186"/>
      <c r="T322" s="187"/>
      <c r="AT322" s="182" t="s">
        <v>2624</v>
      </c>
      <c r="AU322" s="182" t="s">
        <v>2217</v>
      </c>
      <c r="AV322" s="15" t="s">
        <v>2389</v>
      </c>
      <c r="AW322" s="15" t="s">
        <v>26</v>
      </c>
      <c r="AX322" s="15" t="s">
        <v>2215</v>
      </c>
      <c r="AY322" s="182" t="s">
        <v>2612</v>
      </c>
    </row>
    <row r="323" spans="1:65" s="1" customFormat="1" ht="16.5" customHeight="1">
      <c r="A323" s="29"/>
      <c r="B323" s="146"/>
      <c r="C323" s="188" t="s">
        <v>2461</v>
      </c>
      <c r="D323" s="188" t="s">
        <v>2855</v>
      </c>
      <c r="E323" s="189" t="s">
        <v>223</v>
      </c>
      <c r="F323" s="190" t="s">
        <v>224</v>
      </c>
      <c r="G323" s="191" t="s">
        <v>2297</v>
      </c>
      <c r="H323" s="192">
        <v>10.92</v>
      </c>
      <c r="I323" s="349"/>
      <c r="J323" s="193">
        <f>ROUND(I323*H323,2)</f>
        <v>0</v>
      </c>
      <c r="K323" s="194"/>
      <c r="L323" s="195"/>
      <c r="M323" s="196" t="s">
        <v>2156</v>
      </c>
      <c r="N323" s="197" t="s">
        <v>2172</v>
      </c>
      <c r="O323" s="156">
        <v>0</v>
      </c>
      <c r="P323" s="156">
        <f>O323*H323</f>
        <v>0</v>
      </c>
      <c r="Q323" s="156">
        <v>0.13100000000000001</v>
      </c>
      <c r="R323" s="156">
        <f>Q323*H323</f>
        <v>1.43052</v>
      </c>
      <c r="S323" s="156">
        <v>0</v>
      </c>
      <c r="T323" s="157">
        <f>S323*H323</f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8" t="s">
        <v>2342</v>
      </c>
      <c r="AT323" s="158" t="s">
        <v>2855</v>
      </c>
      <c r="AU323" s="158" t="s">
        <v>2217</v>
      </c>
      <c r="AY323" s="17" t="s">
        <v>2612</v>
      </c>
      <c r="BE323" s="159">
        <f>IF(N323="základní",J323,0)</f>
        <v>0</v>
      </c>
      <c r="BF323" s="159">
        <f>IF(N323="snížená",J323,0)</f>
        <v>0</v>
      </c>
      <c r="BG323" s="159">
        <f>IF(N323="zákl. přenesená",J323,0)</f>
        <v>0</v>
      </c>
      <c r="BH323" s="159">
        <f>IF(N323="sníž. přenesená",J323,0)</f>
        <v>0</v>
      </c>
      <c r="BI323" s="159">
        <f>IF(N323="nulová",J323,0)</f>
        <v>0</v>
      </c>
      <c r="BJ323" s="17" t="s">
        <v>2215</v>
      </c>
      <c r="BK323" s="159">
        <f>ROUND(I323*H323,2)</f>
        <v>0</v>
      </c>
      <c r="BL323" s="17" t="s">
        <v>2389</v>
      </c>
      <c r="BM323" s="158" t="s">
        <v>225</v>
      </c>
    </row>
    <row r="324" spans="1:65" s="13" customFormat="1">
      <c r="B324" s="167"/>
      <c r="D324" s="161" t="s">
        <v>2624</v>
      </c>
      <c r="E324" s="168" t="s">
        <v>2156</v>
      </c>
      <c r="F324" s="169" t="s">
        <v>226</v>
      </c>
      <c r="H324" s="170">
        <v>10.92</v>
      </c>
      <c r="I324" s="346"/>
      <c r="L324" s="167"/>
      <c r="M324" s="171"/>
      <c r="N324" s="172"/>
      <c r="O324" s="172"/>
      <c r="P324" s="172"/>
      <c r="Q324" s="172"/>
      <c r="R324" s="172"/>
      <c r="S324" s="172"/>
      <c r="T324" s="173"/>
      <c r="AT324" s="168" t="s">
        <v>2624</v>
      </c>
      <c r="AU324" s="168" t="s">
        <v>2217</v>
      </c>
      <c r="AV324" s="13" t="s">
        <v>2217</v>
      </c>
      <c r="AW324" s="13" t="s">
        <v>26</v>
      </c>
      <c r="AX324" s="13" t="s">
        <v>2207</v>
      </c>
      <c r="AY324" s="168" t="s">
        <v>2612</v>
      </c>
    </row>
    <row r="325" spans="1:65" s="15" customFormat="1">
      <c r="B325" s="181"/>
      <c r="D325" s="161" t="s">
        <v>2624</v>
      </c>
      <c r="E325" s="182" t="s">
        <v>2156</v>
      </c>
      <c r="F325" s="183" t="s">
        <v>2641</v>
      </c>
      <c r="H325" s="184">
        <v>10.92</v>
      </c>
      <c r="I325" s="348"/>
      <c r="L325" s="181"/>
      <c r="M325" s="185"/>
      <c r="N325" s="186"/>
      <c r="O325" s="186"/>
      <c r="P325" s="186"/>
      <c r="Q325" s="186"/>
      <c r="R325" s="186"/>
      <c r="S325" s="186"/>
      <c r="T325" s="187"/>
      <c r="AT325" s="182" t="s">
        <v>2624</v>
      </c>
      <c r="AU325" s="182" t="s">
        <v>2217</v>
      </c>
      <c r="AV325" s="15" t="s">
        <v>2389</v>
      </c>
      <c r="AW325" s="15" t="s">
        <v>26</v>
      </c>
      <c r="AX325" s="15" t="s">
        <v>2215</v>
      </c>
      <c r="AY325" s="182" t="s">
        <v>2612</v>
      </c>
    </row>
    <row r="326" spans="1:65" s="1" customFormat="1" ht="16.5" customHeight="1">
      <c r="A326" s="29"/>
      <c r="B326" s="146"/>
      <c r="C326" s="147" t="s">
        <v>2920</v>
      </c>
      <c r="D326" s="147" t="s">
        <v>2618</v>
      </c>
      <c r="E326" s="148" t="s">
        <v>227</v>
      </c>
      <c r="F326" s="149" t="s">
        <v>228</v>
      </c>
      <c r="G326" s="150" t="s">
        <v>2297</v>
      </c>
      <c r="H326" s="151">
        <v>118</v>
      </c>
      <c r="I326" s="344"/>
      <c r="J326" s="152">
        <f>ROUND(I326*H326,2)</f>
        <v>0</v>
      </c>
      <c r="K326" s="153"/>
      <c r="L326" s="30"/>
      <c r="M326" s="154" t="s">
        <v>2156</v>
      </c>
      <c r="N326" s="155" t="s">
        <v>2172</v>
      </c>
      <c r="O326" s="156">
        <v>0.61</v>
      </c>
      <c r="P326" s="156">
        <f>O326*H326</f>
        <v>71.98</v>
      </c>
      <c r="Q326" s="156">
        <v>0.10503</v>
      </c>
      <c r="R326" s="156">
        <f>Q326*H326</f>
        <v>12.39354</v>
      </c>
      <c r="S326" s="156">
        <v>0</v>
      </c>
      <c r="T326" s="157">
        <f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58" t="s">
        <v>2389</v>
      </c>
      <c r="AT326" s="158" t="s">
        <v>2618</v>
      </c>
      <c r="AU326" s="158" t="s">
        <v>2217</v>
      </c>
      <c r="AY326" s="17" t="s">
        <v>2612</v>
      </c>
      <c r="BE326" s="159">
        <f>IF(N326="základní",J326,0)</f>
        <v>0</v>
      </c>
      <c r="BF326" s="159">
        <f>IF(N326="snížená",J326,0)</f>
        <v>0</v>
      </c>
      <c r="BG326" s="159">
        <f>IF(N326="zákl. přenesená",J326,0)</f>
        <v>0</v>
      </c>
      <c r="BH326" s="159">
        <f>IF(N326="sníž. přenesená",J326,0)</f>
        <v>0</v>
      </c>
      <c r="BI326" s="159">
        <f>IF(N326="nulová",J326,0)</f>
        <v>0</v>
      </c>
      <c r="BJ326" s="17" t="s">
        <v>2215</v>
      </c>
      <c r="BK326" s="159">
        <f>ROUND(I326*H326,2)</f>
        <v>0</v>
      </c>
      <c r="BL326" s="17" t="s">
        <v>2389</v>
      </c>
      <c r="BM326" s="158" t="s">
        <v>229</v>
      </c>
    </row>
    <row r="327" spans="1:65" s="12" customFormat="1">
      <c r="B327" s="160"/>
      <c r="D327" s="161" t="s">
        <v>2624</v>
      </c>
      <c r="E327" s="162" t="s">
        <v>2156</v>
      </c>
      <c r="F327" s="163" t="s">
        <v>230</v>
      </c>
      <c r="H327" s="162" t="s">
        <v>2156</v>
      </c>
      <c r="I327" s="345"/>
      <c r="L327" s="160"/>
      <c r="M327" s="164"/>
      <c r="N327" s="165"/>
      <c r="O327" s="165"/>
      <c r="P327" s="165"/>
      <c r="Q327" s="165"/>
      <c r="R327" s="165"/>
      <c r="S327" s="165"/>
      <c r="T327" s="166"/>
      <c r="AT327" s="162" t="s">
        <v>2624</v>
      </c>
      <c r="AU327" s="162" t="s">
        <v>2217</v>
      </c>
      <c r="AV327" s="12" t="s">
        <v>2215</v>
      </c>
      <c r="AW327" s="12" t="s">
        <v>26</v>
      </c>
      <c r="AX327" s="12" t="s">
        <v>2207</v>
      </c>
      <c r="AY327" s="162" t="s">
        <v>2612</v>
      </c>
    </row>
    <row r="328" spans="1:65" s="13" customFormat="1">
      <c r="B328" s="167"/>
      <c r="D328" s="161" t="s">
        <v>2624</v>
      </c>
      <c r="E328" s="168" t="s">
        <v>2156</v>
      </c>
      <c r="F328" s="169" t="s">
        <v>932</v>
      </c>
      <c r="H328" s="170">
        <v>118</v>
      </c>
      <c r="I328" s="346"/>
      <c r="L328" s="167"/>
      <c r="M328" s="171"/>
      <c r="N328" s="172"/>
      <c r="O328" s="172"/>
      <c r="P328" s="172"/>
      <c r="Q328" s="172"/>
      <c r="R328" s="172"/>
      <c r="S328" s="172"/>
      <c r="T328" s="173"/>
      <c r="AT328" s="168" t="s">
        <v>2624</v>
      </c>
      <c r="AU328" s="168" t="s">
        <v>2217</v>
      </c>
      <c r="AV328" s="13" t="s">
        <v>2217</v>
      </c>
      <c r="AW328" s="13" t="s">
        <v>26</v>
      </c>
      <c r="AX328" s="13" t="s">
        <v>2207</v>
      </c>
      <c r="AY328" s="168" t="s">
        <v>2612</v>
      </c>
    </row>
    <row r="329" spans="1:65" s="15" customFormat="1">
      <c r="B329" s="181"/>
      <c r="D329" s="161" t="s">
        <v>2624</v>
      </c>
      <c r="E329" s="182" t="s">
        <v>2343</v>
      </c>
      <c r="F329" s="183" t="s">
        <v>2641</v>
      </c>
      <c r="H329" s="184">
        <v>118</v>
      </c>
      <c r="I329" s="348"/>
      <c r="L329" s="181"/>
      <c r="M329" s="185"/>
      <c r="N329" s="186"/>
      <c r="O329" s="186"/>
      <c r="P329" s="186"/>
      <c r="Q329" s="186"/>
      <c r="R329" s="186"/>
      <c r="S329" s="186"/>
      <c r="T329" s="187"/>
      <c r="AT329" s="182" t="s">
        <v>2624</v>
      </c>
      <c r="AU329" s="182" t="s">
        <v>2217</v>
      </c>
      <c r="AV329" s="15" t="s">
        <v>2389</v>
      </c>
      <c r="AW329" s="15" t="s">
        <v>26</v>
      </c>
      <c r="AX329" s="15" t="s">
        <v>2215</v>
      </c>
      <c r="AY329" s="182" t="s">
        <v>2612</v>
      </c>
    </row>
    <row r="330" spans="1:65" s="1" customFormat="1" ht="16.5" customHeight="1">
      <c r="A330" s="29"/>
      <c r="B330" s="146"/>
      <c r="C330" s="188" t="s">
        <v>2937</v>
      </c>
      <c r="D330" s="188" t="s">
        <v>2855</v>
      </c>
      <c r="E330" s="189" t="s">
        <v>231</v>
      </c>
      <c r="F330" s="190" t="s">
        <v>232</v>
      </c>
      <c r="G330" s="191" t="s">
        <v>2297</v>
      </c>
      <c r="H330" s="192">
        <v>123.9</v>
      </c>
      <c r="I330" s="349"/>
      <c r="J330" s="193">
        <f>ROUND(I330*H330,2)</f>
        <v>0</v>
      </c>
      <c r="K330" s="194"/>
      <c r="L330" s="195"/>
      <c r="M330" s="196" t="s">
        <v>2156</v>
      </c>
      <c r="N330" s="197" t="s">
        <v>2172</v>
      </c>
      <c r="O330" s="156">
        <v>0</v>
      </c>
      <c r="P330" s="156">
        <f>O330*H330</f>
        <v>0</v>
      </c>
      <c r="Q330" s="156">
        <v>0.216</v>
      </c>
      <c r="R330" s="156">
        <f>Q330*H330</f>
        <v>26.7624</v>
      </c>
      <c r="S330" s="156">
        <v>0</v>
      </c>
      <c r="T330" s="157">
        <f>S330*H330</f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8" t="s">
        <v>2342</v>
      </c>
      <c r="AT330" s="158" t="s">
        <v>2855</v>
      </c>
      <c r="AU330" s="158" t="s">
        <v>2217</v>
      </c>
      <c r="AY330" s="17" t="s">
        <v>2612</v>
      </c>
      <c r="BE330" s="159">
        <f>IF(N330="základní",J330,0)</f>
        <v>0</v>
      </c>
      <c r="BF330" s="159">
        <f>IF(N330="snížená",J330,0)</f>
        <v>0</v>
      </c>
      <c r="BG330" s="159">
        <f>IF(N330="zákl. přenesená",J330,0)</f>
        <v>0</v>
      </c>
      <c r="BH330" s="159">
        <f>IF(N330="sníž. přenesená",J330,0)</f>
        <v>0</v>
      </c>
      <c r="BI330" s="159">
        <f>IF(N330="nulová",J330,0)</f>
        <v>0</v>
      </c>
      <c r="BJ330" s="17" t="s">
        <v>2215</v>
      </c>
      <c r="BK330" s="159">
        <f>ROUND(I330*H330,2)</f>
        <v>0</v>
      </c>
      <c r="BL330" s="17" t="s">
        <v>2389</v>
      </c>
      <c r="BM330" s="158" t="s">
        <v>233</v>
      </c>
    </row>
    <row r="331" spans="1:65" s="13" customFormat="1">
      <c r="B331" s="167"/>
      <c r="D331" s="161" t="s">
        <v>2624</v>
      </c>
      <c r="E331" s="168" t="s">
        <v>2156</v>
      </c>
      <c r="F331" s="169" t="s">
        <v>234</v>
      </c>
      <c r="H331" s="170">
        <v>123.9</v>
      </c>
      <c r="I331" s="346"/>
      <c r="L331" s="167"/>
      <c r="M331" s="171"/>
      <c r="N331" s="172"/>
      <c r="O331" s="172"/>
      <c r="P331" s="172"/>
      <c r="Q331" s="172"/>
      <c r="R331" s="172"/>
      <c r="S331" s="172"/>
      <c r="T331" s="173"/>
      <c r="AT331" s="168" t="s">
        <v>2624</v>
      </c>
      <c r="AU331" s="168" t="s">
        <v>2217</v>
      </c>
      <c r="AV331" s="13" t="s">
        <v>2217</v>
      </c>
      <c r="AW331" s="13" t="s">
        <v>26</v>
      </c>
      <c r="AX331" s="13" t="s">
        <v>2207</v>
      </c>
      <c r="AY331" s="168" t="s">
        <v>2612</v>
      </c>
    </row>
    <row r="332" spans="1:65" s="15" customFormat="1">
      <c r="B332" s="181"/>
      <c r="D332" s="161" t="s">
        <v>2624</v>
      </c>
      <c r="E332" s="182" t="s">
        <v>2156</v>
      </c>
      <c r="F332" s="183" t="s">
        <v>2641</v>
      </c>
      <c r="H332" s="184">
        <v>123.9</v>
      </c>
      <c r="I332" s="348"/>
      <c r="L332" s="181"/>
      <c r="M332" s="185"/>
      <c r="N332" s="186"/>
      <c r="O332" s="186"/>
      <c r="P332" s="186"/>
      <c r="Q332" s="186"/>
      <c r="R332" s="186"/>
      <c r="S332" s="186"/>
      <c r="T332" s="187"/>
      <c r="AT332" s="182" t="s">
        <v>2624</v>
      </c>
      <c r="AU332" s="182" t="s">
        <v>2217</v>
      </c>
      <c r="AV332" s="15" t="s">
        <v>2389</v>
      </c>
      <c r="AW332" s="15" t="s">
        <v>26</v>
      </c>
      <c r="AX332" s="15" t="s">
        <v>2215</v>
      </c>
      <c r="AY332" s="182" t="s">
        <v>2612</v>
      </c>
    </row>
    <row r="333" spans="1:65" s="11" customFormat="1" ht="22.9" customHeight="1">
      <c r="B333" s="134"/>
      <c r="D333" s="135" t="s">
        <v>2206</v>
      </c>
      <c r="E333" s="144" t="s">
        <v>2335</v>
      </c>
      <c r="F333" s="144" t="s">
        <v>3423</v>
      </c>
      <c r="I333" s="350"/>
      <c r="J333" s="145">
        <f>BK333</f>
        <v>0</v>
      </c>
      <c r="L333" s="134"/>
      <c r="M333" s="138"/>
      <c r="N333" s="139"/>
      <c r="O333" s="139"/>
      <c r="P333" s="140">
        <f>SUM(P334:P395)</f>
        <v>48.791347999999999</v>
      </c>
      <c r="Q333" s="139"/>
      <c r="R333" s="140">
        <f>SUM(R334:R395)</f>
        <v>45.981372289999996</v>
      </c>
      <c r="S333" s="139"/>
      <c r="T333" s="141">
        <f>SUM(T334:T395)</f>
        <v>0</v>
      </c>
      <c r="AR333" s="135" t="s">
        <v>2215</v>
      </c>
      <c r="AT333" s="142" t="s">
        <v>2206</v>
      </c>
      <c r="AU333" s="142" t="s">
        <v>2215</v>
      </c>
      <c r="AY333" s="135" t="s">
        <v>2612</v>
      </c>
      <c r="BK333" s="143">
        <f>SUM(BK334:BK395)</f>
        <v>0</v>
      </c>
    </row>
    <row r="334" spans="1:65" s="1" customFormat="1" ht="16.5" customHeight="1">
      <c r="A334" s="29"/>
      <c r="B334" s="146"/>
      <c r="C334" s="147" t="s">
        <v>2943</v>
      </c>
      <c r="D334" s="147" t="s">
        <v>2618</v>
      </c>
      <c r="E334" s="148" t="s">
        <v>235</v>
      </c>
      <c r="F334" s="149" t="s">
        <v>236</v>
      </c>
      <c r="G334" s="150" t="s">
        <v>3034</v>
      </c>
      <c r="H334" s="151">
        <v>2</v>
      </c>
      <c r="I334" s="344"/>
      <c r="J334" s="152">
        <f>ROUND(I334*H334,2)</f>
        <v>0</v>
      </c>
      <c r="K334" s="153"/>
      <c r="L334" s="30"/>
      <c r="M334" s="154" t="s">
        <v>2156</v>
      </c>
      <c r="N334" s="155" t="s">
        <v>2172</v>
      </c>
      <c r="O334" s="156">
        <v>0.22600000000000001</v>
      </c>
      <c r="P334" s="156">
        <f>O334*H334</f>
        <v>0.45200000000000001</v>
      </c>
      <c r="Q334" s="156">
        <v>0</v>
      </c>
      <c r="R334" s="156">
        <f>Q334*H334</f>
        <v>0</v>
      </c>
      <c r="S334" s="156">
        <v>0</v>
      </c>
      <c r="T334" s="157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8" t="s">
        <v>2389</v>
      </c>
      <c r="AT334" s="158" t="s">
        <v>2618</v>
      </c>
      <c r="AU334" s="158" t="s">
        <v>2217</v>
      </c>
      <c r="AY334" s="17" t="s">
        <v>2612</v>
      </c>
      <c r="BE334" s="159">
        <f>IF(N334="základní",J334,0)</f>
        <v>0</v>
      </c>
      <c r="BF334" s="159">
        <f>IF(N334="snížená",J334,0)</f>
        <v>0</v>
      </c>
      <c r="BG334" s="159">
        <f>IF(N334="zákl. přenesená",J334,0)</f>
        <v>0</v>
      </c>
      <c r="BH334" s="159">
        <f>IF(N334="sníž. přenesená",J334,0)</f>
        <v>0</v>
      </c>
      <c r="BI334" s="159">
        <f>IF(N334="nulová",J334,0)</f>
        <v>0</v>
      </c>
      <c r="BJ334" s="17" t="s">
        <v>2215</v>
      </c>
      <c r="BK334" s="159">
        <f>ROUND(I334*H334,2)</f>
        <v>0</v>
      </c>
      <c r="BL334" s="17" t="s">
        <v>2389</v>
      </c>
      <c r="BM334" s="158" t="s">
        <v>237</v>
      </c>
    </row>
    <row r="335" spans="1:65" s="13" customFormat="1">
      <c r="B335" s="167"/>
      <c r="D335" s="161" t="s">
        <v>2624</v>
      </c>
      <c r="E335" s="168" t="s">
        <v>2156</v>
      </c>
      <c r="F335" s="169" t="s">
        <v>2217</v>
      </c>
      <c r="H335" s="170">
        <v>2</v>
      </c>
      <c r="I335" s="346"/>
      <c r="L335" s="167"/>
      <c r="M335" s="171"/>
      <c r="N335" s="172"/>
      <c r="O335" s="172"/>
      <c r="P335" s="172"/>
      <c r="Q335" s="172"/>
      <c r="R335" s="172"/>
      <c r="S335" s="172"/>
      <c r="T335" s="173"/>
      <c r="AT335" s="168" t="s">
        <v>2624</v>
      </c>
      <c r="AU335" s="168" t="s">
        <v>2217</v>
      </c>
      <c r="AV335" s="13" t="s">
        <v>2217</v>
      </c>
      <c r="AW335" s="13" t="s">
        <v>26</v>
      </c>
      <c r="AX335" s="13" t="s">
        <v>2207</v>
      </c>
      <c r="AY335" s="168" t="s">
        <v>2612</v>
      </c>
    </row>
    <row r="336" spans="1:65" s="15" customFormat="1">
      <c r="B336" s="181"/>
      <c r="D336" s="161" t="s">
        <v>2624</v>
      </c>
      <c r="E336" s="182" t="s">
        <v>81</v>
      </c>
      <c r="F336" s="183" t="s">
        <v>2641</v>
      </c>
      <c r="H336" s="184">
        <v>2</v>
      </c>
      <c r="I336" s="348"/>
      <c r="L336" s="181"/>
      <c r="M336" s="185"/>
      <c r="N336" s="186"/>
      <c r="O336" s="186"/>
      <c r="P336" s="186"/>
      <c r="Q336" s="186"/>
      <c r="R336" s="186"/>
      <c r="S336" s="186"/>
      <c r="T336" s="187"/>
      <c r="AT336" s="182" t="s">
        <v>2624</v>
      </c>
      <c r="AU336" s="182" t="s">
        <v>2217</v>
      </c>
      <c r="AV336" s="15" t="s">
        <v>2389</v>
      </c>
      <c r="AW336" s="15" t="s">
        <v>26</v>
      </c>
      <c r="AX336" s="15" t="s">
        <v>2215</v>
      </c>
      <c r="AY336" s="182" t="s">
        <v>2612</v>
      </c>
    </row>
    <row r="337" spans="1:65" s="1" customFormat="1" ht="16.5" customHeight="1">
      <c r="A337" s="29"/>
      <c r="B337" s="146"/>
      <c r="C337" s="188" t="s">
        <v>2960</v>
      </c>
      <c r="D337" s="188" t="s">
        <v>2855</v>
      </c>
      <c r="E337" s="189" t="s">
        <v>238</v>
      </c>
      <c r="F337" s="190" t="s">
        <v>239</v>
      </c>
      <c r="G337" s="191" t="s">
        <v>3034</v>
      </c>
      <c r="H337" s="192">
        <v>2</v>
      </c>
      <c r="I337" s="349"/>
      <c r="J337" s="193">
        <f>ROUND(I337*H337,2)</f>
        <v>0</v>
      </c>
      <c r="K337" s="194"/>
      <c r="L337" s="195"/>
      <c r="M337" s="196" t="s">
        <v>2156</v>
      </c>
      <c r="N337" s="197" t="s">
        <v>2172</v>
      </c>
      <c r="O337" s="156">
        <v>0</v>
      </c>
      <c r="P337" s="156">
        <f>O337*H337</f>
        <v>0</v>
      </c>
      <c r="Q337" s="156">
        <v>2.0999999999999999E-3</v>
      </c>
      <c r="R337" s="156">
        <f>Q337*H337</f>
        <v>4.1999999999999997E-3</v>
      </c>
      <c r="S337" s="156">
        <v>0</v>
      </c>
      <c r="T337" s="157">
        <f>S337*H337</f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58" t="s">
        <v>2342</v>
      </c>
      <c r="AT337" s="158" t="s">
        <v>2855</v>
      </c>
      <c r="AU337" s="158" t="s">
        <v>2217</v>
      </c>
      <c r="AY337" s="17" t="s">
        <v>2612</v>
      </c>
      <c r="BE337" s="159">
        <f>IF(N337="základní",J337,0)</f>
        <v>0</v>
      </c>
      <c r="BF337" s="159">
        <f>IF(N337="snížená",J337,0)</f>
        <v>0</v>
      </c>
      <c r="BG337" s="159">
        <f>IF(N337="zákl. přenesená",J337,0)</f>
        <v>0</v>
      </c>
      <c r="BH337" s="159">
        <f>IF(N337="sníž. přenesená",J337,0)</f>
        <v>0</v>
      </c>
      <c r="BI337" s="159">
        <f>IF(N337="nulová",J337,0)</f>
        <v>0</v>
      </c>
      <c r="BJ337" s="17" t="s">
        <v>2215</v>
      </c>
      <c r="BK337" s="159">
        <f>ROUND(I337*H337,2)</f>
        <v>0</v>
      </c>
      <c r="BL337" s="17" t="s">
        <v>2389</v>
      </c>
      <c r="BM337" s="158" t="s">
        <v>240</v>
      </c>
    </row>
    <row r="338" spans="1:65" s="13" customFormat="1">
      <c r="B338" s="167"/>
      <c r="D338" s="161" t="s">
        <v>2624</v>
      </c>
      <c r="E338" s="168" t="s">
        <v>2156</v>
      </c>
      <c r="F338" s="169" t="s">
        <v>81</v>
      </c>
      <c r="H338" s="170">
        <v>2</v>
      </c>
      <c r="I338" s="346"/>
      <c r="L338" s="167"/>
      <c r="M338" s="171"/>
      <c r="N338" s="172"/>
      <c r="O338" s="172"/>
      <c r="P338" s="172"/>
      <c r="Q338" s="172"/>
      <c r="R338" s="172"/>
      <c r="S338" s="172"/>
      <c r="T338" s="173"/>
      <c r="AT338" s="168" t="s">
        <v>2624</v>
      </c>
      <c r="AU338" s="168" t="s">
        <v>2217</v>
      </c>
      <c r="AV338" s="13" t="s">
        <v>2217</v>
      </c>
      <c r="AW338" s="13" t="s">
        <v>26</v>
      </c>
      <c r="AX338" s="13" t="s">
        <v>2207</v>
      </c>
      <c r="AY338" s="168" t="s">
        <v>2612</v>
      </c>
    </row>
    <row r="339" spans="1:65" s="15" customFormat="1">
      <c r="B339" s="181"/>
      <c r="D339" s="161" t="s">
        <v>2624</v>
      </c>
      <c r="E339" s="182" t="s">
        <v>2156</v>
      </c>
      <c r="F339" s="183" t="s">
        <v>2641</v>
      </c>
      <c r="H339" s="184">
        <v>2</v>
      </c>
      <c r="I339" s="348"/>
      <c r="L339" s="181"/>
      <c r="M339" s="185"/>
      <c r="N339" s="186"/>
      <c r="O339" s="186"/>
      <c r="P339" s="186"/>
      <c r="Q339" s="186"/>
      <c r="R339" s="186"/>
      <c r="S339" s="186"/>
      <c r="T339" s="187"/>
      <c r="AT339" s="182" t="s">
        <v>2624</v>
      </c>
      <c r="AU339" s="182" t="s">
        <v>2217</v>
      </c>
      <c r="AV339" s="15" t="s">
        <v>2389</v>
      </c>
      <c r="AW339" s="15" t="s">
        <v>26</v>
      </c>
      <c r="AX339" s="15" t="s">
        <v>2215</v>
      </c>
      <c r="AY339" s="182" t="s">
        <v>2612</v>
      </c>
    </row>
    <row r="340" spans="1:65" s="1" customFormat="1" ht="16.5" customHeight="1">
      <c r="A340" s="29"/>
      <c r="B340" s="146"/>
      <c r="C340" s="147" t="s">
        <v>2981</v>
      </c>
      <c r="D340" s="147" t="s">
        <v>2618</v>
      </c>
      <c r="E340" s="148" t="s">
        <v>241</v>
      </c>
      <c r="F340" s="149" t="s">
        <v>242</v>
      </c>
      <c r="G340" s="150" t="s">
        <v>2345</v>
      </c>
      <c r="H340" s="151">
        <v>45.637</v>
      </c>
      <c r="I340" s="344"/>
      <c r="J340" s="152">
        <f>ROUND(I340*H340,2)</f>
        <v>0</v>
      </c>
      <c r="K340" s="153"/>
      <c r="L340" s="30"/>
      <c r="M340" s="154" t="s">
        <v>2156</v>
      </c>
      <c r="N340" s="155" t="s">
        <v>2172</v>
      </c>
      <c r="O340" s="156">
        <v>0.26800000000000002</v>
      </c>
      <c r="P340" s="156">
        <f>O340*H340</f>
        <v>12.230716000000001</v>
      </c>
      <c r="Q340" s="156">
        <v>0.15540000000000001</v>
      </c>
      <c r="R340" s="156">
        <f>Q340*H340</f>
        <v>7.0919898000000003</v>
      </c>
      <c r="S340" s="156">
        <v>0</v>
      </c>
      <c r="T340" s="157">
        <f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58" t="s">
        <v>2389</v>
      </c>
      <c r="AT340" s="158" t="s">
        <v>2618</v>
      </c>
      <c r="AU340" s="158" t="s">
        <v>2217</v>
      </c>
      <c r="AY340" s="17" t="s">
        <v>2612</v>
      </c>
      <c r="BE340" s="159">
        <f>IF(N340="základní",J340,0)</f>
        <v>0</v>
      </c>
      <c r="BF340" s="159">
        <f>IF(N340="snížená",J340,0)</f>
        <v>0</v>
      </c>
      <c r="BG340" s="159">
        <f>IF(N340="zákl. přenesená",J340,0)</f>
        <v>0</v>
      </c>
      <c r="BH340" s="159">
        <f>IF(N340="sníž. přenesená",J340,0)</f>
        <v>0</v>
      </c>
      <c r="BI340" s="159">
        <f>IF(N340="nulová",J340,0)</f>
        <v>0</v>
      </c>
      <c r="BJ340" s="17" t="s">
        <v>2215</v>
      </c>
      <c r="BK340" s="159">
        <f>ROUND(I340*H340,2)</f>
        <v>0</v>
      </c>
      <c r="BL340" s="17" t="s">
        <v>2389</v>
      </c>
      <c r="BM340" s="158" t="s">
        <v>243</v>
      </c>
    </row>
    <row r="341" spans="1:65" s="12" customFormat="1">
      <c r="B341" s="160"/>
      <c r="D341" s="161" t="s">
        <v>2624</v>
      </c>
      <c r="E341" s="162" t="s">
        <v>2156</v>
      </c>
      <c r="F341" s="163" t="s">
        <v>106</v>
      </c>
      <c r="H341" s="162" t="s">
        <v>2156</v>
      </c>
      <c r="I341" s="345"/>
      <c r="L341" s="160"/>
      <c r="M341" s="164"/>
      <c r="N341" s="165"/>
      <c r="O341" s="165"/>
      <c r="P341" s="165"/>
      <c r="Q341" s="165"/>
      <c r="R341" s="165"/>
      <c r="S341" s="165"/>
      <c r="T341" s="166"/>
      <c r="AT341" s="162" t="s">
        <v>2624</v>
      </c>
      <c r="AU341" s="162" t="s">
        <v>2217</v>
      </c>
      <c r="AV341" s="12" t="s">
        <v>2215</v>
      </c>
      <c r="AW341" s="12" t="s">
        <v>26</v>
      </c>
      <c r="AX341" s="12" t="s">
        <v>2207</v>
      </c>
      <c r="AY341" s="162" t="s">
        <v>2612</v>
      </c>
    </row>
    <row r="342" spans="1:65" s="13" customFormat="1">
      <c r="B342" s="167"/>
      <c r="D342" s="161" t="s">
        <v>2624</v>
      </c>
      <c r="E342" s="168" t="s">
        <v>2156</v>
      </c>
      <c r="F342" s="169" t="s">
        <v>244</v>
      </c>
      <c r="H342" s="170">
        <v>4.7119999999999997</v>
      </c>
      <c r="I342" s="346"/>
      <c r="L342" s="167"/>
      <c r="M342" s="171"/>
      <c r="N342" s="172"/>
      <c r="O342" s="172"/>
      <c r="P342" s="172"/>
      <c r="Q342" s="172"/>
      <c r="R342" s="172"/>
      <c r="S342" s="172"/>
      <c r="T342" s="173"/>
      <c r="AT342" s="168" t="s">
        <v>2624</v>
      </c>
      <c r="AU342" s="168" t="s">
        <v>2217</v>
      </c>
      <c r="AV342" s="13" t="s">
        <v>2217</v>
      </c>
      <c r="AW342" s="13" t="s">
        <v>26</v>
      </c>
      <c r="AX342" s="13" t="s">
        <v>2207</v>
      </c>
      <c r="AY342" s="168" t="s">
        <v>2612</v>
      </c>
    </row>
    <row r="343" spans="1:65" s="13" customFormat="1">
      <c r="B343" s="167"/>
      <c r="D343" s="161" t="s">
        <v>2624</v>
      </c>
      <c r="E343" s="168" t="s">
        <v>2156</v>
      </c>
      <c r="F343" s="169" t="s">
        <v>245</v>
      </c>
      <c r="H343" s="170">
        <v>9.9</v>
      </c>
      <c r="I343" s="346"/>
      <c r="L343" s="167"/>
      <c r="M343" s="171"/>
      <c r="N343" s="172"/>
      <c r="O343" s="172"/>
      <c r="P343" s="172"/>
      <c r="Q343" s="172"/>
      <c r="R343" s="172"/>
      <c r="S343" s="172"/>
      <c r="T343" s="173"/>
      <c r="AT343" s="168" t="s">
        <v>2624</v>
      </c>
      <c r="AU343" s="168" t="s">
        <v>2217</v>
      </c>
      <c r="AV343" s="13" t="s">
        <v>2217</v>
      </c>
      <c r="AW343" s="13" t="s">
        <v>26</v>
      </c>
      <c r="AX343" s="13" t="s">
        <v>2207</v>
      </c>
      <c r="AY343" s="168" t="s">
        <v>2612</v>
      </c>
    </row>
    <row r="344" spans="1:65" s="13" customFormat="1">
      <c r="B344" s="167"/>
      <c r="D344" s="161" t="s">
        <v>2624</v>
      </c>
      <c r="E344" s="168" t="s">
        <v>2156</v>
      </c>
      <c r="F344" s="169" t="s">
        <v>246</v>
      </c>
      <c r="H344" s="170">
        <v>12.8</v>
      </c>
      <c r="I344" s="346"/>
      <c r="L344" s="167"/>
      <c r="M344" s="171"/>
      <c r="N344" s="172"/>
      <c r="O344" s="172"/>
      <c r="P344" s="172"/>
      <c r="Q344" s="172"/>
      <c r="R344" s="172"/>
      <c r="S344" s="172"/>
      <c r="T344" s="173"/>
      <c r="AT344" s="168" t="s">
        <v>2624</v>
      </c>
      <c r="AU344" s="168" t="s">
        <v>2217</v>
      </c>
      <c r="AV344" s="13" t="s">
        <v>2217</v>
      </c>
      <c r="AW344" s="13" t="s">
        <v>26</v>
      </c>
      <c r="AX344" s="13" t="s">
        <v>2207</v>
      </c>
      <c r="AY344" s="168" t="s">
        <v>2612</v>
      </c>
    </row>
    <row r="345" spans="1:65" s="13" customFormat="1">
      <c r="B345" s="167"/>
      <c r="D345" s="161" t="s">
        <v>2624</v>
      </c>
      <c r="E345" s="168" t="s">
        <v>2156</v>
      </c>
      <c r="F345" s="169" t="s">
        <v>247</v>
      </c>
      <c r="H345" s="170">
        <v>7.2</v>
      </c>
      <c r="I345" s="346"/>
      <c r="L345" s="167"/>
      <c r="M345" s="171"/>
      <c r="N345" s="172"/>
      <c r="O345" s="172"/>
      <c r="P345" s="172"/>
      <c r="Q345" s="172"/>
      <c r="R345" s="172"/>
      <c r="S345" s="172"/>
      <c r="T345" s="173"/>
      <c r="AT345" s="168" t="s">
        <v>2624</v>
      </c>
      <c r="AU345" s="168" t="s">
        <v>2217</v>
      </c>
      <c r="AV345" s="13" t="s">
        <v>2217</v>
      </c>
      <c r="AW345" s="13" t="s">
        <v>26</v>
      </c>
      <c r="AX345" s="13" t="s">
        <v>2207</v>
      </c>
      <c r="AY345" s="168" t="s">
        <v>2612</v>
      </c>
    </row>
    <row r="346" spans="1:65" s="13" customFormat="1">
      <c r="B346" s="167"/>
      <c r="D346" s="161" t="s">
        <v>2624</v>
      </c>
      <c r="E346" s="168" t="s">
        <v>2156</v>
      </c>
      <c r="F346" s="169" t="s">
        <v>248</v>
      </c>
      <c r="H346" s="170">
        <v>6.7</v>
      </c>
      <c r="I346" s="346"/>
      <c r="L346" s="167"/>
      <c r="M346" s="171"/>
      <c r="N346" s="172"/>
      <c r="O346" s="172"/>
      <c r="P346" s="172"/>
      <c r="Q346" s="172"/>
      <c r="R346" s="172"/>
      <c r="S346" s="172"/>
      <c r="T346" s="173"/>
      <c r="AT346" s="168" t="s">
        <v>2624</v>
      </c>
      <c r="AU346" s="168" t="s">
        <v>2217</v>
      </c>
      <c r="AV346" s="13" t="s">
        <v>2217</v>
      </c>
      <c r="AW346" s="13" t="s">
        <v>26</v>
      </c>
      <c r="AX346" s="13" t="s">
        <v>2207</v>
      </c>
      <c r="AY346" s="168" t="s">
        <v>2612</v>
      </c>
    </row>
    <row r="347" spans="1:65" s="13" customFormat="1">
      <c r="B347" s="167"/>
      <c r="D347" s="161" t="s">
        <v>2624</v>
      </c>
      <c r="E347" s="168" t="s">
        <v>2156</v>
      </c>
      <c r="F347" s="169" t="s">
        <v>249</v>
      </c>
      <c r="H347" s="170">
        <v>9.4250000000000007</v>
      </c>
      <c r="I347" s="346"/>
      <c r="L347" s="167"/>
      <c r="M347" s="171"/>
      <c r="N347" s="172"/>
      <c r="O347" s="172"/>
      <c r="P347" s="172"/>
      <c r="Q347" s="172"/>
      <c r="R347" s="172"/>
      <c r="S347" s="172"/>
      <c r="T347" s="173"/>
      <c r="AT347" s="168" t="s">
        <v>2624</v>
      </c>
      <c r="AU347" s="168" t="s">
        <v>2217</v>
      </c>
      <c r="AV347" s="13" t="s">
        <v>2217</v>
      </c>
      <c r="AW347" s="13" t="s">
        <v>26</v>
      </c>
      <c r="AX347" s="13" t="s">
        <v>2207</v>
      </c>
      <c r="AY347" s="168" t="s">
        <v>2612</v>
      </c>
    </row>
    <row r="348" spans="1:65" s="14" customFormat="1">
      <c r="B348" s="174"/>
      <c r="D348" s="161" t="s">
        <v>2624</v>
      </c>
      <c r="E348" s="175" t="s">
        <v>2156</v>
      </c>
      <c r="F348" s="176" t="s">
        <v>2638</v>
      </c>
      <c r="H348" s="177">
        <v>50.737000000000002</v>
      </c>
      <c r="I348" s="347"/>
      <c r="L348" s="174"/>
      <c r="M348" s="178"/>
      <c r="N348" s="179"/>
      <c r="O348" s="179"/>
      <c r="P348" s="179"/>
      <c r="Q348" s="179"/>
      <c r="R348" s="179"/>
      <c r="S348" s="179"/>
      <c r="T348" s="180"/>
      <c r="AT348" s="175" t="s">
        <v>2624</v>
      </c>
      <c r="AU348" s="175" t="s">
        <v>2217</v>
      </c>
      <c r="AV348" s="14" t="s">
        <v>2329</v>
      </c>
      <c r="AW348" s="14" t="s">
        <v>26</v>
      </c>
      <c r="AX348" s="14" t="s">
        <v>2207</v>
      </c>
      <c r="AY348" s="175" t="s">
        <v>2612</v>
      </c>
    </row>
    <row r="349" spans="1:65" s="12" customFormat="1">
      <c r="B349" s="160"/>
      <c r="D349" s="161" t="s">
        <v>2624</v>
      </c>
      <c r="E349" s="162" t="s">
        <v>2156</v>
      </c>
      <c r="F349" s="163" t="s">
        <v>250</v>
      </c>
      <c r="H349" s="162" t="s">
        <v>2156</v>
      </c>
      <c r="I349" s="345"/>
      <c r="L349" s="160"/>
      <c r="M349" s="164"/>
      <c r="N349" s="165"/>
      <c r="O349" s="165"/>
      <c r="P349" s="165"/>
      <c r="Q349" s="165"/>
      <c r="R349" s="165"/>
      <c r="S349" s="165"/>
      <c r="T349" s="166"/>
      <c r="AT349" s="162" t="s">
        <v>2624</v>
      </c>
      <c r="AU349" s="162" t="s">
        <v>2217</v>
      </c>
      <c r="AV349" s="12" t="s">
        <v>2215</v>
      </c>
      <c r="AW349" s="12" t="s">
        <v>26</v>
      </c>
      <c r="AX349" s="12" t="s">
        <v>2207</v>
      </c>
      <c r="AY349" s="162" t="s">
        <v>2612</v>
      </c>
    </row>
    <row r="350" spans="1:65" s="13" customFormat="1">
      <c r="B350" s="167"/>
      <c r="D350" s="161" t="s">
        <v>2624</v>
      </c>
      <c r="E350" s="168" t="s">
        <v>2156</v>
      </c>
      <c r="F350" s="169" t="s">
        <v>251</v>
      </c>
      <c r="H350" s="170">
        <v>-5.0999999999999996</v>
      </c>
      <c r="I350" s="346"/>
      <c r="L350" s="167"/>
      <c r="M350" s="171"/>
      <c r="N350" s="172"/>
      <c r="O350" s="172"/>
      <c r="P350" s="172"/>
      <c r="Q350" s="172"/>
      <c r="R350" s="172"/>
      <c r="S350" s="172"/>
      <c r="T350" s="173"/>
      <c r="AT350" s="168" t="s">
        <v>2624</v>
      </c>
      <c r="AU350" s="168" t="s">
        <v>2217</v>
      </c>
      <c r="AV350" s="13" t="s">
        <v>2217</v>
      </c>
      <c r="AW350" s="13" t="s">
        <v>26</v>
      </c>
      <c r="AX350" s="13" t="s">
        <v>2207</v>
      </c>
      <c r="AY350" s="168" t="s">
        <v>2612</v>
      </c>
    </row>
    <row r="351" spans="1:65" s="14" customFormat="1">
      <c r="B351" s="174"/>
      <c r="D351" s="161" t="s">
        <v>2624</v>
      </c>
      <c r="E351" s="175" t="s">
        <v>2156</v>
      </c>
      <c r="F351" s="176" t="s">
        <v>2638</v>
      </c>
      <c r="H351" s="177">
        <v>-5.0999999999999996</v>
      </c>
      <c r="I351" s="347"/>
      <c r="L351" s="174"/>
      <c r="M351" s="178"/>
      <c r="N351" s="179"/>
      <c r="O351" s="179"/>
      <c r="P351" s="179"/>
      <c r="Q351" s="179"/>
      <c r="R351" s="179"/>
      <c r="S351" s="179"/>
      <c r="T351" s="180"/>
      <c r="AT351" s="175" t="s">
        <v>2624</v>
      </c>
      <c r="AU351" s="175" t="s">
        <v>2217</v>
      </c>
      <c r="AV351" s="14" t="s">
        <v>2329</v>
      </c>
      <c r="AW351" s="14" t="s">
        <v>26</v>
      </c>
      <c r="AX351" s="14" t="s">
        <v>2207</v>
      </c>
      <c r="AY351" s="175" t="s">
        <v>2612</v>
      </c>
    </row>
    <row r="352" spans="1:65" s="15" customFormat="1">
      <c r="B352" s="181"/>
      <c r="D352" s="161" t="s">
        <v>2624</v>
      </c>
      <c r="E352" s="182" t="s">
        <v>88</v>
      </c>
      <c r="F352" s="183" t="s">
        <v>2641</v>
      </c>
      <c r="H352" s="184">
        <v>45.637</v>
      </c>
      <c r="I352" s="348"/>
      <c r="L352" s="181"/>
      <c r="M352" s="185"/>
      <c r="N352" s="186"/>
      <c r="O352" s="186"/>
      <c r="P352" s="186"/>
      <c r="Q352" s="186"/>
      <c r="R352" s="186"/>
      <c r="S352" s="186"/>
      <c r="T352" s="187"/>
      <c r="AT352" s="182" t="s">
        <v>2624</v>
      </c>
      <c r="AU352" s="182" t="s">
        <v>2217</v>
      </c>
      <c r="AV352" s="15" t="s">
        <v>2389</v>
      </c>
      <c r="AW352" s="15" t="s">
        <v>26</v>
      </c>
      <c r="AX352" s="15" t="s">
        <v>2215</v>
      </c>
      <c r="AY352" s="182" t="s">
        <v>2612</v>
      </c>
    </row>
    <row r="353" spans="1:65" s="1" customFormat="1" ht="16.5" customHeight="1">
      <c r="A353" s="29"/>
      <c r="B353" s="146"/>
      <c r="C353" s="188" t="s">
        <v>2986</v>
      </c>
      <c r="D353" s="188" t="s">
        <v>2855</v>
      </c>
      <c r="E353" s="189" t="s">
        <v>252</v>
      </c>
      <c r="F353" s="190" t="s">
        <v>253</v>
      </c>
      <c r="G353" s="191" t="s">
        <v>2345</v>
      </c>
      <c r="H353" s="192">
        <v>47.918999999999997</v>
      </c>
      <c r="I353" s="349"/>
      <c r="J353" s="193">
        <f>ROUND(I353*H353,2)</f>
        <v>0</v>
      </c>
      <c r="K353" s="194"/>
      <c r="L353" s="195"/>
      <c r="M353" s="196" t="s">
        <v>2156</v>
      </c>
      <c r="N353" s="197" t="s">
        <v>2172</v>
      </c>
      <c r="O353" s="156">
        <v>0</v>
      </c>
      <c r="P353" s="156">
        <f>O353*H353</f>
        <v>0</v>
      </c>
      <c r="Q353" s="156">
        <v>0.08</v>
      </c>
      <c r="R353" s="156">
        <f>Q353*H353</f>
        <v>3.83352</v>
      </c>
      <c r="S353" s="156">
        <v>0</v>
      </c>
      <c r="T353" s="157">
        <f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8" t="s">
        <v>2342</v>
      </c>
      <c r="AT353" s="158" t="s">
        <v>2855</v>
      </c>
      <c r="AU353" s="158" t="s">
        <v>2217</v>
      </c>
      <c r="AY353" s="17" t="s">
        <v>2612</v>
      </c>
      <c r="BE353" s="159">
        <f>IF(N353="základní",J353,0)</f>
        <v>0</v>
      </c>
      <c r="BF353" s="159">
        <f>IF(N353="snížená",J353,0)</f>
        <v>0</v>
      </c>
      <c r="BG353" s="159">
        <f>IF(N353="zákl. přenesená",J353,0)</f>
        <v>0</v>
      </c>
      <c r="BH353" s="159">
        <f>IF(N353="sníž. přenesená",J353,0)</f>
        <v>0</v>
      </c>
      <c r="BI353" s="159">
        <f>IF(N353="nulová",J353,0)</f>
        <v>0</v>
      </c>
      <c r="BJ353" s="17" t="s">
        <v>2215</v>
      </c>
      <c r="BK353" s="159">
        <f>ROUND(I353*H353,2)</f>
        <v>0</v>
      </c>
      <c r="BL353" s="17" t="s">
        <v>2389</v>
      </c>
      <c r="BM353" s="158" t="s">
        <v>254</v>
      </c>
    </row>
    <row r="354" spans="1:65" s="13" customFormat="1">
      <c r="B354" s="167"/>
      <c r="D354" s="161" t="s">
        <v>2624</v>
      </c>
      <c r="E354" s="168" t="s">
        <v>2156</v>
      </c>
      <c r="F354" s="169" t="s">
        <v>255</v>
      </c>
      <c r="H354" s="170">
        <v>47.918999999999997</v>
      </c>
      <c r="I354" s="346"/>
      <c r="L354" s="167"/>
      <c r="M354" s="171"/>
      <c r="N354" s="172"/>
      <c r="O354" s="172"/>
      <c r="P354" s="172"/>
      <c r="Q354" s="172"/>
      <c r="R354" s="172"/>
      <c r="S354" s="172"/>
      <c r="T354" s="173"/>
      <c r="AT354" s="168" t="s">
        <v>2624</v>
      </c>
      <c r="AU354" s="168" t="s">
        <v>2217</v>
      </c>
      <c r="AV354" s="13" t="s">
        <v>2217</v>
      </c>
      <c r="AW354" s="13" t="s">
        <v>26</v>
      </c>
      <c r="AX354" s="13" t="s">
        <v>2207</v>
      </c>
      <c r="AY354" s="168" t="s">
        <v>2612</v>
      </c>
    </row>
    <row r="355" spans="1:65" s="15" customFormat="1">
      <c r="B355" s="181"/>
      <c r="D355" s="161" t="s">
        <v>2624</v>
      </c>
      <c r="E355" s="182" t="s">
        <v>2156</v>
      </c>
      <c r="F355" s="183" t="s">
        <v>2641</v>
      </c>
      <c r="H355" s="184">
        <v>47.918999999999997</v>
      </c>
      <c r="I355" s="348"/>
      <c r="L355" s="181"/>
      <c r="M355" s="185"/>
      <c r="N355" s="186"/>
      <c r="O355" s="186"/>
      <c r="P355" s="186"/>
      <c r="Q355" s="186"/>
      <c r="R355" s="186"/>
      <c r="S355" s="186"/>
      <c r="T355" s="187"/>
      <c r="AT355" s="182" t="s">
        <v>2624</v>
      </c>
      <c r="AU355" s="182" t="s">
        <v>2217</v>
      </c>
      <c r="AV355" s="15" t="s">
        <v>2389</v>
      </c>
      <c r="AW355" s="15" t="s">
        <v>26</v>
      </c>
      <c r="AX355" s="15" t="s">
        <v>2215</v>
      </c>
      <c r="AY355" s="182" t="s">
        <v>2612</v>
      </c>
    </row>
    <row r="356" spans="1:65" s="1" customFormat="1" ht="16.5" customHeight="1">
      <c r="A356" s="29"/>
      <c r="B356" s="146"/>
      <c r="C356" s="147" t="s">
        <v>2563</v>
      </c>
      <c r="D356" s="147" t="s">
        <v>2618</v>
      </c>
      <c r="E356" s="148" t="s">
        <v>1582</v>
      </c>
      <c r="F356" s="149" t="s">
        <v>1583</v>
      </c>
      <c r="G356" s="150" t="s">
        <v>2345</v>
      </c>
      <c r="H356" s="151">
        <v>11.3</v>
      </c>
      <c r="I356" s="344"/>
      <c r="J356" s="152">
        <f>ROUND(I356*H356,2)</f>
        <v>0</v>
      </c>
      <c r="K356" s="153"/>
      <c r="L356" s="30"/>
      <c r="M356" s="154" t="s">
        <v>2156</v>
      </c>
      <c r="N356" s="155" t="s">
        <v>2172</v>
      </c>
      <c r="O356" s="156">
        <v>0.23899999999999999</v>
      </c>
      <c r="P356" s="156">
        <f>O356*H356</f>
        <v>2.7006999999999999</v>
      </c>
      <c r="Q356" s="156">
        <v>0.1295</v>
      </c>
      <c r="R356" s="156">
        <f>Q356*H356</f>
        <v>1.4633500000000002</v>
      </c>
      <c r="S356" s="156">
        <v>0</v>
      </c>
      <c r="T356" s="157">
        <f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8" t="s">
        <v>2389</v>
      </c>
      <c r="AT356" s="158" t="s">
        <v>2618</v>
      </c>
      <c r="AU356" s="158" t="s">
        <v>2217</v>
      </c>
      <c r="AY356" s="17" t="s">
        <v>2612</v>
      </c>
      <c r="BE356" s="159">
        <f>IF(N356="základní",J356,0)</f>
        <v>0</v>
      </c>
      <c r="BF356" s="159">
        <f>IF(N356="snížená",J356,0)</f>
        <v>0</v>
      </c>
      <c r="BG356" s="159">
        <f>IF(N356="zákl. přenesená",J356,0)</f>
        <v>0</v>
      </c>
      <c r="BH356" s="159">
        <f>IF(N356="sníž. přenesená",J356,0)</f>
        <v>0</v>
      </c>
      <c r="BI356" s="159">
        <f>IF(N356="nulová",J356,0)</f>
        <v>0</v>
      </c>
      <c r="BJ356" s="17" t="s">
        <v>2215</v>
      </c>
      <c r="BK356" s="159">
        <f>ROUND(I356*H356,2)</f>
        <v>0</v>
      </c>
      <c r="BL356" s="17" t="s">
        <v>2389</v>
      </c>
      <c r="BM356" s="158" t="s">
        <v>256</v>
      </c>
    </row>
    <row r="357" spans="1:65" s="13" customFormat="1">
      <c r="B357" s="167"/>
      <c r="D357" s="161" t="s">
        <v>2624</v>
      </c>
      <c r="E357" s="168" t="s">
        <v>2156</v>
      </c>
      <c r="F357" s="169" t="s">
        <v>257</v>
      </c>
      <c r="H357" s="170">
        <v>10.8</v>
      </c>
      <c r="I357" s="346"/>
      <c r="L357" s="167"/>
      <c r="M357" s="171"/>
      <c r="N357" s="172"/>
      <c r="O357" s="172"/>
      <c r="P357" s="172"/>
      <c r="Q357" s="172"/>
      <c r="R357" s="172"/>
      <c r="S357" s="172"/>
      <c r="T357" s="173"/>
      <c r="AT357" s="168" t="s">
        <v>2624</v>
      </c>
      <c r="AU357" s="168" t="s">
        <v>2217</v>
      </c>
      <c r="AV357" s="13" t="s">
        <v>2217</v>
      </c>
      <c r="AW357" s="13" t="s">
        <v>26</v>
      </c>
      <c r="AX357" s="13" t="s">
        <v>2207</v>
      </c>
      <c r="AY357" s="168" t="s">
        <v>2612</v>
      </c>
    </row>
    <row r="358" spans="1:65" s="13" customFormat="1">
      <c r="B358" s="167"/>
      <c r="D358" s="161" t="s">
        <v>2624</v>
      </c>
      <c r="E358" s="168" t="s">
        <v>2156</v>
      </c>
      <c r="F358" s="169" t="s">
        <v>2464</v>
      </c>
      <c r="H358" s="170">
        <v>0.5</v>
      </c>
      <c r="I358" s="346"/>
      <c r="L358" s="167"/>
      <c r="M358" s="171"/>
      <c r="N358" s="172"/>
      <c r="O358" s="172"/>
      <c r="P358" s="172"/>
      <c r="Q358" s="172"/>
      <c r="R358" s="172"/>
      <c r="S358" s="172"/>
      <c r="T358" s="173"/>
      <c r="AT358" s="168" t="s">
        <v>2624</v>
      </c>
      <c r="AU358" s="168" t="s">
        <v>2217</v>
      </c>
      <c r="AV358" s="13" t="s">
        <v>2217</v>
      </c>
      <c r="AW358" s="13" t="s">
        <v>26</v>
      </c>
      <c r="AX358" s="13" t="s">
        <v>2207</v>
      </c>
      <c r="AY358" s="168" t="s">
        <v>2612</v>
      </c>
    </row>
    <row r="359" spans="1:65" s="15" customFormat="1">
      <c r="B359" s="181"/>
      <c r="D359" s="161" t="s">
        <v>2624</v>
      </c>
      <c r="E359" s="182" t="s">
        <v>1152</v>
      </c>
      <c r="F359" s="183" t="s">
        <v>2641</v>
      </c>
      <c r="H359" s="184">
        <v>11.3</v>
      </c>
      <c r="I359" s="348"/>
      <c r="L359" s="181"/>
      <c r="M359" s="185"/>
      <c r="N359" s="186"/>
      <c r="O359" s="186"/>
      <c r="P359" s="186"/>
      <c r="Q359" s="186"/>
      <c r="R359" s="186"/>
      <c r="S359" s="186"/>
      <c r="T359" s="187"/>
      <c r="AT359" s="182" t="s">
        <v>2624</v>
      </c>
      <c r="AU359" s="182" t="s">
        <v>2217</v>
      </c>
      <c r="AV359" s="15" t="s">
        <v>2389</v>
      </c>
      <c r="AW359" s="15" t="s">
        <v>26</v>
      </c>
      <c r="AX359" s="15" t="s">
        <v>2215</v>
      </c>
      <c r="AY359" s="182" t="s">
        <v>2612</v>
      </c>
    </row>
    <row r="360" spans="1:65" s="1" customFormat="1" ht="16.5" customHeight="1">
      <c r="A360" s="29"/>
      <c r="B360" s="146"/>
      <c r="C360" s="188" t="s">
        <v>2994</v>
      </c>
      <c r="D360" s="188" t="s">
        <v>2855</v>
      </c>
      <c r="E360" s="189" t="s">
        <v>1592</v>
      </c>
      <c r="F360" s="190" t="s">
        <v>1593</v>
      </c>
      <c r="G360" s="191" t="s">
        <v>2345</v>
      </c>
      <c r="H360" s="192">
        <v>12.43</v>
      </c>
      <c r="I360" s="349"/>
      <c r="J360" s="193">
        <f>ROUND(I360*H360,2)</f>
        <v>0</v>
      </c>
      <c r="K360" s="194"/>
      <c r="L360" s="195"/>
      <c r="M360" s="196" t="s">
        <v>2156</v>
      </c>
      <c r="N360" s="197" t="s">
        <v>2172</v>
      </c>
      <c r="O360" s="156">
        <v>0</v>
      </c>
      <c r="P360" s="156">
        <f>O360*H360</f>
        <v>0</v>
      </c>
      <c r="Q360" s="156">
        <v>2.8000000000000001E-2</v>
      </c>
      <c r="R360" s="156">
        <f>Q360*H360</f>
        <v>0.34804000000000002</v>
      </c>
      <c r="S360" s="156">
        <v>0</v>
      </c>
      <c r="T360" s="157">
        <f>S360*H360</f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58" t="s">
        <v>2342</v>
      </c>
      <c r="AT360" s="158" t="s">
        <v>2855</v>
      </c>
      <c r="AU360" s="158" t="s">
        <v>2217</v>
      </c>
      <c r="AY360" s="17" t="s">
        <v>2612</v>
      </c>
      <c r="BE360" s="159">
        <f>IF(N360="základní",J360,0)</f>
        <v>0</v>
      </c>
      <c r="BF360" s="159">
        <f>IF(N360="snížená",J360,0)</f>
        <v>0</v>
      </c>
      <c r="BG360" s="159">
        <f>IF(N360="zákl. přenesená",J360,0)</f>
        <v>0</v>
      </c>
      <c r="BH360" s="159">
        <f>IF(N360="sníž. přenesená",J360,0)</f>
        <v>0</v>
      </c>
      <c r="BI360" s="159">
        <f>IF(N360="nulová",J360,0)</f>
        <v>0</v>
      </c>
      <c r="BJ360" s="17" t="s">
        <v>2215</v>
      </c>
      <c r="BK360" s="159">
        <f>ROUND(I360*H360,2)</f>
        <v>0</v>
      </c>
      <c r="BL360" s="17" t="s">
        <v>2389</v>
      </c>
      <c r="BM360" s="158" t="s">
        <v>258</v>
      </c>
    </row>
    <row r="361" spans="1:65" s="13" customFormat="1">
      <c r="B361" s="167"/>
      <c r="D361" s="161" t="s">
        <v>2624</v>
      </c>
      <c r="E361" s="168" t="s">
        <v>2156</v>
      </c>
      <c r="F361" s="169" t="s">
        <v>1595</v>
      </c>
      <c r="H361" s="170">
        <v>12.43</v>
      </c>
      <c r="I361" s="346"/>
      <c r="L361" s="167"/>
      <c r="M361" s="171"/>
      <c r="N361" s="172"/>
      <c r="O361" s="172"/>
      <c r="P361" s="172"/>
      <c r="Q361" s="172"/>
      <c r="R361" s="172"/>
      <c r="S361" s="172"/>
      <c r="T361" s="173"/>
      <c r="AT361" s="168" t="s">
        <v>2624</v>
      </c>
      <c r="AU361" s="168" t="s">
        <v>2217</v>
      </c>
      <c r="AV361" s="13" t="s">
        <v>2217</v>
      </c>
      <c r="AW361" s="13" t="s">
        <v>26</v>
      </c>
      <c r="AX361" s="13" t="s">
        <v>2207</v>
      </c>
      <c r="AY361" s="168" t="s">
        <v>2612</v>
      </c>
    </row>
    <row r="362" spans="1:65" s="15" customFormat="1">
      <c r="B362" s="181"/>
      <c r="D362" s="161" t="s">
        <v>2624</v>
      </c>
      <c r="E362" s="182" t="s">
        <v>2156</v>
      </c>
      <c r="F362" s="183" t="s">
        <v>2641</v>
      </c>
      <c r="H362" s="184">
        <v>12.43</v>
      </c>
      <c r="I362" s="348"/>
      <c r="L362" s="181"/>
      <c r="M362" s="185"/>
      <c r="N362" s="186"/>
      <c r="O362" s="186"/>
      <c r="P362" s="186"/>
      <c r="Q362" s="186"/>
      <c r="R362" s="186"/>
      <c r="S362" s="186"/>
      <c r="T362" s="187"/>
      <c r="AT362" s="182" t="s">
        <v>2624</v>
      </c>
      <c r="AU362" s="182" t="s">
        <v>2217</v>
      </c>
      <c r="AV362" s="15" t="s">
        <v>2389</v>
      </c>
      <c r="AW362" s="15" t="s">
        <v>26</v>
      </c>
      <c r="AX362" s="15" t="s">
        <v>2215</v>
      </c>
      <c r="AY362" s="182" t="s">
        <v>2612</v>
      </c>
    </row>
    <row r="363" spans="1:65" s="1" customFormat="1" ht="16.5" customHeight="1">
      <c r="A363" s="29"/>
      <c r="B363" s="146"/>
      <c r="C363" s="147" t="s">
        <v>2445</v>
      </c>
      <c r="D363" s="147" t="s">
        <v>2618</v>
      </c>
      <c r="E363" s="148" t="s">
        <v>1596</v>
      </c>
      <c r="F363" s="149" t="s">
        <v>1597</v>
      </c>
      <c r="G363" s="150" t="s">
        <v>2248</v>
      </c>
      <c r="H363" s="151">
        <v>1.3109999999999999</v>
      </c>
      <c r="I363" s="344"/>
      <c r="J363" s="152">
        <f>ROUND(I363*H363,2)</f>
        <v>0</v>
      </c>
      <c r="K363" s="153"/>
      <c r="L363" s="30"/>
      <c r="M363" s="154" t="s">
        <v>2156</v>
      </c>
      <c r="N363" s="155" t="s">
        <v>2172</v>
      </c>
      <c r="O363" s="156">
        <v>1.4419999999999999</v>
      </c>
      <c r="P363" s="156">
        <f>O363*H363</f>
        <v>1.8904619999999999</v>
      </c>
      <c r="Q363" s="156">
        <v>2.2563399999999998</v>
      </c>
      <c r="R363" s="156">
        <f>Q363*H363</f>
        <v>2.9580617399999998</v>
      </c>
      <c r="S363" s="156">
        <v>0</v>
      </c>
      <c r="T363" s="157">
        <f>S363*H363</f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58" t="s">
        <v>2389</v>
      </c>
      <c r="AT363" s="158" t="s">
        <v>2618</v>
      </c>
      <c r="AU363" s="158" t="s">
        <v>2217</v>
      </c>
      <c r="AY363" s="17" t="s">
        <v>2612</v>
      </c>
      <c r="BE363" s="159">
        <f>IF(N363="základní",J363,0)</f>
        <v>0</v>
      </c>
      <c r="BF363" s="159">
        <f>IF(N363="snížená",J363,0)</f>
        <v>0</v>
      </c>
      <c r="BG363" s="159">
        <f>IF(N363="zákl. přenesená",J363,0)</f>
        <v>0</v>
      </c>
      <c r="BH363" s="159">
        <f>IF(N363="sníž. přenesená",J363,0)</f>
        <v>0</v>
      </c>
      <c r="BI363" s="159">
        <f>IF(N363="nulová",J363,0)</f>
        <v>0</v>
      </c>
      <c r="BJ363" s="17" t="s">
        <v>2215</v>
      </c>
      <c r="BK363" s="159">
        <f>ROUND(I363*H363,2)</f>
        <v>0</v>
      </c>
      <c r="BL363" s="17" t="s">
        <v>2389</v>
      </c>
      <c r="BM363" s="158" t="s">
        <v>259</v>
      </c>
    </row>
    <row r="364" spans="1:65" s="12" customFormat="1">
      <c r="B364" s="160"/>
      <c r="D364" s="161" t="s">
        <v>2624</v>
      </c>
      <c r="E364" s="162" t="s">
        <v>2156</v>
      </c>
      <c r="F364" s="163" t="s">
        <v>260</v>
      </c>
      <c r="H364" s="162" t="s">
        <v>2156</v>
      </c>
      <c r="I364" s="345"/>
      <c r="L364" s="160"/>
      <c r="M364" s="164"/>
      <c r="N364" s="165"/>
      <c r="O364" s="165"/>
      <c r="P364" s="165"/>
      <c r="Q364" s="165"/>
      <c r="R364" s="165"/>
      <c r="S364" s="165"/>
      <c r="T364" s="166"/>
      <c r="AT364" s="162" t="s">
        <v>2624</v>
      </c>
      <c r="AU364" s="162" t="s">
        <v>2217</v>
      </c>
      <c r="AV364" s="12" t="s">
        <v>2215</v>
      </c>
      <c r="AW364" s="12" t="s">
        <v>26</v>
      </c>
      <c r="AX364" s="12" t="s">
        <v>2207</v>
      </c>
      <c r="AY364" s="162" t="s">
        <v>2612</v>
      </c>
    </row>
    <row r="365" spans="1:65" s="13" customFormat="1">
      <c r="B365" s="167"/>
      <c r="D365" s="161" t="s">
        <v>2624</v>
      </c>
      <c r="E365" s="168" t="s">
        <v>2156</v>
      </c>
      <c r="F365" s="169" t="s">
        <v>1600</v>
      </c>
      <c r="H365" s="170">
        <v>0.17</v>
      </c>
      <c r="I365" s="346"/>
      <c r="L365" s="167"/>
      <c r="M365" s="171"/>
      <c r="N365" s="172"/>
      <c r="O365" s="172"/>
      <c r="P365" s="172"/>
      <c r="Q365" s="172"/>
      <c r="R365" s="172"/>
      <c r="S365" s="172"/>
      <c r="T365" s="173"/>
      <c r="AT365" s="168" t="s">
        <v>2624</v>
      </c>
      <c r="AU365" s="168" t="s">
        <v>2217</v>
      </c>
      <c r="AV365" s="13" t="s">
        <v>2217</v>
      </c>
      <c r="AW365" s="13" t="s">
        <v>26</v>
      </c>
      <c r="AX365" s="13" t="s">
        <v>2207</v>
      </c>
      <c r="AY365" s="168" t="s">
        <v>2612</v>
      </c>
    </row>
    <row r="366" spans="1:65" s="12" customFormat="1">
      <c r="B366" s="160"/>
      <c r="D366" s="161" t="s">
        <v>2624</v>
      </c>
      <c r="E366" s="162" t="s">
        <v>2156</v>
      </c>
      <c r="F366" s="163" t="s">
        <v>260</v>
      </c>
      <c r="H366" s="162" t="s">
        <v>2156</v>
      </c>
      <c r="I366" s="345"/>
      <c r="L366" s="160"/>
      <c r="M366" s="164"/>
      <c r="N366" s="165"/>
      <c r="O366" s="165"/>
      <c r="P366" s="165"/>
      <c r="Q366" s="165"/>
      <c r="R366" s="165"/>
      <c r="S366" s="165"/>
      <c r="T366" s="166"/>
      <c r="AT366" s="162" t="s">
        <v>2624</v>
      </c>
      <c r="AU366" s="162" t="s">
        <v>2217</v>
      </c>
      <c r="AV366" s="12" t="s">
        <v>2215</v>
      </c>
      <c r="AW366" s="12" t="s">
        <v>26</v>
      </c>
      <c r="AX366" s="12" t="s">
        <v>2207</v>
      </c>
      <c r="AY366" s="162" t="s">
        <v>2612</v>
      </c>
    </row>
    <row r="367" spans="1:65" s="13" customFormat="1">
      <c r="B367" s="167"/>
      <c r="D367" s="161" t="s">
        <v>2624</v>
      </c>
      <c r="E367" s="168" t="s">
        <v>2156</v>
      </c>
      <c r="F367" s="169" t="s">
        <v>261</v>
      </c>
      <c r="H367" s="170">
        <v>1.141</v>
      </c>
      <c r="I367" s="346"/>
      <c r="L367" s="167"/>
      <c r="M367" s="171"/>
      <c r="N367" s="172"/>
      <c r="O367" s="172"/>
      <c r="P367" s="172"/>
      <c r="Q367" s="172"/>
      <c r="R367" s="172"/>
      <c r="S367" s="172"/>
      <c r="T367" s="173"/>
      <c r="AT367" s="168" t="s">
        <v>2624</v>
      </c>
      <c r="AU367" s="168" t="s">
        <v>2217</v>
      </c>
      <c r="AV367" s="13" t="s">
        <v>2217</v>
      </c>
      <c r="AW367" s="13" t="s">
        <v>26</v>
      </c>
      <c r="AX367" s="13" t="s">
        <v>2207</v>
      </c>
      <c r="AY367" s="168" t="s">
        <v>2612</v>
      </c>
    </row>
    <row r="368" spans="1:65" s="15" customFormat="1">
      <c r="B368" s="181"/>
      <c r="D368" s="161" t="s">
        <v>2624</v>
      </c>
      <c r="E368" s="182" t="s">
        <v>2156</v>
      </c>
      <c r="F368" s="183" t="s">
        <v>2641</v>
      </c>
      <c r="H368" s="184">
        <v>1.3109999999999999</v>
      </c>
      <c r="I368" s="348"/>
      <c r="L368" s="181"/>
      <c r="M368" s="185"/>
      <c r="N368" s="186"/>
      <c r="O368" s="186"/>
      <c r="P368" s="186"/>
      <c r="Q368" s="186"/>
      <c r="R368" s="186"/>
      <c r="S368" s="186"/>
      <c r="T368" s="187"/>
      <c r="AT368" s="182" t="s">
        <v>2624</v>
      </c>
      <c r="AU368" s="182" t="s">
        <v>2217</v>
      </c>
      <c r="AV368" s="15" t="s">
        <v>2389</v>
      </c>
      <c r="AW368" s="15" t="s">
        <v>26</v>
      </c>
      <c r="AX368" s="15" t="s">
        <v>2215</v>
      </c>
      <c r="AY368" s="182" t="s">
        <v>2612</v>
      </c>
    </row>
    <row r="369" spans="1:65" s="1" customFormat="1" ht="16.5" customHeight="1">
      <c r="A369" s="29"/>
      <c r="B369" s="146"/>
      <c r="C369" s="147" t="s">
        <v>3003</v>
      </c>
      <c r="D369" s="147" t="s">
        <v>2618</v>
      </c>
      <c r="E369" s="148" t="s">
        <v>262</v>
      </c>
      <c r="F369" s="149" t="s">
        <v>263</v>
      </c>
      <c r="G369" s="150" t="s">
        <v>2248</v>
      </c>
      <c r="H369" s="151">
        <v>2.895</v>
      </c>
      <c r="I369" s="344"/>
      <c r="J369" s="152">
        <f>ROUND(I369*H369,2)</f>
        <v>0</v>
      </c>
      <c r="K369" s="153"/>
      <c r="L369" s="30"/>
      <c r="M369" s="154" t="s">
        <v>2156</v>
      </c>
      <c r="N369" s="155" t="s">
        <v>2172</v>
      </c>
      <c r="O369" s="156">
        <v>1.6519999999999999</v>
      </c>
      <c r="P369" s="156">
        <f>O369*H369</f>
        <v>4.78254</v>
      </c>
      <c r="Q369" s="156">
        <v>2.2895500000000002</v>
      </c>
      <c r="R369" s="156">
        <f>Q369*H369</f>
        <v>6.6282472500000003</v>
      </c>
      <c r="S369" s="156">
        <v>0</v>
      </c>
      <c r="T369" s="157">
        <f>S369*H369</f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58" t="s">
        <v>2389</v>
      </c>
      <c r="AT369" s="158" t="s">
        <v>2618</v>
      </c>
      <c r="AU369" s="158" t="s">
        <v>2217</v>
      </c>
      <c r="AY369" s="17" t="s">
        <v>2612</v>
      </c>
      <c r="BE369" s="159">
        <f>IF(N369="základní",J369,0)</f>
        <v>0</v>
      </c>
      <c r="BF369" s="159">
        <f>IF(N369="snížená",J369,0)</f>
        <v>0</v>
      </c>
      <c r="BG369" s="159">
        <f>IF(N369="zákl. přenesená",J369,0)</f>
        <v>0</v>
      </c>
      <c r="BH369" s="159">
        <f>IF(N369="sníž. přenesená",J369,0)</f>
        <v>0</v>
      </c>
      <c r="BI369" s="159">
        <f>IF(N369="nulová",J369,0)</f>
        <v>0</v>
      </c>
      <c r="BJ369" s="17" t="s">
        <v>2215</v>
      </c>
      <c r="BK369" s="159">
        <f>ROUND(I369*H369,2)</f>
        <v>0</v>
      </c>
      <c r="BL369" s="17" t="s">
        <v>2389</v>
      </c>
      <c r="BM369" s="158" t="s">
        <v>264</v>
      </c>
    </row>
    <row r="370" spans="1:65" s="13" customFormat="1">
      <c r="B370" s="167"/>
      <c r="D370" s="161" t="s">
        <v>2624</v>
      </c>
      <c r="E370" s="168" t="s">
        <v>2156</v>
      </c>
      <c r="F370" s="169" t="s">
        <v>265</v>
      </c>
      <c r="H370" s="170">
        <v>2.895</v>
      </c>
      <c r="I370" s="346"/>
      <c r="L370" s="167"/>
      <c r="M370" s="171"/>
      <c r="N370" s="172"/>
      <c r="O370" s="172"/>
      <c r="P370" s="172"/>
      <c r="Q370" s="172"/>
      <c r="R370" s="172"/>
      <c r="S370" s="172"/>
      <c r="T370" s="173"/>
      <c r="AT370" s="168" t="s">
        <v>2624</v>
      </c>
      <c r="AU370" s="168" t="s">
        <v>2217</v>
      </c>
      <c r="AV370" s="13" t="s">
        <v>2217</v>
      </c>
      <c r="AW370" s="13" t="s">
        <v>26</v>
      </c>
      <c r="AX370" s="13" t="s">
        <v>2207</v>
      </c>
      <c r="AY370" s="168" t="s">
        <v>2612</v>
      </c>
    </row>
    <row r="371" spans="1:65" s="15" customFormat="1">
      <c r="B371" s="181"/>
      <c r="D371" s="161" t="s">
        <v>2624</v>
      </c>
      <c r="E371" s="182" t="s">
        <v>1090</v>
      </c>
      <c r="F371" s="183" t="s">
        <v>2641</v>
      </c>
      <c r="H371" s="184">
        <v>2.895</v>
      </c>
      <c r="I371" s="348"/>
      <c r="L371" s="181"/>
      <c r="M371" s="185"/>
      <c r="N371" s="186"/>
      <c r="O371" s="186"/>
      <c r="P371" s="186"/>
      <c r="Q371" s="186"/>
      <c r="R371" s="186"/>
      <c r="S371" s="186"/>
      <c r="T371" s="187"/>
      <c r="AT371" s="182" t="s">
        <v>2624</v>
      </c>
      <c r="AU371" s="182" t="s">
        <v>2217</v>
      </c>
      <c r="AV371" s="15" t="s">
        <v>2389</v>
      </c>
      <c r="AW371" s="15" t="s">
        <v>26</v>
      </c>
      <c r="AX371" s="15" t="s">
        <v>2215</v>
      </c>
      <c r="AY371" s="182" t="s">
        <v>2612</v>
      </c>
    </row>
    <row r="372" spans="1:65" s="1" customFormat="1" ht="16.5" customHeight="1">
      <c r="A372" s="29"/>
      <c r="B372" s="146"/>
      <c r="C372" s="147" t="s">
        <v>2419</v>
      </c>
      <c r="D372" s="147" t="s">
        <v>2618</v>
      </c>
      <c r="E372" s="148" t="s">
        <v>266</v>
      </c>
      <c r="F372" s="149" t="s">
        <v>267</v>
      </c>
      <c r="G372" s="150" t="s">
        <v>2345</v>
      </c>
      <c r="H372" s="151">
        <v>10</v>
      </c>
      <c r="I372" s="344"/>
      <c r="J372" s="152">
        <f>ROUND(I372*H372,2)</f>
        <v>0</v>
      </c>
      <c r="K372" s="153"/>
      <c r="L372" s="30"/>
      <c r="M372" s="154" t="s">
        <v>2156</v>
      </c>
      <c r="N372" s="155" t="s">
        <v>2172</v>
      </c>
      <c r="O372" s="156">
        <v>1.6990000000000001</v>
      </c>
      <c r="P372" s="156">
        <f>O372*H372</f>
        <v>16.990000000000002</v>
      </c>
      <c r="Q372" s="156">
        <v>0.95352000000000003</v>
      </c>
      <c r="R372" s="156">
        <f>Q372*H372</f>
        <v>9.5351999999999997</v>
      </c>
      <c r="S372" s="156">
        <v>0</v>
      </c>
      <c r="T372" s="157">
        <f>S372*H372</f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58" t="s">
        <v>2389</v>
      </c>
      <c r="AT372" s="158" t="s">
        <v>2618</v>
      </c>
      <c r="AU372" s="158" t="s">
        <v>2217</v>
      </c>
      <c r="AY372" s="17" t="s">
        <v>2612</v>
      </c>
      <c r="BE372" s="159">
        <f>IF(N372="základní",J372,0)</f>
        <v>0</v>
      </c>
      <c r="BF372" s="159">
        <f>IF(N372="snížená",J372,0)</f>
        <v>0</v>
      </c>
      <c r="BG372" s="159">
        <f>IF(N372="zákl. přenesená",J372,0)</f>
        <v>0</v>
      </c>
      <c r="BH372" s="159">
        <f>IF(N372="sníž. přenesená",J372,0)</f>
        <v>0</v>
      </c>
      <c r="BI372" s="159">
        <f>IF(N372="nulová",J372,0)</f>
        <v>0</v>
      </c>
      <c r="BJ372" s="17" t="s">
        <v>2215</v>
      </c>
      <c r="BK372" s="159">
        <f>ROUND(I372*H372,2)</f>
        <v>0</v>
      </c>
      <c r="BL372" s="17" t="s">
        <v>2389</v>
      </c>
      <c r="BM372" s="158" t="s">
        <v>268</v>
      </c>
    </row>
    <row r="373" spans="1:65" s="13" customFormat="1">
      <c r="B373" s="167"/>
      <c r="D373" s="161" t="s">
        <v>2624</v>
      </c>
      <c r="E373" s="168" t="s">
        <v>2156</v>
      </c>
      <c r="F373" s="169" t="s">
        <v>2374</v>
      </c>
      <c r="H373" s="170">
        <v>10</v>
      </c>
      <c r="I373" s="346"/>
      <c r="L373" s="167"/>
      <c r="M373" s="171"/>
      <c r="N373" s="172"/>
      <c r="O373" s="172"/>
      <c r="P373" s="172"/>
      <c r="Q373" s="172"/>
      <c r="R373" s="172"/>
      <c r="S373" s="172"/>
      <c r="T373" s="173"/>
      <c r="AT373" s="168" t="s">
        <v>2624</v>
      </c>
      <c r="AU373" s="168" t="s">
        <v>2217</v>
      </c>
      <c r="AV373" s="13" t="s">
        <v>2217</v>
      </c>
      <c r="AW373" s="13" t="s">
        <v>26</v>
      </c>
      <c r="AX373" s="13" t="s">
        <v>2207</v>
      </c>
      <c r="AY373" s="168" t="s">
        <v>2612</v>
      </c>
    </row>
    <row r="374" spans="1:65" s="15" customFormat="1">
      <c r="B374" s="181"/>
      <c r="D374" s="161" t="s">
        <v>2624</v>
      </c>
      <c r="E374" s="182" t="s">
        <v>94</v>
      </c>
      <c r="F374" s="183" t="s">
        <v>2641</v>
      </c>
      <c r="H374" s="184">
        <v>10</v>
      </c>
      <c r="I374" s="348"/>
      <c r="L374" s="181"/>
      <c r="M374" s="185"/>
      <c r="N374" s="186"/>
      <c r="O374" s="186"/>
      <c r="P374" s="186"/>
      <c r="Q374" s="186"/>
      <c r="R374" s="186"/>
      <c r="S374" s="186"/>
      <c r="T374" s="187"/>
      <c r="AT374" s="182" t="s">
        <v>2624</v>
      </c>
      <c r="AU374" s="182" t="s">
        <v>2217</v>
      </c>
      <c r="AV374" s="15" t="s">
        <v>2389</v>
      </c>
      <c r="AW374" s="15" t="s">
        <v>26</v>
      </c>
      <c r="AX374" s="15" t="s">
        <v>2215</v>
      </c>
      <c r="AY374" s="182" t="s">
        <v>2612</v>
      </c>
    </row>
    <row r="375" spans="1:65" s="1" customFormat="1" ht="16.5" customHeight="1">
      <c r="A375" s="29"/>
      <c r="B375" s="146"/>
      <c r="C375" s="188" t="s">
        <v>3012</v>
      </c>
      <c r="D375" s="188" t="s">
        <v>2855</v>
      </c>
      <c r="E375" s="189" t="s">
        <v>269</v>
      </c>
      <c r="F375" s="190" t="s">
        <v>270</v>
      </c>
      <c r="G375" s="191" t="s">
        <v>2345</v>
      </c>
      <c r="H375" s="192">
        <v>10.5</v>
      </c>
      <c r="I375" s="349"/>
      <c r="J375" s="193">
        <f>ROUND(I375*H375,2)</f>
        <v>0</v>
      </c>
      <c r="K375" s="194"/>
      <c r="L375" s="195"/>
      <c r="M375" s="196" t="s">
        <v>2156</v>
      </c>
      <c r="N375" s="197" t="s">
        <v>2172</v>
      </c>
      <c r="O375" s="156">
        <v>0</v>
      </c>
      <c r="P375" s="156">
        <f>O375*H375</f>
        <v>0</v>
      </c>
      <c r="Q375" s="156">
        <v>0.30188999999999999</v>
      </c>
      <c r="R375" s="156">
        <f>Q375*H375</f>
        <v>3.169845</v>
      </c>
      <c r="S375" s="156">
        <v>0</v>
      </c>
      <c r="T375" s="157">
        <f>S375*H375</f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58" t="s">
        <v>2342</v>
      </c>
      <c r="AT375" s="158" t="s">
        <v>2855</v>
      </c>
      <c r="AU375" s="158" t="s">
        <v>2217</v>
      </c>
      <c r="AY375" s="17" t="s">
        <v>2612</v>
      </c>
      <c r="BE375" s="159">
        <f>IF(N375="základní",J375,0)</f>
        <v>0</v>
      </c>
      <c r="BF375" s="159">
        <f>IF(N375="snížená",J375,0)</f>
        <v>0</v>
      </c>
      <c r="BG375" s="159">
        <f>IF(N375="zákl. přenesená",J375,0)</f>
        <v>0</v>
      </c>
      <c r="BH375" s="159">
        <f>IF(N375="sníž. přenesená",J375,0)</f>
        <v>0</v>
      </c>
      <c r="BI375" s="159">
        <f>IF(N375="nulová",J375,0)</f>
        <v>0</v>
      </c>
      <c r="BJ375" s="17" t="s">
        <v>2215</v>
      </c>
      <c r="BK375" s="159">
        <f>ROUND(I375*H375,2)</f>
        <v>0</v>
      </c>
      <c r="BL375" s="17" t="s">
        <v>2389</v>
      </c>
      <c r="BM375" s="158" t="s">
        <v>271</v>
      </c>
    </row>
    <row r="376" spans="1:65" s="13" customFormat="1">
      <c r="B376" s="167"/>
      <c r="D376" s="161" t="s">
        <v>2624</v>
      </c>
      <c r="E376" s="168" t="s">
        <v>2156</v>
      </c>
      <c r="F376" s="169" t="s">
        <v>272</v>
      </c>
      <c r="H376" s="170">
        <v>10.5</v>
      </c>
      <c r="I376" s="346"/>
      <c r="L376" s="167"/>
      <c r="M376" s="171"/>
      <c r="N376" s="172"/>
      <c r="O376" s="172"/>
      <c r="P376" s="172"/>
      <c r="Q376" s="172"/>
      <c r="R376" s="172"/>
      <c r="S376" s="172"/>
      <c r="T376" s="173"/>
      <c r="AT376" s="168" t="s">
        <v>2624</v>
      </c>
      <c r="AU376" s="168" t="s">
        <v>2217</v>
      </c>
      <c r="AV376" s="13" t="s">
        <v>2217</v>
      </c>
      <c r="AW376" s="13" t="s">
        <v>26</v>
      </c>
      <c r="AX376" s="13" t="s">
        <v>2207</v>
      </c>
      <c r="AY376" s="168" t="s">
        <v>2612</v>
      </c>
    </row>
    <row r="377" spans="1:65" s="15" customFormat="1">
      <c r="B377" s="181"/>
      <c r="D377" s="161" t="s">
        <v>2624</v>
      </c>
      <c r="E377" s="182" t="s">
        <v>2156</v>
      </c>
      <c r="F377" s="183" t="s">
        <v>2641</v>
      </c>
      <c r="H377" s="184">
        <v>10.5</v>
      </c>
      <c r="I377" s="348"/>
      <c r="L377" s="181"/>
      <c r="M377" s="185"/>
      <c r="N377" s="186"/>
      <c r="O377" s="186"/>
      <c r="P377" s="186"/>
      <c r="Q377" s="186"/>
      <c r="R377" s="186"/>
      <c r="S377" s="186"/>
      <c r="T377" s="187"/>
      <c r="AT377" s="182" t="s">
        <v>2624</v>
      </c>
      <c r="AU377" s="182" t="s">
        <v>2217</v>
      </c>
      <c r="AV377" s="15" t="s">
        <v>2389</v>
      </c>
      <c r="AW377" s="15" t="s">
        <v>26</v>
      </c>
      <c r="AX377" s="15" t="s">
        <v>2215</v>
      </c>
      <c r="AY377" s="182" t="s">
        <v>2612</v>
      </c>
    </row>
    <row r="378" spans="1:65" s="1" customFormat="1" ht="16.5" customHeight="1">
      <c r="A378" s="29"/>
      <c r="B378" s="146"/>
      <c r="C378" s="147" t="s">
        <v>3017</v>
      </c>
      <c r="D378" s="147" t="s">
        <v>2618</v>
      </c>
      <c r="E378" s="148" t="s">
        <v>273</v>
      </c>
      <c r="F378" s="149" t="s">
        <v>274</v>
      </c>
      <c r="G378" s="150" t="s">
        <v>2345</v>
      </c>
      <c r="H378" s="151">
        <v>11.5</v>
      </c>
      <c r="I378" s="344"/>
      <c r="J378" s="152">
        <f>ROUND(I378*H378,2)</f>
        <v>0</v>
      </c>
      <c r="K378" s="153"/>
      <c r="L378" s="30"/>
      <c r="M378" s="154" t="s">
        <v>2156</v>
      </c>
      <c r="N378" s="155" t="s">
        <v>2172</v>
      </c>
      <c r="O378" s="156">
        <v>0.12</v>
      </c>
      <c r="P378" s="156">
        <f>O378*H378</f>
        <v>1.38</v>
      </c>
      <c r="Q378" s="156">
        <v>0</v>
      </c>
      <c r="R378" s="156">
        <f>Q378*H378</f>
        <v>0</v>
      </c>
      <c r="S378" s="156">
        <v>0</v>
      </c>
      <c r="T378" s="157">
        <f>S378*H378</f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58" t="s">
        <v>2389</v>
      </c>
      <c r="AT378" s="158" t="s">
        <v>2618</v>
      </c>
      <c r="AU378" s="158" t="s">
        <v>2217</v>
      </c>
      <c r="AY378" s="17" t="s">
        <v>2612</v>
      </c>
      <c r="BE378" s="159">
        <f>IF(N378="základní",J378,0)</f>
        <v>0</v>
      </c>
      <c r="BF378" s="159">
        <f>IF(N378="snížená",J378,0)</f>
        <v>0</v>
      </c>
      <c r="BG378" s="159">
        <f>IF(N378="zákl. přenesená",J378,0)</f>
        <v>0</v>
      </c>
      <c r="BH378" s="159">
        <f>IF(N378="sníž. přenesená",J378,0)</f>
        <v>0</v>
      </c>
      <c r="BI378" s="159">
        <f>IF(N378="nulová",J378,0)</f>
        <v>0</v>
      </c>
      <c r="BJ378" s="17" t="s">
        <v>2215</v>
      </c>
      <c r="BK378" s="159">
        <f>ROUND(I378*H378,2)</f>
        <v>0</v>
      </c>
      <c r="BL378" s="17" t="s">
        <v>2389</v>
      </c>
      <c r="BM378" s="158" t="s">
        <v>275</v>
      </c>
    </row>
    <row r="379" spans="1:65" s="13" customFormat="1">
      <c r="B379" s="167"/>
      <c r="D379" s="161" t="s">
        <v>2624</v>
      </c>
      <c r="E379" s="168" t="s">
        <v>2156</v>
      </c>
      <c r="F379" s="169" t="s">
        <v>91</v>
      </c>
      <c r="H379" s="170">
        <v>11.5</v>
      </c>
      <c r="I379" s="346"/>
      <c r="L379" s="167"/>
      <c r="M379" s="171"/>
      <c r="N379" s="172"/>
      <c r="O379" s="172"/>
      <c r="P379" s="172"/>
      <c r="Q379" s="172"/>
      <c r="R379" s="172"/>
      <c r="S379" s="172"/>
      <c r="T379" s="173"/>
      <c r="AT379" s="168" t="s">
        <v>2624</v>
      </c>
      <c r="AU379" s="168" t="s">
        <v>2217</v>
      </c>
      <c r="AV379" s="13" t="s">
        <v>2217</v>
      </c>
      <c r="AW379" s="13" t="s">
        <v>26</v>
      </c>
      <c r="AX379" s="13" t="s">
        <v>2207</v>
      </c>
      <c r="AY379" s="168" t="s">
        <v>2612</v>
      </c>
    </row>
    <row r="380" spans="1:65" s="15" customFormat="1">
      <c r="B380" s="181"/>
      <c r="D380" s="161" t="s">
        <v>2624</v>
      </c>
      <c r="E380" s="182" t="s">
        <v>2156</v>
      </c>
      <c r="F380" s="183" t="s">
        <v>2641</v>
      </c>
      <c r="H380" s="184">
        <v>11.5</v>
      </c>
      <c r="I380" s="348"/>
      <c r="L380" s="181"/>
      <c r="M380" s="185"/>
      <c r="N380" s="186"/>
      <c r="O380" s="186"/>
      <c r="P380" s="186"/>
      <c r="Q380" s="186"/>
      <c r="R380" s="186"/>
      <c r="S380" s="186"/>
      <c r="T380" s="187"/>
      <c r="AT380" s="182" t="s">
        <v>2624</v>
      </c>
      <c r="AU380" s="182" t="s">
        <v>2217</v>
      </c>
      <c r="AV380" s="15" t="s">
        <v>2389</v>
      </c>
      <c r="AW380" s="15" t="s">
        <v>26</v>
      </c>
      <c r="AX380" s="15" t="s">
        <v>2215</v>
      </c>
      <c r="AY380" s="182" t="s">
        <v>2612</v>
      </c>
    </row>
    <row r="381" spans="1:65" s="1" customFormat="1" ht="16.5" customHeight="1">
      <c r="A381" s="29"/>
      <c r="B381" s="146"/>
      <c r="C381" s="147" t="s">
        <v>3025</v>
      </c>
      <c r="D381" s="147" t="s">
        <v>2618</v>
      </c>
      <c r="E381" s="148" t="s">
        <v>276</v>
      </c>
      <c r="F381" s="149" t="s">
        <v>277</v>
      </c>
      <c r="G381" s="150" t="s">
        <v>2345</v>
      </c>
      <c r="H381" s="151">
        <v>11.5</v>
      </c>
      <c r="I381" s="344"/>
      <c r="J381" s="152">
        <f>ROUND(I381*H381,2)</f>
        <v>0</v>
      </c>
      <c r="K381" s="153"/>
      <c r="L381" s="30"/>
      <c r="M381" s="154" t="s">
        <v>2156</v>
      </c>
      <c r="N381" s="155" t="s">
        <v>2172</v>
      </c>
      <c r="O381" s="156">
        <v>0.36899999999999999</v>
      </c>
      <c r="P381" s="156">
        <f>O381*H381</f>
        <v>4.2435</v>
      </c>
      <c r="Q381" s="156">
        <v>0.29221000000000003</v>
      </c>
      <c r="R381" s="156">
        <f>Q381*H381</f>
        <v>3.3604150000000002</v>
      </c>
      <c r="S381" s="156">
        <v>0</v>
      </c>
      <c r="T381" s="157">
        <f>S381*H381</f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58" t="s">
        <v>2389</v>
      </c>
      <c r="AT381" s="158" t="s">
        <v>2618</v>
      </c>
      <c r="AU381" s="158" t="s">
        <v>2217</v>
      </c>
      <c r="AY381" s="17" t="s">
        <v>2612</v>
      </c>
      <c r="BE381" s="159">
        <f>IF(N381="základní",J381,0)</f>
        <v>0</v>
      </c>
      <c r="BF381" s="159">
        <f>IF(N381="snížená",J381,0)</f>
        <v>0</v>
      </c>
      <c r="BG381" s="159">
        <f>IF(N381="zákl. přenesená",J381,0)</f>
        <v>0</v>
      </c>
      <c r="BH381" s="159">
        <f>IF(N381="sníž. přenesená",J381,0)</f>
        <v>0</v>
      </c>
      <c r="BI381" s="159">
        <f>IF(N381="nulová",J381,0)</f>
        <v>0</v>
      </c>
      <c r="BJ381" s="17" t="s">
        <v>2215</v>
      </c>
      <c r="BK381" s="159">
        <f>ROUND(I381*H381,2)</f>
        <v>0</v>
      </c>
      <c r="BL381" s="17" t="s">
        <v>2389</v>
      </c>
      <c r="BM381" s="158" t="s">
        <v>278</v>
      </c>
    </row>
    <row r="382" spans="1:65" s="13" customFormat="1">
      <c r="B382" s="167"/>
      <c r="D382" s="161" t="s">
        <v>2624</v>
      </c>
      <c r="E382" s="168" t="s">
        <v>2156</v>
      </c>
      <c r="F382" s="169" t="s">
        <v>279</v>
      </c>
      <c r="H382" s="170">
        <v>11.5</v>
      </c>
      <c r="I382" s="346"/>
      <c r="L382" s="167"/>
      <c r="M382" s="171"/>
      <c r="N382" s="172"/>
      <c r="O382" s="172"/>
      <c r="P382" s="172"/>
      <c r="Q382" s="172"/>
      <c r="R382" s="172"/>
      <c r="S382" s="172"/>
      <c r="T382" s="173"/>
      <c r="AT382" s="168" t="s">
        <v>2624</v>
      </c>
      <c r="AU382" s="168" t="s">
        <v>2217</v>
      </c>
      <c r="AV382" s="13" t="s">
        <v>2217</v>
      </c>
      <c r="AW382" s="13" t="s">
        <v>26</v>
      </c>
      <c r="AX382" s="13" t="s">
        <v>2207</v>
      </c>
      <c r="AY382" s="168" t="s">
        <v>2612</v>
      </c>
    </row>
    <row r="383" spans="1:65" s="15" customFormat="1">
      <c r="B383" s="181"/>
      <c r="D383" s="161" t="s">
        <v>2624</v>
      </c>
      <c r="E383" s="182" t="s">
        <v>91</v>
      </c>
      <c r="F383" s="183" t="s">
        <v>2641</v>
      </c>
      <c r="H383" s="184">
        <v>11.5</v>
      </c>
      <c r="I383" s="348"/>
      <c r="L383" s="181"/>
      <c r="M383" s="185"/>
      <c r="N383" s="186"/>
      <c r="O383" s="186"/>
      <c r="P383" s="186"/>
      <c r="Q383" s="186"/>
      <c r="R383" s="186"/>
      <c r="S383" s="186"/>
      <c r="T383" s="187"/>
      <c r="AT383" s="182" t="s">
        <v>2624</v>
      </c>
      <c r="AU383" s="182" t="s">
        <v>2217</v>
      </c>
      <c r="AV383" s="15" t="s">
        <v>2389</v>
      </c>
      <c r="AW383" s="15" t="s">
        <v>26</v>
      </c>
      <c r="AX383" s="15" t="s">
        <v>2215</v>
      </c>
      <c r="AY383" s="182" t="s">
        <v>2612</v>
      </c>
    </row>
    <row r="384" spans="1:65" s="1" customFormat="1" ht="16.5" customHeight="1">
      <c r="A384" s="29"/>
      <c r="B384" s="146"/>
      <c r="C384" s="188" t="s">
        <v>3031</v>
      </c>
      <c r="D384" s="188" t="s">
        <v>2855</v>
      </c>
      <c r="E384" s="189" t="s">
        <v>280</v>
      </c>
      <c r="F384" s="190" t="s">
        <v>281</v>
      </c>
      <c r="G384" s="191" t="s">
        <v>2345</v>
      </c>
      <c r="H384" s="192">
        <v>12</v>
      </c>
      <c r="I384" s="349"/>
      <c r="J384" s="193">
        <f>ROUND(I384*H384,2)</f>
        <v>0</v>
      </c>
      <c r="K384" s="194"/>
      <c r="L384" s="195"/>
      <c r="M384" s="196" t="s">
        <v>2156</v>
      </c>
      <c r="N384" s="197" t="s">
        <v>2172</v>
      </c>
      <c r="O384" s="156">
        <v>0</v>
      </c>
      <c r="P384" s="156">
        <f>O384*H384</f>
        <v>0</v>
      </c>
      <c r="Q384" s="156">
        <v>1.5599999999999999E-2</v>
      </c>
      <c r="R384" s="156">
        <f>Q384*H384</f>
        <v>0.18719999999999998</v>
      </c>
      <c r="S384" s="156">
        <v>0</v>
      </c>
      <c r="T384" s="157">
        <f>S384*H384</f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58" t="s">
        <v>2342</v>
      </c>
      <c r="AT384" s="158" t="s">
        <v>2855</v>
      </c>
      <c r="AU384" s="158" t="s">
        <v>2217</v>
      </c>
      <c r="AY384" s="17" t="s">
        <v>2612</v>
      </c>
      <c r="BE384" s="159">
        <f>IF(N384="základní",J384,0)</f>
        <v>0</v>
      </c>
      <c r="BF384" s="159">
        <f>IF(N384="snížená",J384,0)</f>
        <v>0</v>
      </c>
      <c r="BG384" s="159">
        <f>IF(N384="zákl. přenesená",J384,0)</f>
        <v>0</v>
      </c>
      <c r="BH384" s="159">
        <f>IF(N384="sníž. přenesená",J384,0)</f>
        <v>0</v>
      </c>
      <c r="BI384" s="159">
        <f>IF(N384="nulová",J384,0)</f>
        <v>0</v>
      </c>
      <c r="BJ384" s="17" t="s">
        <v>2215</v>
      </c>
      <c r="BK384" s="159">
        <f>ROUND(I384*H384,2)</f>
        <v>0</v>
      </c>
      <c r="BL384" s="17" t="s">
        <v>2389</v>
      </c>
      <c r="BM384" s="158" t="s">
        <v>282</v>
      </c>
    </row>
    <row r="385" spans="1:65" s="13" customFormat="1">
      <c r="B385" s="167"/>
      <c r="D385" s="161" t="s">
        <v>2624</v>
      </c>
      <c r="E385" s="168" t="s">
        <v>2156</v>
      </c>
      <c r="F385" s="169" t="s">
        <v>283</v>
      </c>
      <c r="H385" s="170">
        <v>12</v>
      </c>
      <c r="I385" s="346"/>
      <c r="L385" s="167"/>
      <c r="M385" s="171"/>
      <c r="N385" s="172"/>
      <c r="O385" s="172"/>
      <c r="P385" s="172"/>
      <c r="Q385" s="172"/>
      <c r="R385" s="172"/>
      <c r="S385" s="172"/>
      <c r="T385" s="173"/>
      <c r="AT385" s="168" t="s">
        <v>2624</v>
      </c>
      <c r="AU385" s="168" t="s">
        <v>2217</v>
      </c>
      <c r="AV385" s="13" t="s">
        <v>2217</v>
      </c>
      <c r="AW385" s="13" t="s">
        <v>26</v>
      </c>
      <c r="AX385" s="13" t="s">
        <v>2207</v>
      </c>
      <c r="AY385" s="168" t="s">
        <v>2612</v>
      </c>
    </row>
    <row r="386" spans="1:65" s="15" customFormat="1">
      <c r="B386" s="181"/>
      <c r="D386" s="161" t="s">
        <v>2624</v>
      </c>
      <c r="E386" s="182" t="s">
        <v>2156</v>
      </c>
      <c r="F386" s="183" t="s">
        <v>2641</v>
      </c>
      <c r="H386" s="184">
        <v>12</v>
      </c>
      <c r="I386" s="348"/>
      <c r="L386" s="181"/>
      <c r="M386" s="185"/>
      <c r="N386" s="186"/>
      <c r="O386" s="186"/>
      <c r="P386" s="186"/>
      <c r="Q386" s="186"/>
      <c r="R386" s="186"/>
      <c r="S386" s="186"/>
      <c r="T386" s="187"/>
      <c r="AT386" s="182" t="s">
        <v>2624</v>
      </c>
      <c r="AU386" s="182" t="s">
        <v>2217</v>
      </c>
      <c r="AV386" s="15" t="s">
        <v>2389</v>
      </c>
      <c r="AW386" s="15" t="s">
        <v>26</v>
      </c>
      <c r="AX386" s="15" t="s">
        <v>2215</v>
      </c>
      <c r="AY386" s="182" t="s">
        <v>2612</v>
      </c>
    </row>
    <row r="387" spans="1:65" s="1" customFormat="1" ht="16.5" customHeight="1">
      <c r="A387" s="29"/>
      <c r="B387" s="146"/>
      <c r="C387" s="188" t="s">
        <v>3041</v>
      </c>
      <c r="D387" s="188" t="s">
        <v>2855</v>
      </c>
      <c r="E387" s="189" t="s">
        <v>284</v>
      </c>
      <c r="F387" s="190" t="s">
        <v>285</v>
      </c>
      <c r="G387" s="191" t="s">
        <v>2345</v>
      </c>
      <c r="H387" s="192">
        <v>11.5</v>
      </c>
      <c r="I387" s="349"/>
      <c r="J387" s="193">
        <f>ROUND(I387*H387,2)</f>
        <v>0</v>
      </c>
      <c r="K387" s="194"/>
      <c r="L387" s="195"/>
      <c r="M387" s="196" t="s">
        <v>2156</v>
      </c>
      <c r="N387" s="197" t="s">
        <v>2172</v>
      </c>
      <c r="O387" s="156">
        <v>0</v>
      </c>
      <c r="P387" s="156">
        <f>O387*H387</f>
        <v>0</v>
      </c>
      <c r="Q387" s="156">
        <v>7.7000000000000002E-3</v>
      </c>
      <c r="R387" s="156">
        <f>Q387*H387</f>
        <v>8.8550000000000004E-2</v>
      </c>
      <c r="S387" s="156">
        <v>0</v>
      </c>
      <c r="T387" s="157">
        <f>S387*H387</f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58" t="s">
        <v>2342</v>
      </c>
      <c r="AT387" s="158" t="s">
        <v>2855</v>
      </c>
      <c r="AU387" s="158" t="s">
        <v>2217</v>
      </c>
      <c r="AY387" s="17" t="s">
        <v>2612</v>
      </c>
      <c r="BE387" s="159">
        <f>IF(N387="základní",J387,0)</f>
        <v>0</v>
      </c>
      <c r="BF387" s="159">
        <f>IF(N387="snížená",J387,0)</f>
        <v>0</v>
      </c>
      <c r="BG387" s="159">
        <f>IF(N387="zákl. přenesená",J387,0)</f>
        <v>0</v>
      </c>
      <c r="BH387" s="159">
        <f>IF(N387="sníž. přenesená",J387,0)</f>
        <v>0</v>
      </c>
      <c r="BI387" s="159">
        <f>IF(N387="nulová",J387,0)</f>
        <v>0</v>
      </c>
      <c r="BJ387" s="17" t="s">
        <v>2215</v>
      </c>
      <c r="BK387" s="159">
        <f>ROUND(I387*H387,2)</f>
        <v>0</v>
      </c>
      <c r="BL387" s="17" t="s">
        <v>2389</v>
      </c>
      <c r="BM387" s="158" t="s">
        <v>286</v>
      </c>
    </row>
    <row r="388" spans="1:65" s="13" customFormat="1">
      <c r="B388" s="167"/>
      <c r="D388" s="161" t="s">
        <v>2624</v>
      </c>
      <c r="E388" s="168" t="s">
        <v>2156</v>
      </c>
      <c r="F388" s="169" t="s">
        <v>91</v>
      </c>
      <c r="H388" s="170">
        <v>11.5</v>
      </c>
      <c r="I388" s="346"/>
      <c r="L388" s="167"/>
      <c r="M388" s="171"/>
      <c r="N388" s="172"/>
      <c r="O388" s="172"/>
      <c r="P388" s="172"/>
      <c r="Q388" s="172"/>
      <c r="R388" s="172"/>
      <c r="S388" s="172"/>
      <c r="T388" s="173"/>
      <c r="AT388" s="168" t="s">
        <v>2624</v>
      </c>
      <c r="AU388" s="168" t="s">
        <v>2217</v>
      </c>
      <c r="AV388" s="13" t="s">
        <v>2217</v>
      </c>
      <c r="AW388" s="13" t="s">
        <v>26</v>
      </c>
      <c r="AX388" s="13" t="s">
        <v>2207</v>
      </c>
      <c r="AY388" s="168" t="s">
        <v>2612</v>
      </c>
    </row>
    <row r="389" spans="1:65" s="15" customFormat="1">
      <c r="B389" s="181"/>
      <c r="D389" s="161" t="s">
        <v>2624</v>
      </c>
      <c r="E389" s="182" t="s">
        <v>2156</v>
      </c>
      <c r="F389" s="183" t="s">
        <v>2641</v>
      </c>
      <c r="H389" s="184">
        <v>11.5</v>
      </c>
      <c r="I389" s="348"/>
      <c r="L389" s="181"/>
      <c r="M389" s="185"/>
      <c r="N389" s="186"/>
      <c r="O389" s="186"/>
      <c r="P389" s="186"/>
      <c r="Q389" s="186"/>
      <c r="R389" s="186"/>
      <c r="S389" s="186"/>
      <c r="T389" s="187"/>
      <c r="AT389" s="182" t="s">
        <v>2624</v>
      </c>
      <c r="AU389" s="182" t="s">
        <v>2217</v>
      </c>
      <c r="AV389" s="15" t="s">
        <v>2389</v>
      </c>
      <c r="AW389" s="15" t="s">
        <v>26</v>
      </c>
      <c r="AX389" s="15" t="s">
        <v>2215</v>
      </c>
      <c r="AY389" s="182" t="s">
        <v>2612</v>
      </c>
    </row>
    <row r="390" spans="1:65" s="1" customFormat="1" ht="16.5" customHeight="1">
      <c r="A390" s="29"/>
      <c r="B390" s="146"/>
      <c r="C390" s="147" t="s">
        <v>3045</v>
      </c>
      <c r="D390" s="147" t="s">
        <v>2618</v>
      </c>
      <c r="E390" s="148" t="s">
        <v>287</v>
      </c>
      <c r="F390" s="149" t="s">
        <v>288</v>
      </c>
      <c r="G390" s="150" t="s">
        <v>2248</v>
      </c>
      <c r="H390" s="151">
        <v>3.7130000000000001</v>
      </c>
      <c r="I390" s="344"/>
      <c r="J390" s="152">
        <f>ROUND(I390*H390,2)</f>
        <v>0</v>
      </c>
      <c r="K390" s="153"/>
      <c r="L390" s="30"/>
      <c r="M390" s="154" t="s">
        <v>2156</v>
      </c>
      <c r="N390" s="155" t="s">
        <v>2172</v>
      </c>
      <c r="O390" s="156">
        <v>1.1100000000000001</v>
      </c>
      <c r="P390" s="156">
        <f>O390*H390</f>
        <v>4.1214300000000001</v>
      </c>
      <c r="Q390" s="156">
        <v>1.9695</v>
      </c>
      <c r="R390" s="156">
        <f>Q390*H390</f>
        <v>7.3127535000000004</v>
      </c>
      <c r="S390" s="156">
        <v>0</v>
      </c>
      <c r="T390" s="157">
        <f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58" t="s">
        <v>2389</v>
      </c>
      <c r="AT390" s="158" t="s">
        <v>2618</v>
      </c>
      <c r="AU390" s="158" t="s">
        <v>2217</v>
      </c>
      <c r="AY390" s="17" t="s">
        <v>2612</v>
      </c>
      <c r="BE390" s="159">
        <f>IF(N390="základní",J390,0)</f>
        <v>0</v>
      </c>
      <c r="BF390" s="159">
        <f>IF(N390="snížená",J390,0)</f>
        <v>0</v>
      </c>
      <c r="BG390" s="159">
        <f>IF(N390="zákl. přenesená",J390,0)</f>
        <v>0</v>
      </c>
      <c r="BH390" s="159">
        <f>IF(N390="sníž. přenesená",J390,0)</f>
        <v>0</v>
      </c>
      <c r="BI390" s="159">
        <f>IF(N390="nulová",J390,0)</f>
        <v>0</v>
      </c>
      <c r="BJ390" s="17" t="s">
        <v>2215</v>
      </c>
      <c r="BK390" s="159">
        <f>ROUND(I390*H390,2)</f>
        <v>0</v>
      </c>
      <c r="BL390" s="17" t="s">
        <v>2389</v>
      </c>
      <c r="BM390" s="158" t="s">
        <v>289</v>
      </c>
    </row>
    <row r="391" spans="1:65" s="12" customFormat="1">
      <c r="B391" s="160"/>
      <c r="D391" s="161" t="s">
        <v>2624</v>
      </c>
      <c r="E391" s="162" t="s">
        <v>2156</v>
      </c>
      <c r="F391" s="163" t="s">
        <v>896</v>
      </c>
      <c r="H391" s="162" t="s">
        <v>2156</v>
      </c>
      <c r="I391" s="345"/>
      <c r="L391" s="160"/>
      <c r="M391" s="164"/>
      <c r="N391" s="165"/>
      <c r="O391" s="165"/>
      <c r="P391" s="165"/>
      <c r="Q391" s="165"/>
      <c r="R391" s="165"/>
      <c r="S391" s="165"/>
      <c r="T391" s="166"/>
      <c r="AT391" s="162" t="s">
        <v>2624</v>
      </c>
      <c r="AU391" s="162" t="s">
        <v>2217</v>
      </c>
      <c r="AV391" s="12" t="s">
        <v>2215</v>
      </c>
      <c r="AW391" s="12" t="s">
        <v>26</v>
      </c>
      <c r="AX391" s="12" t="s">
        <v>2207</v>
      </c>
      <c r="AY391" s="162" t="s">
        <v>2612</v>
      </c>
    </row>
    <row r="392" spans="1:65" s="13" customFormat="1">
      <c r="B392" s="167"/>
      <c r="D392" s="161" t="s">
        <v>2624</v>
      </c>
      <c r="E392" s="168" t="s">
        <v>2156</v>
      </c>
      <c r="F392" s="169" t="s">
        <v>290</v>
      </c>
      <c r="H392" s="170">
        <v>2.0249999999999999</v>
      </c>
      <c r="I392" s="346"/>
      <c r="L392" s="167"/>
      <c r="M392" s="171"/>
      <c r="N392" s="172"/>
      <c r="O392" s="172"/>
      <c r="P392" s="172"/>
      <c r="Q392" s="172"/>
      <c r="R392" s="172"/>
      <c r="S392" s="172"/>
      <c r="T392" s="173"/>
      <c r="AT392" s="168" t="s">
        <v>2624</v>
      </c>
      <c r="AU392" s="168" t="s">
        <v>2217</v>
      </c>
      <c r="AV392" s="13" t="s">
        <v>2217</v>
      </c>
      <c r="AW392" s="13" t="s">
        <v>26</v>
      </c>
      <c r="AX392" s="13" t="s">
        <v>2207</v>
      </c>
      <c r="AY392" s="168" t="s">
        <v>2612</v>
      </c>
    </row>
    <row r="393" spans="1:65" s="12" customFormat="1">
      <c r="B393" s="160"/>
      <c r="D393" s="161" t="s">
        <v>2624</v>
      </c>
      <c r="E393" s="162" t="s">
        <v>2156</v>
      </c>
      <c r="F393" s="163" t="s">
        <v>129</v>
      </c>
      <c r="H393" s="162" t="s">
        <v>2156</v>
      </c>
      <c r="I393" s="345"/>
      <c r="L393" s="160"/>
      <c r="M393" s="164"/>
      <c r="N393" s="165"/>
      <c r="O393" s="165"/>
      <c r="P393" s="165"/>
      <c r="Q393" s="165"/>
      <c r="R393" s="165"/>
      <c r="S393" s="165"/>
      <c r="T393" s="166"/>
      <c r="AT393" s="162" t="s">
        <v>2624</v>
      </c>
      <c r="AU393" s="162" t="s">
        <v>2217</v>
      </c>
      <c r="AV393" s="12" t="s">
        <v>2215</v>
      </c>
      <c r="AW393" s="12" t="s">
        <v>26</v>
      </c>
      <c r="AX393" s="12" t="s">
        <v>2207</v>
      </c>
      <c r="AY393" s="162" t="s">
        <v>2612</v>
      </c>
    </row>
    <row r="394" spans="1:65" s="13" customFormat="1">
      <c r="B394" s="167"/>
      <c r="D394" s="161" t="s">
        <v>2624</v>
      </c>
      <c r="E394" s="168" t="s">
        <v>2156</v>
      </c>
      <c r="F394" s="169" t="s">
        <v>291</v>
      </c>
      <c r="H394" s="170">
        <v>1.6879999999999999</v>
      </c>
      <c r="I394" s="346"/>
      <c r="L394" s="167"/>
      <c r="M394" s="171"/>
      <c r="N394" s="172"/>
      <c r="O394" s="172"/>
      <c r="P394" s="172"/>
      <c r="Q394" s="172"/>
      <c r="R394" s="172"/>
      <c r="S394" s="172"/>
      <c r="T394" s="173"/>
      <c r="AT394" s="168" t="s">
        <v>2624</v>
      </c>
      <c r="AU394" s="168" t="s">
        <v>2217</v>
      </c>
      <c r="AV394" s="13" t="s">
        <v>2217</v>
      </c>
      <c r="AW394" s="13" t="s">
        <v>26</v>
      </c>
      <c r="AX394" s="13" t="s">
        <v>2207</v>
      </c>
      <c r="AY394" s="168" t="s">
        <v>2612</v>
      </c>
    </row>
    <row r="395" spans="1:65" s="15" customFormat="1">
      <c r="B395" s="181"/>
      <c r="D395" s="161" t="s">
        <v>2624</v>
      </c>
      <c r="E395" s="182" t="s">
        <v>2265</v>
      </c>
      <c r="F395" s="183" t="s">
        <v>2641</v>
      </c>
      <c r="H395" s="184">
        <v>3.7130000000000001</v>
      </c>
      <c r="I395" s="348"/>
      <c r="L395" s="181"/>
      <c r="M395" s="185"/>
      <c r="N395" s="186"/>
      <c r="O395" s="186"/>
      <c r="P395" s="186"/>
      <c r="Q395" s="186"/>
      <c r="R395" s="186"/>
      <c r="S395" s="186"/>
      <c r="T395" s="187"/>
      <c r="AT395" s="182" t="s">
        <v>2624</v>
      </c>
      <c r="AU395" s="182" t="s">
        <v>2217</v>
      </c>
      <c r="AV395" s="15" t="s">
        <v>2389</v>
      </c>
      <c r="AW395" s="15" t="s">
        <v>26</v>
      </c>
      <c r="AX395" s="15" t="s">
        <v>2215</v>
      </c>
      <c r="AY395" s="182" t="s">
        <v>2612</v>
      </c>
    </row>
    <row r="396" spans="1:65" s="11" customFormat="1" ht="22.9" customHeight="1">
      <c r="B396" s="134"/>
      <c r="D396" s="135" t="s">
        <v>2206</v>
      </c>
      <c r="E396" s="144" t="s">
        <v>1053</v>
      </c>
      <c r="F396" s="144" t="s">
        <v>1054</v>
      </c>
      <c r="I396" s="350"/>
      <c r="J396" s="145">
        <f>BK396</f>
        <v>0</v>
      </c>
      <c r="L396" s="134"/>
      <c r="M396" s="138"/>
      <c r="N396" s="139"/>
      <c r="O396" s="139"/>
      <c r="P396" s="140">
        <f>P397</f>
        <v>94.48123600000001</v>
      </c>
      <c r="Q396" s="139"/>
      <c r="R396" s="140">
        <f>R397</f>
        <v>0</v>
      </c>
      <c r="S396" s="139"/>
      <c r="T396" s="141">
        <f>T397</f>
        <v>0</v>
      </c>
      <c r="AR396" s="135" t="s">
        <v>2215</v>
      </c>
      <c r="AT396" s="142" t="s">
        <v>2206</v>
      </c>
      <c r="AU396" s="142" t="s">
        <v>2215</v>
      </c>
      <c r="AY396" s="135" t="s">
        <v>2612</v>
      </c>
      <c r="BK396" s="143">
        <f>BK397</f>
        <v>0</v>
      </c>
    </row>
    <row r="397" spans="1:65" s="1" customFormat="1" ht="16.5" customHeight="1">
      <c r="A397" s="29"/>
      <c r="B397" s="146"/>
      <c r="C397" s="147" t="s">
        <v>2358</v>
      </c>
      <c r="D397" s="147" t="s">
        <v>2618</v>
      </c>
      <c r="E397" s="148" t="s">
        <v>292</v>
      </c>
      <c r="F397" s="149" t="s">
        <v>293</v>
      </c>
      <c r="G397" s="150" t="s">
        <v>2485</v>
      </c>
      <c r="H397" s="151">
        <v>237.988</v>
      </c>
      <c r="I397" s="344"/>
      <c r="J397" s="152">
        <f>ROUND(I397*H397,2)</f>
        <v>0</v>
      </c>
      <c r="K397" s="153"/>
      <c r="L397" s="30"/>
      <c r="M397" s="201" t="s">
        <v>2156</v>
      </c>
      <c r="N397" s="202" t="s">
        <v>2172</v>
      </c>
      <c r="O397" s="203">
        <v>0.39700000000000002</v>
      </c>
      <c r="P397" s="203">
        <f>O397*H397</f>
        <v>94.48123600000001</v>
      </c>
      <c r="Q397" s="203">
        <v>0</v>
      </c>
      <c r="R397" s="203">
        <f>Q397*H397</f>
        <v>0</v>
      </c>
      <c r="S397" s="203">
        <v>0</v>
      </c>
      <c r="T397" s="204">
        <f>S397*H397</f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58" t="s">
        <v>2389</v>
      </c>
      <c r="AT397" s="158" t="s">
        <v>2618</v>
      </c>
      <c r="AU397" s="158" t="s">
        <v>2217</v>
      </c>
      <c r="AY397" s="17" t="s">
        <v>2612</v>
      </c>
      <c r="BE397" s="159">
        <f>IF(N397="základní",J397,0)</f>
        <v>0</v>
      </c>
      <c r="BF397" s="159">
        <f>IF(N397="snížená",J397,0)</f>
        <v>0</v>
      </c>
      <c r="BG397" s="159">
        <f>IF(N397="zákl. přenesená",J397,0)</f>
        <v>0</v>
      </c>
      <c r="BH397" s="159">
        <f>IF(N397="sníž. přenesená",J397,0)</f>
        <v>0</v>
      </c>
      <c r="BI397" s="159">
        <f>IF(N397="nulová",J397,0)</f>
        <v>0</v>
      </c>
      <c r="BJ397" s="17" t="s">
        <v>2215</v>
      </c>
      <c r="BK397" s="159">
        <f>ROUND(I397*H397,2)</f>
        <v>0</v>
      </c>
      <c r="BL397" s="17" t="s">
        <v>2389</v>
      </c>
      <c r="BM397" s="158" t="s">
        <v>294</v>
      </c>
    </row>
    <row r="398" spans="1:65" s="1" customFormat="1" ht="6.95" customHeight="1">
      <c r="A398" s="29"/>
      <c r="B398" s="44"/>
      <c r="C398" s="45"/>
      <c r="D398" s="45"/>
      <c r="E398" s="45"/>
      <c r="F398" s="45"/>
      <c r="G398" s="45"/>
      <c r="H398" s="45"/>
      <c r="I398" s="45"/>
      <c r="J398" s="45"/>
      <c r="K398" s="45"/>
      <c r="L398" s="30"/>
      <c r="M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</sheetData>
  <autoFilter ref="C125:K397"/>
  <mergeCells count="12">
    <mergeCell ref="L2:V2"/>
    <mergeCell ref="E85:H85"/>
    <mergeCell ref="E87:H87"/>
    <mergeCell ref="E89:H89"/>
    <mergeCell ref="E118:H118"/>
    <mergeCell ref="E116:H116"/>
    <mergeCell ref="E114:H114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02"/>
  <sheetViews>
    <sheetView showGridLines="0" topLeftCell="A74" zoomScaleNormal="100" workbookViewId="0">
      <selection activeCell="J101" sqref="J10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46">
      <c r="A1" s="94"/>
    </row>
    <row r="2" spans="1:4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2230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</row>
    <row r="4" spans="1:46" ht="24.95" customHeight="1">
      <c r="B4" s="20"/>
      <c r="D4" s="21" t="s">
        <v>2253</v>
      </c>
      <c r="L4" s="20"/>
      <c r="M4" s="96" t="s">
        <v>7</v>
      </c>
      <c r="AT4" s="17" t="s">
        <v>0</v>
      </c>
    </row>
    <row r="5" spans="1:46" ht="6.95" customHeight="1">
      <c r="B5" s="20"/>
      <c r="L5" s="20"/>
    </row>
    <row r="6" spans="1:46" ht="12" customHeight="1">
      <c r="B6" s="20"/>
      <c r="D6" s="26" t="s">
        <v>11</v>
      </c>
      <c r="L6" s="20"/>
    </row>
    <row r="7" spans="1:4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</row>
    <row r="8" spans="1:46" s="1" customFormat="1" ht="12" customHeight="1">
      <c r="A8" s="29"/>
      <c r="B8" s="30"/>
      <c r="C8" s="29"/>
      <c r="D8" s="26" t="s">
        <v>2264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1" customFormat="1" ht="16.5" customHeight="1">
      <c r="A9" s="29"/>
      <c r="B9" s="30"/>
      <c r="C9" s="29"/>
      <c r="D9" s="29"/>
      <c r="E9" s="440" t="s">
        <v>295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1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1" customFormat="1" ht="12" customHeight="1">
      <c r="A11" s="29"/>
      <c r="B11" s="30"/>
      <c r="C11" s="29"/>
      <c r="D11" s="26" t="s">
        <v>13</v>
      </c>
      <c r="E11" s="29"/>
      <c r="F11" s="24" t="s">
        <v>2156</v>
      </c>
      <c r="G11" s="29"/>
      <c r="H11" s="29"/>
      <c r="I11" s="26" t="s">
        <v>14</v>
      </c>
      <c r="J11" s="24" t="s">
        <v>2156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1" customFormat="1" ht="12" customHeight="1">
      <c r="A12" s="29"/>
      <c r="B12" s="30"/>
      <c r="C12" s="29"/>
      <c r="D12" s="26" t="s">
        <v>15</v>
      </c>
      <c r="E12" s="29"/>
      <c r="F12" s="24" t="s">
        <v>16</v>
      </c>
      <c r="G12" s="29"/>
      <c r="H12" s="29"/>
      <c r="I12" s="26" t="s">
        <v>17</v>
      </c>
      <c r="J12" s="52">
        <f ca="1">'Rekapitulace stavby'!AN8</f>
        <v>44579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1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1" customFormat="1" ht="12" customHeight="1">
      <c r="A14" s="29"/>
      <c r="B14" s="30"/>
      <c r="C14" s="29"/>
      <c r="D14" s="26" t="s">
        <v>18</v>
      </c>
      <c r="E14" s="29"/>
      <c r="F14" s="29"/>
      <c r="G14" s="29"/>
      <c r="H14" s="29"/>
      <c r="I14" s="26" t="s">
        <v>19</v>
      </c>
      <c r="J14" s="24" t="s">
        <v>2156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1" customFormat="1" ht="18" customHeight="1">
      <c r="A15" s="29"/>
      <c r="B15" s="30"/>
      <c r="C15" s="29"/>
      <c r="D15" s="29"/>
      <c r="E15" s="24" t="s">
        <v>20</v>
      </c>
      <c r="F15" s="29"/>
      <c r="G15" s="29"/>
      <c r="H15" s="29"/>
      <c r="I15" s="26" t="s">
        <v>21</v>
      </c>
      <c r="J15" s="24" t="s">
        <v>2156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1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1" customFormat="1" ht="12" customHeight="1">
      <c r="A17" s="29"/>
      <c r="B17" s="30"/>
      <c r="C17" s="29"/>
      <c r="D17" s="26" t="s">
        <v>22</v>
      </c>
      <c r="E17" s="29"/>
      <c r="F17" s="29"/>
      <c r="G17" s="29"/>
      <c r="H17" s="29"/>
      <c r="I17" s="26" t="s">
        <v>19</v>
      </c>
      <c r="J17" s="24" t="str">
        <f ca="1">'Rekapitulace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1" customFormat="1" ht="18" customHeight="1">
      <c r="A18" s="29"/>
      <c r="B18" s="30"/>
      <c r="C18" s="29"/>
      <c r="D18" s="29"/>
      <c r="E18" s="449" t="str">
        <f ca="1">'Rekapitulace stavby'!E14</f>
        <v xml:space="preserve"> </v>
      </c>
      <c r="F18" s="449"/>
      <c r="G18" s="449"/>
      <c r="H18" s="449"/>
      <c r="I18" s="26" t="s">
        <v>21</v>
      </c>
      <c r="J18" s="24" t="str">
        <f ca="1">'Rekapitulace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1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1" customFormat="1" ht="12" customHeight="1">
      <c r="A20" s="29"/>
      <c r="B20" s="30"/>
      <c r="C20" s="29"/>
      <c r="D20" s="26" t="s">
        <v>24</v>
      </c>
      <c r="E20" s="29"/>
      <c r="F20" s="29"/>
      <c r="G20" s="29"/>
      <c r="H20" s="29"/>
      <c r="I20" s="26" t="s">
        <v>19</v>
      </c>
      <c r="J20" s="24" t="s">
        <v>2156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1" customFormat="1" ht="18" customHeight="1">
      <c r="A21" s="29"/>
      <c r="B21" s="30"/>
      <c r="C21" s="29"/>
      <c r="D21" s="29"/>
      <c r="E21" s="24" t="s">
        <v>25</v>
      </c>
      <c r="F21" s="29"/>
      <c r="G21" s="29"/>
      <c r="H21" s="29"/>
      <c r="I21" s="26" t="s">
        <v>21</v>
      </c>
      <c r="J21" s="24" t="s">
        <v>2156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1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1" customFormat="1" ht="12" customHeight="1">
      <c r="A23" s="29"/>
      <c r="B23" s="30"/>
      <c r="C23" s="29"/>
      <c r="D23" s="26" t="s">
        <v>2165</v>
      </c>
      <c r="E23" s="29"/>
      <c r="F23" s="29"/>
      <c r="G23" s="29"/>
      <c r="H23" s="29"/>
      <c r="I23" s="26" t="s">
        <v>19</v>
      </c>
      <c r="J23" s="24" t="str">
        <f ca="1"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1" customFormat="1" ht="18" customHeight="1">
      <c r="A24" s="29"/>
      <c r="B24" s="30"/>
      <c r="C24" s="29"/>
      <c r="D24" s="29"/>
      <c r="E24" s="24" t="str">
        <f ca="1">IF('Rekapitulace stavby'!E20="","",'Rekapitulace stavby'!E20)</f>
        <v xml:space="preserve"> </v>
      </c>
      <c r="F24" s="29"/>
      <c r="G24" s="29"/>
      <c r="H24" s="29"/>
      <c r="I24" s="26" t="s">
        <v>21</v>
      </c>
      <c r="J24" s="24" t="str">
        <f ca="1"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1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1" customFormat="1" ht="12" customHeight="1">
      <c r="A26" s="29"/>
      <c r="B26" s="30"/>
      <c r="C26" s="29"/>
      <c r="D26" s="26" t="s">
        <v>2166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7" customFormat="1" ht="16.5" customHeight="1">
      <c r="A27" s="97"/>
      <c r="B27" s="98"/>
      <c r="C27" s="97"/>
      <c r="D27" s="97"/>
      <c r="E27" s="451" t="s">
        <v>2156</v>
      </c>
      <c r="F27" s="451"/>
      <c r="G27" s="451"/>
      <c r="H27" s="451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1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1" customFormat="1" ht="6.95" customHeight="1">
      <c r="A29" s="29"/>
      <c r="B29" s="30"/>
      <c r="C29" s="29"/>
      <c r="D29" s="62"/>
      <c r="E29" s="62"/>
      <c r="F29" s="62"/>
      <c r="G29" s="62"/>
      <c r="H29" s="62"/>
      <c r="I29" s="62"/>
      <c r="J29" s="62"/>
      <c r="K29" s="62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1" customFormat="1" ht="25.35" customHeight="1">
      <c r="A30" s="29"/>
      <c r="B30" s="30"/>
      <c r="C30" s="29"/>
      <c r="D30" s="101" t="s">
        <v>2167</v>
      </c>
      <c r="E30" s="29"/>
      <c r="F30" s="29"/>
      <c r="G30" s="29"/>
      <c r="H30" s="29"/>
      <c r="I30" s="29"/>
      <c r="J30" s="67">
        <f>J96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1" customFormat="1" ht="14.45" customHeight="1">
      <c r="A32" s="29"/>
      <c r="B32" s="30"/>
      <c r="C32" s="29"/>
      <c r="D32" s="29"/>
      <c r="E32" s="29"/>
      <c r="F32" s="33" t="s">
        <v>2169</v>
      </c>
      <c r="G32" s="29"/>
      <c r="H32" s="29"/>
      <c r="I32" s="33" t="s">
        <v>2168</v>
      </c>
      <c r="J32" s="33" t="s">
        <v>2170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1" customFormat="1" ht="14.45" customHeight="1">
      <c r="A33" s="29"/>
      <c r="B33" s="30"/>
      <c r="C33" s="29"/>
      <c r="D33" s="102" t="s">
        <v>2171</v>
      </c>
      <c r="E33" s="26" t="s">
        <v>2172</v>
      </c>
      <c r="F33" s="103">
        <f>J30</f>
        <v>0</v>
      </c>
      <c r="G33" s="29"/>
      <c r="H33" s="29"/>
      <c r="I33" s="104">
        <v>0.21</v>
      </c>
      <c r="J33" s="103">
        <f>I33*F33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1" customFormat="1" ht="14.45" customHeight="1">
      <c r="A34" s="29"/>
      <c r="B34" s="30"/>
      <c r="C34" s="29"/>
      <c r="D34" s="29"/>
      <c r="E34" s="26" t="s">
        <v>2173</v>
      </c>
      <c r="F34" s="103"/>
      <c r="G34" s="29"/>
      <c r="H34" s="29"/>
      <c r="I34" s="104">
        <v>0.15</v>
      </c>
      <c r="J34" s="103"/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1" customFormat="1" ht="14.45" hidden="1" customHeight="1">
      <c r="A35" s="29"/>
      <c r="B35" s="30"/>
      <c r="C35" s="29"/>
      <c r="D35" s="29"/>
      <c r="E35" s="26" t="s">
        <v>2174</v>
      </c>
      <c r="F35" s="103" t="e">
        <f>ROUND((SUM(#REF!)),  2)</f>
        <v>#REF!</v>
      </c>
      <c r="G35" s="29"/>
      <c r="H35" s="29"/>
      <c r="I35" s="104">
        <v>0.21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1" customFormat="1" ht="14.45" hidden="1" customHeight="1">
      <c r="A36" s="29"/>
      <c r="B36" s="30"/>
      <c r="C36" s="29"/>
      <c r="D36" s="29"/>
      <c r="E36" s="26" t="s">
        <v>2175</v>
      </c>
      <c r="F36" s="103" t="e">
        <f>ROUND((SUM(#REF!)),  2)</f>
        <v>#REF!</v>
      </c>
      <c r="G36" s="29"/>
      <c r="H36" s="29"/>
      <c r="I36" s="104">
        <v>0.15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1" customFormat="1" ht="14.45" hidden="1" customHeight="1">
      <c r="A37" s="29"/>
      <c r="B37" s="30"/>
      <c r="C37" s="29"/>
      <c r="D37" s="29"/>
      <c r="E37" s="26" t="s">
        <v>2176</v>
      </c>
      <c r="F37" s="103" t="e">
        <f>ROUND((SUM(#REF!)),  2)</f>
        <v>#REF!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1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25.35" customHeight="1">
      <c r="A39" s="29"/>
      <c r="B39" s="30"/>
      <c r="C39" s="35"/>
      <c r="D39" s="36" t="s">
        <v>2177</v>
      </c>
      <c r="E39" s="37"/>
      <c r="F39" s="37"/>
      <c r="G39" s="105" t="s">
        <v>2178</v>
      </c>
      <c r="H39" s="38" t="s">
        <v>2179</v>
      </c>
      <c r="I39" s="37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1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14.45" customHeight="1">
      <c r="B41" s="20"/>
      <c r="L41" s="20"/>
    </row>
    <row r="42" spans="1:31" ht="14.45" customHeight="1">
      <c r="B42" s="20"/>
      <c r="L42" s="20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1" customFormat="1" ht="12" customHeight="1">
      <c r="A86" s="29"/>
      <c r="B86" s="30"/>
      <c r="C86" s="26" t="s">
        <v>2264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1" customFormat="1" ht="16.5" customHeight="1">
      <c r="A87" s="29"/>
      <c r="B87" s="30"/>
      <c r="C87" s="29"/>
      <c r="D87" s="29"/>
      <c r="E87" s="440" t="str">
        <f>E9</f>
        <v>003 - SO-03 Přípojka NN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1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1" customFormat="1" ht="12" customHeight="1">
      <c r="A89" s="29"/>
      <c r="B89" s="30"/>
      <c r="C89" s="26" t="s">
        <v>15</v>
      </c>
      <c r="D89" s="29"/>
      <c r="E89" s="29"/>
      <c r="F89" s="24" t="str">
        <f>F12</f>
        <v>Klučov, m.č. Žhery a Skramníky</v>
      </c>
      <c r="G89" s="29"/>
      <c r="H89" s="29"/>
      <c r="I89" s="26" t="s">
        <v>17</v>
      </c>
      <c r="J89" s="52">
        <f>IF(J12="","",J12)</f>
        <v>44579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1" customFormat="1" ht="40.15" customHeight="1">
      <c r="A91" s="29"/>
      <c r="B91" s="30"/>
      <c r="C91" s="26" t="s">
        <v>18</v>
      </c>
      <c r="D91" s="29"/>
      <c r="E91" s="29"/>
      <c r="F91" s="24" t="str">
        <f>E15</f>
        <v>Obec Klučov</v>
      </c>
      <c r="G91" s="29"/>
      <c r="H91" s="29"/>
      <c r="I91" s="26" t="s">
        <v>24</v>
      </c>
      <c r="J91" s="27" t="str">
        <f>E21</f>
        <v>Vodohospodářsko-inženýrské služby spol. s 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1" customFormat="1" ht="15.2" customHeight="1">
      <c r="A92" s="29"/>
      <c r="B92" s="30"/>
      <c r="C92" s="26" t="s">
        <v>22</v>
      </c>
      <c r="D92" s="29"/>
      <c r="E92" s="29"/>
      <c r="F92" s="24" t="str">
        <f>IF(E18="","",E18)</f>
        <v xml:space="preserve"> </v>
      </c>
      <c r="G92" s="29"/>
      <c r="H92" s="29"/>
      <c r="I92" s="26" t="s">
        <v>2165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1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1" customFormat="1" ht="29.25" customHeight="1">
      <c r="A94" s="29"/>
      <c r="B94" s="30"/>
      <c r="C94" s="110" t="s">
        <v>2501</v>
      </c>
      <c r="D94" s="35"/>
      <c r="E94" s="35"/>
      <c r="F94" s="35"/>
      <c r="G94" s="35"/>
      <c r="H94" s="35"/>
      <c r="I94" s="35"/>
      <c r="J94" s="111" t="s">
        <v>2502</v>
      </c>
      <c r="K94" s="3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1" customFormat="1" ht="22.9" customHeight="1">
      <c r="A96" s="29"/>
      <c r="B96" s="30"/>
      <c r="C96" s="112" t="s">
        <v>2508</v>
      </c>
      <c r="D96" s="29"/>
      <c r="E96" s="29"/>
      <c r="F96" s="29"/>
      <c r="G96" s="29"/>
      <c r="H96" s="29"/>
      <c r="I96" s="29"/>
      <c r="J96" s="67">
        <f>SUM(J97:J100)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2509</v>
      </c>
    </row>
    <row r="97" spans="1:31" s="8" customFormat="1" ht="24.95" customHeight="1">
      <c r="B97" s="113"/>
      <c r="D97" s="119" t="s">
        <v>803</v>
      </c>
      <c r="E97" s="120"/>
      <c r="F97" s="120"/>
      <c r="G97" s="120"/>
      <c r="H97" s="120"/>
      <c r="I97" s="120"/>
      <c r="J97" s="121">
        <f ca="1">'přípojka NN'!F70</f>
        <v>0</v>
      </c>
      <c r="L97" s="113"/>
    </row>
    <row r="98" spans="1:31" s="8" customFormat="1" ht="24.95" customHeight="1">
      <c r="B98" s="113"/>
      <c r="D98" s="119" t="s">
        <v>802</v>
      </c>
      <c r="E98" s="120"/>
      <c r="F98" s="120"/>
      <c r="G98" s="120"/>
      <c r="H98" s="120"/>
      <c r="I98" s="120"/>
      <c r="J98" s="121">
        <f ca="1">'přípojka NN'!F71</f>
        <v>0</v>
      </c>
      <c r="L98" s="113"/>
    </row>
    <row r="99" spans="1:31" s="8" customFormat="1" ht="24.95" customHeight="1">
      <c r="B99" s="113"/>
      <c r="D99" s="119" t="s">
        <v>804</v>
      </c>
      <c r="E99" s="120"/>
      <c r="F99" s="120"/>
      <c r="G99" s="120"/>
      <c r="H99" s="120"/>
      <c r="I99" s="120"/>
      <c r="J99" s="121">
        <f ca="1">'přípojka NN'!F72</f>
        <v>0</v>
      </c>
      <c r="L99" s="113"/>
    </row>
    <row r="100" spans="1:31" s="9" customFormat="1" ht="19.899999999999999" customHeight="1">
      <c r="B100" s="118"/>
      <c r="D100" s="119" t="s">
        <v>805</v>
      </c>
      <c r="E100" s="120"/>
      <c r="F100" s="120"/>
      <c r="G100" s="120"/>
      <c r="H100" s="120"/>
      <c r="I100" s="120"/>
      <c r="J100" s="121">
        <f ca="1">'přípojka NN'!F73</f>
        <v>0</v>
      </c>
      <c r="L100" s="118"/>
    </row>
    <row r="101" spans="1:31" s="1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1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</sheetData>
  <mergeCells count="7">
    <mergeCell ref="E87:H87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scale="94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1"/>
  <sheetViews>
    <sheetView topLeftCell="A40" workbookViewId="0">
      <selection activeCell="E43" sqref="E43:E64"/>
    </sheetView>
  </sheetViews>
  <sheetFormatPr defaultColWidth="10.6640625" defaultRowHeight="15"/>
  <cols>
    <col min="1" max="1" width="14.33203125" style="365" customWidth="1"/>
    <col min="2" max="2" width="53.5" style="361" customWidth="1"/>
    <col min="3" max="3" width="7.1640625" style="370" customWidth="1"/>
    <col min="4" max="4" width="7.83203125" style="371" customWidth="1"/>
    <col min="5" max="5" width="10" style="364" customWidth="1"/>
    <col min="6" max="6" width="15.6640625" style="364" customWidth="1"/>
    <col min="7" max="7" width="12.83203125" style="365" customWidth="1"/>
    <col min="8" max="8" width="53.1640625" style="365" customWidth="1"/>
    <col min="9" max="10" width="10.6640625" style="370"/>
    <col min="11" max="11" width="10.6640625" style="404"/>
    <col min="12" max="12" width="13.33203125" style="404" customWidth="1"/>
    <col min="13" max="16384" width="10.6640625" style="365"/>
  </cols>
  <sheetData>
    <row r="1" spans="2:12">
      <c r="C1" s="362"/>
      <c r="D1" s="363"/>
      <c r="H1" s="366"/>
      <c r="I1" s="367"/>
      <c r="J1" s="367"/>
      <c r="K1" s="368"/>
      <c r="L1" s="368"/>
    </row>
    <row r="2" spans="2:12" ht="15.75">
      <c r="B2" s="369" t="s">
        <v>954</v>
      </c>
      <c r="H2" s="372"/>
      <c r="I2" s="367"/>
      <c r="J2" s="367"/>
      <c r="K2" s="368"/>
      <c r="L2" s="368"/>
    </row>
    <row r="3" spans="2:12">
      <c r="B3" s="373" t="s">
        <v>806</v>
      </c>
      <c r="C3" s="362"/>
      <c r="D3" s="374"/>
      <c r="E3" s="375"/>
      <c r="H3" s="376"/>
      <c r="I3" s="367"/>
      <c r="J3" s="367"/>
      <c r="K3" s="368"/>
      <c r="L3" s="377"/>
    </row>
    <row r="4" spans="2:12">
      <c r="B4" s="361" t="s">
        <v>955</v>
      </c>
      <c r="C4" s="370" t="s">
        <v>2345</v>
      </c>
      <c r="D4" s="370">
        <v>18</v>
      </c>
      <c r="F4" s="364">
        <f t="shared" ref="F4:F12" si="0">D4*E4</f>
        <v>0</v>
      </c>
      <c r="H4" s="372"/>
      <c r="I4" s="378"/>
      <c r="J4" s="379"/>
      <c r="K4" s="380"/>
      <c r="L4" s="377"/>
    </row>
    <row r="5" spans="2:12">
      <c r="B5" s="381" t="s">
        <v>807</v>
      </c>
      <c r="C5" s="362" t="s">
        <v>2357</v>
      </c>
      <c r="D5" s="374">
        <v>1</v>
      </c>
      <c r="E5" s="375"/>
      <c r="F5" s="364">
        <f t="shared" si="0"/>
        <v>0</v>
      </c>
      <c r="H5" s="372"/>
      <c r="I5" s="378"/>
      <c r="J5" s="379"/>
      <c r="K5" s="380"/>
      <c r="L5" s="377"/>
    </row>
    <row r="6" spans="2:12">
      <c r="B6" s="381" t="s">
        <v>808</v>
      </c>
      <c r="C6" s="362" t="s">
        <v>2345</v>
      </c>
      <c r="D6" s="374">
        <v>3</v>
      </c>
      <c r="E6" s="375"/>
      <c r="F6" s="364">
        <f t="shared" si="0"/>
        <v>0</v>
      </c>
      <c r="H6" s="372"/>
      <c r="I6" s="367"/>
      <c r="J6" s="367"/>
      <c r="K6" s="368"/>
      <c r="L6" s="377"/>
    </row>
    <row r="7" spans="2:12">
      <c r="B7" s="381" t="s">
        <v>809</v>
      </c>
      <c r="C7" s="362" t="s">
        <v>2248</v>
      </c>
      <c r="D7" s="374">
        <v>1.5</v>
      </c>
      <c r="E7" s="375"/>
      <c r="F7" s="364">
        <f t="shared" si="0"/>
        <v>0</v>
      </c>
      <c r="H7" s="366"/>
      <c r="I7" s="367"/>
      <c r="J7" s="367"/>
      <c r="K7" s="368"/>
      <c r="L7" s="368"/>
    </row>
    <row r="8" spans="2:12">
      <c r="B8" s="381" t="s">
        <v>810</v>
      </c>
      <c r="C8" s="362" t="s">
        <v>2248</v>
      </c>
      <c r="D8" s="374">
        <v>0.3</v>
      </c>
      <c r="E8" s="375"/>
      <c r="F8" s="364">
        <f t="shared" si="0"/>
        <v>0</v>
      </c>
      <c r="H8" s="366"/>
      <c r="I8" s="367"/>
      <c r="J8" s="367"/>
      <c r="K8" s="368"/>
      <c r="L8" s="368"/>
    </row>
    <row r="9" spans="2:12">
      <c r="B9" s="381" t="s">
        <v>811</v>
      </c>
      <c r="C9" s="362" t="s">
        <v>2345</v>
      </c>
      <c r="D9" s="374">
        <v>18</v>
      </c>
      <c r="E9" s="375"/>
      <c r="F9" s="364">
        <f t="shared" si="0"/>
        <v>0</v>
      </c>
      <c r="H9" s="366"/>
      <c r="I9" s="367"/>
      <c r="J9" s="367"/>
      <c r="K9" s="368"/>
      <c r="L9" s="368"/>
    </row>
    <row r="10" spans="2:12">
      <c r="B10" s="381" t="s">
        <v>812</v>
      </c>
      <c r="C10" s="362" t="s">
        <v>2357</v>
      </c>
      <c r="D10" s="374">
        <v>3</v>
      </c>
      <c r="E10" s="375"/>
      <c r="F10" s="364">
        <f t="shared" si="0"/>
        <v>0</v>
      </c>
      <c r="H10" s="372"/>
      <c r="I10" s="367"/>
      <c r="J10" s="367"/>
      <c r="K10" s="368"/>
      <c r="L10" s="368"/>
    </row>
    <row r="11" spans="2:12">
      <c r="B11" s="381" t="s">
        <v>813</v>
      </c>
      <c r="C11" s="362" t="s">
        <v>2357</v>
      </c>
      <c r="D11" s="374">
        <v>2</v>
      </c>
      <c r="E11" s="375"/>
      <c r="F11" s="364">
        <f t="shared" si="0"/>
        <v>0</v>
      </c>
      <c r="H11" s="376"/>
      <c r="I11" s="367"/>
      <c r="J11" s="367"/>
      <c r="K11" s="368"/>
      <c r="L11" s="377"/>
    </row>
    <row r="12" spans="2:12">
      <c r="B12" s="381" t="s">
        <v>814</v>
      </c>
      <c r="C12" s="362" t="s">
        <v>2357</v>
      </c>
      <c r="D12" s="374">
        <v>1</v>
      </c>
      <c r="E12" s="375"/>
      <c r="F12" s="364">
        <f t="shared" si="0"/>
        <v>0</v>
      </c>
      <c r="H12" s="366"/>
      <c r="I12" s="367"/>
      <c r="J12" s="367"/>
      <c r="K12" s="368"/>
      <c r="L12" s="377"/>
    </row>
    <row r="13" spans="2:12">
      <c r="B13" s="382" t="s">
        <v>806</v>
      </c>
      <c r="C13" s="383"/>
      <c r="D13" s="383"/>
      <c r="E13" s="384"/>
      <c r="F13" s="384">
        <f>SUM(F4:F12)</f>
        <v>0</v>
      </c>
      <c r="H13" s="366"/>
      <c r="I13" s="367"/>
      <c r="J13" s="367"/>
      <c r="K13" s="368"/>
      <c r="L13" s="377"/>
    </row>
    <row r="14" spans="2:12">
      <c r="B14" s="385" t="s">
        <v>815</v>
      </c>
      <c r="C14" s="370" t="s">
        <v>2357</v>
      </c>
      <c r="D14" s="370">
        <v>1</v>
      </c>
      <c r="F14" s="364">
        <f>D14*E14</f>
        <v>0</v>
      </c>
      <c r="H14" s="372"/>
      <c r="I14" s="378"/>
      <c r="J14" s="379"/>
      <c r="K14" s="380"/>
      <c r="L14" s="377"/>
    </row>
    <row r="15" spans="2:12">
      <c r="B15" s="386" t="s">
        <v>816</v>
      </c>
      <c r="D15" s="370"/>
      <c r="F15" s="364">
        <f>SUM(F13:F14)</f>
        <v>0</v>
      </c>
      <c r="H15" s="372"/>
      <c r="I15" s="378"/>
      <c r="J15" s="379"/>
      <c r="K15" s="380"/>
      <c r="L15" s="377"/>
    </row>
    <row r="16" spans="2:12">
      <c r="H16" s="372"/>
      <c r="I16" s="378"/>
      <c r="J16" s="379"/>
      <c r="K16" s="380"/>
      <c r="L16" s="377"/>
    </row>
    <row r="17" spans="1:12">
      <c r="B17" s="387" t="s">
        <v>591</v>
      </c>
      <c r="D17" s="370"/>
      <c r="H17" s="372"/>
      <c r="I17" s="378"/>
      <c r="J17" s="379"/>
      <c r="K17" s="380"/>
      <c r="L17" s="377"/>
    </row>
    <row r="18" spans="1:12">
      <c r="A18" s="365" t="s">
        <v>817</v>
      </c>
      <c r="B18" s="361" t="s">
        <v>956</v>
      </c>
      <c r="C18" s="370" t="s">
        <v>2345</v>
      </c>
      <c r="D18" s="370">
        <v>18</v>
      </c>
      <c r="F18" s="364">
        <f t="shared" ref="F18:F32" si="1">D18*E18</f>
        <v>0</v>
      </c>
      <c r="H18" s="372"/>
      <c r="I18" s="378"/>
      <c r="J18" s="379"/>
      <c r="K18" s="380"/>
      <c r="L18" s="377"/>
    </row>
    <row r="19" spans="1:12">
      <c r="A19" s="365" t="s">
        <v>818</v>
      </c>
      <c r="B19" s="381" t="s">
        <v>819</v>
      </c>
      <c r="C19" s="362" t="s">
        <v>2345</v>
      </c>
      <c r="D19" s="374">
        <v>18</v>
      </c>
      <c r="E19" s="375"/>
      <c r="F19" s="364">
        <f t="shared" si="1"/>
        <v>0</v>
      </c>
      <c r="H19" s="372"/>
      <c r="I19" s="378"/>
      <c r="J19" s="379"/>
      <c r="K19" s="380"/>
      <c r="L19" s="377"/>
    </row>
    <row r="20" spans="1:12">
      <c r="A20" s="365" t="s">
        <v>820</v>
      </c>
      <c r="B20" s="381" t="s">
        <v>821</v>
      </c>
      <c r="C20" s="362" t="s">
        <v>2357</v>
      </c>
      <c r="D20" s="374">
        <v>8</v>
      </c>
      <c r="E20" s="375"/>
      <c r="F20" s="364">
        <f t="shared" si="1"/>
        <v>0</v>
      </c>
      <c r="H20" s="372"/>
      <c r="I20" s="378"/>
      <c r="J20" s="379"/>
      <c r="K20" s="380"/>
      <c r="L20" s="377"/>
    </row>
    <row r="21" spans="1:12">
      <c r="A21" s="365" t="s">
        <v>822</v>
      </c>
      <c r="B21" s="381" t="s">
        <v>957</v>
      </c>
      <c r="C21" s="370" t="s">
        <v>2357</v>
      </c>
      <c r="D21" s="374">
        <v>2</v>
      </c>
      <c r="E21" s="375"/>
      <c r="F21" s="364">
        <f t="shared" si="1"/>
        <v>0</v>
      </c>
      <c r="G21" s="388"/>
      <c r="H21" s="366"/>
      <c r="I21" s="367"/>
      <c r="J21" s="367"/>
      <c r="K21" s="368"/>
      <c r="L21" s="368"/>
    </row>
    <row r="22" spans="1:12">
      <c r="A22" s="365" t="s">
        <v>823</v>
      </c>
      <c r="B22" s="381" t="s">
        <v>824</v>
      </c>
      <c r="C22" s="362" t="s">
        <v>2357</v>
      </c>
      <c r="D22" s="374">
        <v>3</v>
      </c>
      <c r="E22" s="375"/>
      <c r="F22" s="364">
        <f t="shared" si="1"/>
        <v>0</v>
      </c>
      <c r="H22" s="372"/>
      <c r="I22" s="367"/>
      <c r="J22" s="367"/>
      <c r="K22" s="368"/>
      <c r="L22" s="368"/>
    </row>
    <row r="23" spans="1:12">
      <c r="A23" s="365" t="s">
        <v>825</v>
      </c>
      <c r="B23" s="381" t="s">
        <v>813</v>
      </c>
      <c r="C23" s="362" t="s">
        <v>2357</v>
      </c>
      <c r="D23" s="374">
        <v>2</v>
      </c>
      <c r="E23" s="375"/>
      <c r="F23" s="364">
        <f t="shared" si="1"/>
        <v>0</v>
      </c>
      <c r="H23" s="366"/>
      <c r="I23" s="367"/>
      <c r="J23" s="367"/>
      <c r="K23" s="368"/>
      <c r="L23" s="368"/>
    </row>
    <row r="24" spans="1:12">
      <c r="A24" s="365" t="s">
        <v>826</v>
      </c>
      <c r="B24" s="381" t="s">
        <v>958</v>
      </c>
      <c r="C24" s="362" t="s">
        <v>2357</v>
      </c>
      <c r="D24" s="374">
        <v>1</v>
      </c>
      <c r="E24" s="375"/>
      <c r="F24" s="364">
        <f t="shared" si="1"/>
        <v>0</v>
      </c>
      <c r="H24" s="366"/>
      <c r="I24" s="367"/>
      <c r="J24" s="367"/>
      <c r="K24" s="368"/>
      <c r="L24" s="368"/>
    </row>
    <row r="25" spans="1:12">
      <c r="A25" s="365" t="s">
        <v>827</v>
      </c>
      <c r="B25" s="381" t="s">
        <v>828</v>
      </c>
      <c r="C25" s="362" t="s">
        <v>2357</v>
      </c>
      <c r="D25" s="374">
        <v>1</v>
      </c>
      <c r="F25" s="364">
        <f t="shared" si="1"/>
        <v>0</v>
      </c>
      <c r="H25" s="366"/>
      <c r="I25" s="367"/>
      <c r="J25" s="367"/>
      <c r="K25" s="368"/>
      <c r="L25" s="368"/>
    </row>
    <row r="26" spans="1:12">
      <c r="A26" s="365" t="s">
        <v>829</v>
      </c>
      <c r="B26" s="381" t="s">
        <v>811</v>
      </c>
      <c r="C26" s="362" t="s">
        <v>2345</v>
      </c>
      <c r="D26" s="374">
        <v>18</v>
      </c>
      <c r="E26" s="375"/>
      <c r="F26" s="364">
        <f t="shared" si="1"/>
        <v>0</v>
      </c>
      <c r="H26" s="372"/>
      <c r="I26" s="378"/>
      <c r="J26" s="379"/>
      <c r="K26" s="380"/>
      <c r="L26" s="377"/>
    </row>
    <row r="27" spans="1:12">
      <c r="A27" s="365" t="s">
        <v>830</v>
      </c>
      <c r="B27" s="381" t="s">
        <v>831</v>
      </c>
      <c r="C27" s="362" t="s">
        <v>2345</v>
      </c>
      <c r="D27" s="374">
        <v>3</v>
      </c>
      <c r="E27" s="375"/>
      <c r="F27" s="364">
        <f t="shared" si="1"/>
        <v>0</v>
      </c>
      <c r="H27" s="366"/>
      <c r="I27" s="367"/>
      <c r="J27" s="367"/>
      <c r="K27" s="368"/>
      <c r="L27" s="377"/>
    </row>
    <row r="28" spans="1:12">
      <c r="B28" s="381" t="s">
        <v>809</v>
      </c>
      <c r="C28" s="362" t="s">
        <v>2248</v>
      </c>
      <c r="D28" s="374">
        <v>1.5</v>
      </c>
      <c r="E28" s="375"/>
      <c r="F28" s="364">
        <f t="shared" si="1"/>
        <v>0</v>
      </c>
      <c r="H28" s="366"/>
      <c r="I28" s="367"/>
      <c r="J28" s="367"/>
      <c r="K28" s="368"/>
      <c r="L28" s="368"/>
    </row>
    <row r="29" spans="1:12">
      <c r="B29" s="381" t="s">
        <v>810</v>
      </c>
      <c r="C29" s="362" t="s">
        <v>2248</v>
      </c>
      <c r="D29" s="374">
        <v>0.3</v>
      </c>
      <c r="E29" s="375"/>
      <c r="F29" s="364">
        <f t="shared" si="1"/>
        <v>0</v>
      </c>
      <c r="H29" s="366"/>
      <c r="I29" s="367"/>
      <c r="J29" s="367"/>
      <c r="K29" s="368"/>
      <c r="L29" s="368"/>
    </row>
    <row r="30" spans="1:12">
      <c r="B30" s="381" t="s">
        <v>832</v>
      </c>
      <c r="C30" s="362" t="s">
        <v>833</v>
      </c>
      <c r="D30" s="374">
        <v>25</v>
      </c>
      <c r="E30" s="375"/>
      <c r="F30" s="364">
        <f t="shared" si="1"/>
        <v>0</v>
      </c>
      <c r="H30" s="366"/>
      <c r="I30" s="367"/>
      <c r="J30" s="367"/>
      <c r="K30" s="368"/>
      <c r="L30" s="368"/>
    </row>
    <row r="31" spans="1:12">
      <c r="B31" s="381" t="s">
        <v>807</v>
      </c>
      <c r="C31" s="362" t="s">
        <v>834</v>
      </c>
      <c r="D31" s="374">
        <v>1</v>
      </c>
      <c r="E31" s="375"/>
      <c r="F31" s="364">
        <f t="shared" si="1"/>
        <v>0</v>
      </c>
      <c r="H31" s="366"/>
      <c r="I31" s="367"/>
      <c r="J31" s="367"/>
      <c r="K31" s="368"/>
      <c r="L31" s="368"/>
    </row>
    <row r="32" spans="1:12">
      <c r="B32" s="361" t="s">
        <v>959</v>
      </c>
      <c r="C32" s="370" t="s">
        <v>2734</v>
      </c>
      <c r="D32" s="371">
        <v>8</v>
      </c>
      <c r="F32" s="364">
        <f t="shared" si="1"/>
        <v>0</v>
      </c>
      <c r="H32" s="366"/>
      <c r="I32" s="367"/>
      <c r="J32" s="367"/>
      <c r="K32" s="368"/>
      <c r="L32" s="368"/>
    </row>
    <row r="33" spans="1:12">
      <c r="B33" s="389" t="s">
        <v>591</v>
      </c>
      <c r="C33" s="383"/>
      <c r="D33" s="390"/>
      <c r="E33" s="384"/>
      <c r="F33" s="391">
        <f>SUM(F17:F32)</f>
        <v>0</v>
      </c>
      <c r="H33" s="366"/>
      <c r="I33" s="367"/>
      <c r="J33" s="367"/>
      <c r="K33" s="368"/>
      <c r="L33" s="368"/>
    </row>
    <row r="34" spans="1:12">
      <c r="B34" s="361" t="s">
        <v>835</v>
      </c>
      <c r="D34" s="371">
        <v>1.5</v>
      </c>
      <c r="F34" s="364">
        <f>F33*D34</f>
        <v>0</v>
      </c>
      <c r="H34" s="366"/>
      <c r="I34" s="367"/>
      <c r="J34" s="367"/>
      <c r="K34" s="368"/>
      <c r="L34" s="368"/>
    </row>
    <row r="35" spans="1:12">
      <c r="H35" s="372"/>
      <c r="I35" s="367"/>
      <c r="J35" s="367"/>
      <c r="K35" s="377"/>
      <c r="L35" s="392"/>
    </row>
    <row r="36" spans="1:12">
      <c r="B36" s="393" t="s">
        <v>590</v>
      </c>
      <c r="D36" s="370"/>
      <c r="H36" s="372"/>
      <c r="I36" s="367"/>
      <c r="J36" s="367"/>
      <c r="K36" s="377"/>
      <c r="L36" s="392"/>
    </row>
    <row r="37" spans="1:12">
      <c r="B37" s="394" t="s">
        <v>836</v>
      </c>
      <c r="C37" s="395"/>
      <c r="D37" s="396"/>
      <c r="E37" s="397"/>
      <c r="H37" s="376"/>
      <c r="I37" s="367"/>
      <c r="J37" s="367"/>
      <c r="K37" s="377"/>
      <c r="L37" s="392"/>
    </row>
    <row r="38" spans="1:12">
      <c r="B38" s="394" t="s">
        <v>960</v>
      </c>
      <c r="C38" s="395" t="s">
        <v>2357</v>
      </c>
      <c r="D38" s="396">
        <v>1</v>
      </c>
      <c r="E38" s="397"/>
      <c r="F38" s="364">
        <f>D38*E38</f>
        <v>0</v>
      </c>
      <c r="H38" s="376"/>
      <c r="I38" s="367"/>
      <c r="J38" s="367"/>
      <c r="K38" s="377"/>
      <c r="L38" s="392"/>
    </row>
    <row r="39" spans="1:12">
      <c r="B39" s="398" t="s">
        <v>837</v>
      </c>
      <c r="C39" s="370" t="s">
        <v>2357</v>
      </c>
      <c r="D39" s="370">
        <v>1</v>
      </c>
      <c r="F39" s="364">
        <f>D39*E39</f>
        <v>0</v>
      </c>
      <c r="H39" s="376"/>
      <c r="I39" s="367"/>
      <c r="J39" s="367"/>
      <c r="K39" s="377"/>
      <c r="L39" s="392"/>
    </row>
    <row r="40" spans="1:12">
      <c r="B40" s="399" t="s">
        <v>838</v>
      </c>
      <c r="C40" s="383"/>
      <c r="D40" s="383"/>
      <c r="E40" s="384"/>
      <c r="F40" s="384">
        <f>SUM(F38:F39)</f>
        <v>0</v>
      </c>
      <c r="H40" s="376"/>
      <c r="I40" s="367"/>
      <c r="J40" s="367"/>
      <c r="K40" s="377"/>
      <c r="L40" s="392"/>
    </row>
    <row r="41" spans="1:12">
      <c r="H41" s="376"/>
      <c r="I41" s="367"/>
      <c r="J41" s="367"/>
      <c r="K41" s="377"/>
      <c r="L41" s="392"/>
    </row>
    <row r="42" spans="1:12">
      <c r="B42" s="373" t="s">
        <v>839</v>
      </c>
      <c r="D42" s="370"/>
      <c r="F42" s="400"/>
      <c r="H42" s="366"/>
      <c r="I42" s="367"/>
      <c r="J42" s="367"/>
      <c r="K42" s="368"/>
      <c r="L42" s="368"/>
    </row>
    <row r="43" spans="1:12">
      <c r="A43" s="365" t="s">
        <v>840</v>
      </c>
      <c r="B43" s="381" t="s">
        <v>841</v>
      </c>
      <c r="C43" s="370" t="s">
        <v>833</v>
      </c>
      <c r="D43" s="370">
        <v>1.4999999999999999E-2</v>
      </c>
      <c r="F43" s="400">
        <f t="shared" ref="F43:F64" si="2">D43*E43</f>
        <v>0</v>
      </c>
      <c r="H43" s="366"/>
      <c r="I43" s="367"/>
      <c r="J43" s="367"/>
      <c r="K43" s="368"/>
      <c r="L43" s="368"/>
    </row>
    <row r="44" spans="1:12">
      <c r="A44" s="365" t="s">
        <v>846</v>
      </c>
      <c r="B44" s="361" t="s">
        <v>847</v>
      </c>
      <c r="C44" s="370" t="s">
        <v>2345</v>
      </c>
      <c r="D44" s="370">
        <v>10</v>
      </c>
      <c r="F44" s="400">
        <f t="shared" si="2"/>
        <v>0</v>
      </c>
      <c r="H44" s="366"/>
      <c r="I44" s="367"/>
      <c r="J44" s="367"/>
      <c r="K44" s="368"/>
      <c r="L44" s="368"/>
    </row>
    <row r="45" spans="1:12">
      <c r="A45" s="365" t="s">
        <v>842</v>
      </c>
      <c r="B45" s="361" t="s">
        <v>843</v>
      </c>
      <c r="C45" s="370" t="s">
        <v>2248</v>
      </c>
      <c r="D45" s="370">
        <v>2</v>
      </c>
      <c r="F45" s="400">
        <f t="shared" si="2"/>
        <v>0</v>
      </c>
      <c r="H45" s="366"/>
      <c r="I45" s="367"/>
      <c r="J45" s="367"/>
      <c r="K45" s="368"/>
      <c r="L45" s="368"/>
    </row>
    <row r="46" spans="1:12">
      <c r="A46" s="365" t="s">
        <v>844</v>
      </c>
      <c r="B46" s="361" t="s">
        <v>845</v>
      </c>
      <c r="C46" s="370" t="s">
        <v>2297</v>
      </c>
      <c r="D46" s="370">
        <v>2</v>
      </c>
      <c r="F46" s="400">
        <f t="shared" si="2"/>
        <v>0</v>
      </c>
      <c r="H46" s="366"/>
      <c r="I46" s="367"/>
      <c r="J46" s="367"/>
      <c r="K46" s="368"/>
      <c r="L46" s="368"/>
    </row>
    <row r="47" spans="1:12">
      <c r="A47" s="365" t="s">
        <v>848</v>
      </c>
      <c r="B47" s="361" t="s">
        <v>961</v>
      </c>
      <c r="C47" s="370" t="s">
        <v>2345</v>
      </c>
      <c r="D47" s="370">
        <v>15</v>
      </c>
      <c r="F47" s="400">
        <f t="shared" si="2"/>
        <v>0</v>
      </c>
      <c r="H47" s="366"/>
      <c r="I47" s="367"/>
      <c r="J47" s="367"/>
      <c r="K47" s="368"/>
      <c r="L47" s="368"/>
    </row>
    <row r="48" spans="1:12">
      <c r="A48" s="365" t="s">
        <v>849</v>
      </c>
      <c r="B48" s="361" t="s">
        <v>962</v>
      </c>
      <c r="C48" s="370" t="s">
        <v>2345</v>
      </c>
      <c r="D48" s="370">
        <v>15</v>
      </c>
      <c r="F48" s="400">
        <f t="shared" si="2"/>
        <v>0</v>
      </c>
      <c r="H48" s="366"/>
      <c r="I48" s="367"/>
      <c r="J48" s="367"/>
      <c r="K48" s="368"/>
      <c r="L48" s="368"/>
    </row>
    <row r="49" spans="1:12">
      <c r="A49" s="365" t="s">
        <v>850</v>
      </c>
      <c r="B49" s="361" t="s">
        <v>851</v>
      </c>
      <c r="C49" s="370" t="s">
        <v>2345</v>
      </c>
      <c r="D49" s="370">
        <v>15</v>
      </c>
      <c r="F49" s="400">
        <f t="shared" si="2"/>
        <v>0</v>
      </c>
      <c r="H49" s="366"/>
      <c r="I49" s="367"/>
      <c r="J49" s="367"/>
      <c r="K49" s="368"/>
      <c r="L49" s="368"/>
    </row>
    <row r="50" spans="1:12">
      <c r="A50" s="365" t="s">
        <v>829</v>
      </c>
      <c r="B50" s="361" t="s">
        <v>852</v>
      </c>
      <c r="C50" s="370" t="s">
        <v>2345</v>
      </c>
      <c r="D50" s="370">
        <v>18</v>
      </c>
      <c r="F50" s="400">
        <f t="shared" si="2"/>
        <v>0</v>
      </c>
      <c r="H50" s="366"/>
      <c r="I50" s="367"/>
      <c r="J50" s="367"/>
      <c r="K50" s="368"/>
      <c r="L50" s="368"/>
    </row>
    <row r="51" spans="1:12">
      <c r="A51" s="365" t="s">
        <v>853</v>
      </c>
      <c r="B51" s="361" t="s">
        <v>963</v>
      </c>
      <c r="C51" s="370" t="s">
        <v>2345</v>
      </c>
      <c r="D51" s="370">
        <v>15</v>
      </c>
      <c r="F51" s="400">
        <f t="shared" si="2"/>
        <v>0</v>
      </c>
      <c r="H51" s="401"/>
      <c r="I51" s="402"/>
      <c r="J51" s="402"/>
      <c r="K51" s="403"/>
      <c r="L51" s="403"/>
    </row>
    <row r="52" spans="1:12">
      <c r="A52" s="365" t="s">
        <v>854</v>
      </c>
      <c r="B52" s="361" t="s">
        <v>855</v>
      </c>
      <c r="C52" s="370" t="s">
        <v>2248</v>
      </c>
      <c r="D52" s="370">
        <v>14.5</v>
      </c>
      <c r="F52" s="400">
        <f t="shared" si="2"/>
        <v>0</v>
      </c>
    </row>
    <row r="53" spans="1:12">
      <c r="A53" s="365" t="s">
        <v>856</v>
      </c>
      <c r="B53" s="361" t="s">
        <v>857</v>
      </c>
      <c r="C53" s="370" t="s">
        <v>2485</v>
      </c>
      <c r="D53" s="370">
        <v>14.5</v>
      </c>
      <c r="F53" s="400">
        <f t="shared" si="2"/>
        <v>0</v>
      </c>
    </row>
    <row r="54" spans="1:12">
      <c r="A54" s="365" t="s">
        <v>858</v>
      </c>
      <c r="B54" s="361" t="s">
        <v>859</v>
      </c>
      <c r="C54" s="370" t="s">
        <v>2485</v>
      </c>
      <c r="D54" s="370">
        <v>20</v>
      </c>
      <c r="F54" s="400">
        <f t="shared" si="2"/>
        <v>0</v>
      </c>
    </row>
    <row r="55" spans="1:12">
      <c r="A55" s="365" t="s">
        <v>860</v>
      </c>
      <c r="B55" s="361" t="s">
        <v>861</v>
      </c>
      <c r="C55" s="370" t="s">
        <v>2297</v>
      </c>
      <c r="D55" s="370">
        <v>7.5</v>
      </c>
      <c r="F55" s="400">
        <f t="shared" si="2"/>
        <v>0</v>
      </c>
    </row>
    <row r="56" spans="1:12">
      <c r="A56" s="365" t="s">
        <v>862</v>
      </c>
      <c r="B56" s="361" t="s">
        <v>863</v>
      </c>
      <c r="C56" s="370" t="s">
        <v>2297</v>
      </c>
      <c r="D56" s="370">
        <v>7.5</v>
      </c>
      <c r="F56" s="400">
        <f t="shared" si="2"/>
        <v>0</v>
      </c>
    </row>
    <row r="57" spans="1:12">
      <c r="A57" s="365" t="s">
        <v>864</v>
      </c>
      <c r="B57" s="361" t="s">
        <v>865</v>
      </c>
      <c r="C57" s="370" t="s">
        <v>2297</v>
      </c>
      <c r="D57" s="370">
        <v>7.5</v>
      </c>
      <c r="F57" s="400">
        <f t="shared" si="2"/>
        <v>0</v>
      </c>
    </row>
    <row r="58" spans="1:12">
      <c r="A58" s="365" t="s">
        <v>866</v>
      </c>
      <c r="B58" s="361" t="s">
        <v>867</v>
      </c>
      <c r="C58" s="370" t="s">
        <v>2297</v>
      </c>
      <c r="D58" s="370">
        <v>7.5</v>
      </c>
      <c r="F58" s="400">
        <f t="shared" si="2"/>
        <v>0</v>
      </c>
    </row>
    <row r="59" spans="1:12">
      <c r="A59" s="365" t="s">
        <v>868</v>
      </c>
      <c r="B59" s="361" t="s">
        <v>869</v>
      </c>
      <c r="C59" s="370" t="s">
        <v>2297</v>
      </c>
      <c r="D59" s="370">
        <v>7.5</v>
      </c>
      <c r="F59" s="400">
        <f t="shared" si="2"/>
        <v>0</v>
      </c>
    </row>
    <row r="60" spans="1:12">
      <c r="A60" s="365" t="s">
        <v>870</v>
      </c>
      <c r="B60" s="361" t="s">
        <v>871</v>
      </c>
      <c r="C60" s="370" t="s">
        <v>2297</v>
      </c>
      <c r="D60" s="370">
        <v>0.5</v>
      </c>
      <c r="F60" s="400">
        <f t="shared" si="2"/>
        <v>0</v>
      </c>
    </row>
    <row r="61" spans="1:12">
      <c r="A61" s="365" t="s">
        <v>872</v>
      </c>
      <c r="B61" s="361" t="s">
        <v>873</v>
      </c>
      <c r="C61" s="370" t="s">
        <v>2297</v>
      </c>
      <c r="D61" s="370">
        <v>5</v>
      </c>
      <c r="F61" s="400">
        <f t="shared" si="2"/>
        <v>0</v>
      </c>
    </row>
    <row r="62" spans="1:12">
      <c r="B62" s="386" t="s">
        <v>964</v>
      </c>
      <c r="C62" s="405" t="s">
        <v>2248</v>
      </c>
      <c r="D62" s="406">
        <v>5</v>
      </c>
      <c r="F62" s="400">
        <f t="shared" si="2"/>
        <v>0</v>
      </c>
    </row>
    <row r="63" spans="1:12">
      <c r="B63" s="386" t="s">
        <v>965</v>
      </c>
      <c r="C63" s="370" t="s">
        <v>833</v>
      </c>
      <c r="D63" s="406">
        <v>25</v>
      </c>
      <c r="F63" s="400">
        <f t="shared" si="2"/>
        <v>0</v>
      </c>
    </row>
    <row r="64" spans="1:12">
      <c r="B64" s="381" t="s">
        <v>874</v>
      </c>
      <c r="C64" s="362" t="s">
        <v>2248</v>
      </c>
      <c r="D64" s="374">
        <v>0.5</v>
      </c>
      <c r="E64" s="375"/>
      <c r="F64" s="364">
        <f t="shared" si="2"/>
        <v>0</v>
      </c>
    </row>
    <row r="65" spans="1:12">
      <c r="A65" s="407"/>
      <c r="B65" s="389" t="s">
        <v>966</v>
      </c>
      <c r="C65" s="383"/>
      <c r="D65" s="390"/>
      <c r="E65" s="384"/>
      <c r="F65" s="384">
        <f>SUM(F43:F64)</f>
        <v>0</v>
      </c>
    </row>
    <row r="66" spans="1:12">
      <c r="B66" s="389" t="s">
        <v>875</v>
      </c>
      <c r="C66" s="383"/>
      <c r="D66" s="390">
        <v>1.5</v>
      </c>
      <c r="E66" s="384"/>
      <c r="F66" s="384">
        <f>F65*D66</f>
        <v>0</v>
      </c>
    </row>
    <row r="68" spans="1:12">
      <c r="H68" s="408"/>
      <c r="I68" s="409"/>
      <c r="J68" s="410"/>
      <c r="K68" s="411"/>
      <c r="L68" s="397"/>
    </row>
    <row r="69" spans="1:12">
      <c r="A69" s="386"/>
      <c r="B69" s="387" t="s">
        <v>876</v>
      </c>
      <c r="C69" s="406"/>
      <c r="H69" s="408"/>
      <c r="I69" s="409"/>
      <c r="J69" s="410"/>
      <c r="K69" s="411"/>
      <c r="L69" s="397"/>
    </row>
    <row r="70" spans="1:12">
      <c r="A70" s="386"/>
      <c r="B70" s="386" t="s">
        <v>806</v>
      </c>
      <c r="C70" s="406"/>
      <c r="F70" s="364">
        <f>F15</f>
        <v>0</v>
      </c>
      <c r="H70" s="408"/>
      <c r="I70" s="409"/>
      <c r="J70" s="410"/>
      <c r="K70" s="411"/>
      <c r="L70" s="397"/>
    </row>
    <row r="71" spans="1:12">
      <c r="A71" s="386"/>
      <c r="B71" s="386" t="s">
        <v>591</v>
      </c>
      <c r="C71" s="406"/>
      <c r="F71" s="364">
        <f>F34</f>
        <v>0</v>
      </c>
      <c r="H71" s="408"/>
      <c r="I71" s="409"/>
      <c r="J71" s="410"/>
      <c r="K71" s="411"/>
      <c r="L71" s="397"/>
    </row>
    <row r="72" spans="1:12" ht="15.75">
      <c r="A72" s="412"/>
      <c r="B72" s="413" t="s">
        <v>590</v>
      </c>
      <c r="C72" s="414"/>
      <c r="F72" s="364">
        <f>F40</f>
        <v>0</v>
      </c>
      <c r="H72" s="408"/>
      <c r="I72" s="409"/>
      <c r="J72" s="410"/>
      <c r="K72" s="411"/>
      <c r="L72" s="397"/>
    </row>
    <row r="73" spans="1:12">
      <c r="A73" s="415"/>
      <c r="B73" s="415" t="s">
        <v>839</v>
      </c>
      <c r="C73" s="416"/>
      <c r="D73" s="417"/>
      <c r="E73" s="418"/>
      <c r="F73" s="418">
        <f>F66</f>
        <v>0</v>
      </c>
    </row>
    <row r="74" spans="1:12">
      <c r="A74" s="386"/>
      <c r="B74" s="386" t="s">
        <v>877</v>
      </c>
      <c r="C74" s="406"/>
      <c r="D74" s="396"/>
      <c r="E74" s="397"/>
      <c r="F74" s="397">
        <f>SUM(F70:F73)</f>
        <v>0</v>
      </c>
    </row>
    <row r="76" spans="1:12">
      <c r="A76" s="388"/>
      <c r="B76" s="394"/>
      <c r="C76" s="395"/>
      <c r="D76" s="396"/>
      <c r="E76" s="397"/>
      <c r="F76" s="419"/>
      <c r="H76" s="408"/>
      <c r="I76" s="409"/>
      <c r="J76" s="410"/>
      <c r="K76" s="411"/>
      <c r="L76" s="397"/>
    </row>
    <row r="77" spans="1:12">
      <c r="B77" s="408"/>
      <c r="C77" s="420"/>
      <c r="D77" s="410"/>
      <c r="E77" s="397"/>
      <c r="H77" s="408"/>
      <c r="I77" s="409"/>
      <c r="J77" s="410"/>
      <c r="K77" s="411"/>
      <c r="L77" s="397"/>
    </row>
    <row r="78" spans="1:12">
      <c r="B78" s="381"/>
      <c r="C78" s="381"/>
      <c r="D78" s="374"/>
      <c r="E78" s="375"/>
      <c r="H78" s="408"/>
      <c r="I78" s="409"/>
      <c r="J78" s="410"/>
      <c r="K78" s="411"/>
      <c r="L78" s="397"/>
    </row>
    <row r="79" spans="1:12" ht="15.75">
      <c r="A79" s="421"/>
      <c r="B79" s="422"/>
      <c r="C79" s="423"/>
      <c r="D79" s="396"/>
      <c r="E79" s="397"/>
      <c r="F79" s="397"/>
      <c r="H79" s="408"/>
      <c r="I79" s="424"/>
      <c r="J79" s="425"/>
      <c r="K79" s="411"/>
      <c r="L79" s="426"/>
    </row>
    <row r="80" spans="1:12">
      <c r="A80" s="388"/>
      <c r="H80" s="408"/>
      <c r="I80" s="409"/>
      <c r="J80" s="410"/>
      <c r="K80" s="411"/>
      <c r="L80" s="397"/>
    </row>
    <row r="81" spans="8:12">
      <c r="H81" s="408"/>
      <c r="I81" s="422"/>
      <c r="J81" s="410"/>
      <c r="K81" s="397"/>
      <c r="L81" s="397"/>
    </row>
    <row r="82" spans="8:12">
      <c r="H82" s="388"/>
      <c r="I82" s="395"/>
      <c r="J82" s="395"/>
      <c r="K82" s="426"/>
      <c r="L82" s="426"/>
    </row>
    <row r="83" spans="8:12">
      <c r="H83" s="388"/>
      <c r="I83" s="395"/>
      <c r="J83" s="395"/>
      <c r="K83" s="426"/>
      <c r="L83" s="426"/>
    </row>
    <row r="84" spans="8:12">
      <c r="H84" s="388"/>
      <c r="I84" s="395"/>
      <c r="J84" s="395"/>
      <c r="K84" s="426"/>
      <c r="L84" s="426"/>
    </row>
    <row r="85" spans="8:12">
      <c r="H85" s="408"/>
      <c r="I85" s="409"/>
      <c r="J85" s="410"/>
      <c r="K85" s="411"/>
      <c r="L85" s="397"/>
    </row>
    <row r="86" spans="8:12">
      <c r="H86" s="408"/>
      <c r="I86" s="422"/>
      <c r="J86" s="410"/>
      <c r="K86" s="397"/>
      <c r="L86" s="397"/>
    </row>
    <row r="87" spans="8:12">
      <c r="H87" s="408"/>
      <c r="I87" s="422"/>
      <c r="J87" s="410"/>
      <c r="K87" s="397"/>
      <c r="L87" s="397"/>
    </row>
    <row r="88" spans="8:12">
      <c r="H88" s="408"/>
      <c r="I88" s="409"/>
      <c r="J88" s="410"/>
      <c r="K88" s="411"/>
      <c r="L88" s="397"/>
    </row>
    <row r="89" spans="8:12">
      <c r="H89" s="408"/>
      <c r="I89" s="409"/>
      <c r="J89" s="410"/>
      <c r="K89" s="411"/>
      <c r="L89" s="397"/>
    </row>
    <row r="90" spans="8:12">
      <c r="H90" s="388"/>
      <c r="I90" s="409"/>
      <c r="J90" s="410"/>
      <c r="K90" s="411"/>
      <c r="L90" s="426"/>
    </row>
    <row r="91" spans="8:12">
      <c r="H91" s="388"/>
      <c r="I91" s="395"/>
      <c r="J91" s="395"/>
      <c r="K91" s="426"/>
      <c r="L91" s="426"/>
    </row>
  </sheetData>
  <phoneticPr fontId="84" type="noConversion"/>
  <pageMargins left="0.7" right="0.7" top="0.78740157499999996" bottom="0.78740157499999996" header="0.3" footer="0.3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327"/>
  <sheetViews>
    <sheetView showGridLines="0" topLeftCell="A110" workbookViewId="0">
      <selection activeCell="I132" sqref="I132:I132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56">
      <c r="A1" s="94"/>
    </row>
    <row r="2" spans="1:5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2233</v>
      </c>
      <c r="AZ2" s="95" t="s">
        <v>2246</v>
      </c>
      <c r="BA2" s="95" t="s">
        <v>2247</v>
      </c>
      <c r="BB2" s="95" t="s">
        <v>2248</v>
      </c>
      <c r="BC2" s="95" t="s">
        <v>296</v>
      </c>
      <c r="BD2" s="95" t="s">
        <v>2217</v>
      </c>
    </row>
    <row r="3" spans="1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  <c r="AZ3" s="95" t="s">
        <v>2250</v>
      </c>
      <c r="BA3" s="95" t="s">
        <v>2251</v>
      </c>
      <c r="BB3" s="95" t="s">
        <v>2248</v>
      </c>
      <c r="BC3" s="95" t="s">
        <v>297</v>
      </c>
      <c r="BD3" s="95" t="s">
        <v>2217</v>
      </c>
    </row>
    <row r="4" spans="1:56" ht="24.95" customHeight="1">
      <c r="B4" s="20"/>
      <c r="D4" s="21" t="s">
        <v>2253</v>
      </c>
      <c r="L4" s="20"/>
      <c r="M4" s="96" t="s">
        <v>7</v>
      </c>
      <c r="AT4" s="17" t="s">
        <v>0</v>
      </c>
      <c r="AZ4" s="95" t="s">
        <v>2254</v>
      </c>
      <c r="BA4" s="95" t="s">
        <v>2255</v>
      </c>
      <c r="BB4" s="95" t="s">
        <v>2248</v>
      </c>
      <c r="BC4" s="95" t="s">
        <v>297</v>
      </c>
      <c r="BD4" s="95" t="s">
        <v>2217</v>
      </c>
    </row>
    <row r="5" spans="1:56" ht="6.95" customHeight="1">
      <c r="B5" s="20"/>
      <c r="L5" s="20"/>
      <c r="AZ5" s="95" t="s">
        <v>2256</v>
      </c>
      <c r="BA5" s="95" t="s">
        <v>2257</v>
      </c>
      <c r="BB5" s="95" t="s">
        <v>2248</v>
      </c>
      <c r="BC5" s="95" t="s">
        <v>298</v>
      </c>
      <c r="BD5" s="95" t="s">
        <v>2217</v>
      </c>
    </row>
    <row r="6" spans="1:56" ht="12" customHeight="1">
      <c r="B6" s="20"/>
      <c r="D6" s="26" t="s">
        <v>11</v>
      </c>
      <c r="L6" s="20"/>
      <c r="AZ6" s="95" t="s">
        <v>2259</v>
      </c>
      <c r="BA6" s="95" t="s">
        <v>2260</v>
      </c>
      <c r="BB6" s="95" t="s">
        <v>2248</v>
      </c>
      <c r="BC6" s="95" t="s">
        <v>299</v>
      </c>
      <c r="BD6" s="95" t="s">
        <v>2217</v>
      </c>
    </row>
    <row r="7" spans="1:5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  <c r="AZ7" s="95" t="s">
        <v>2262</v>
      </c>
      <c r="BA7" s="95" t="s">
        <v>2263</v>
      </c>
      <c r="BB7" s="95" t="s">
        <v>2248</v>
      </c>
      <c r="BC7" s="95" t="s">
        <v>299</v>
      </c>
      <c r="BD7" s="95" t="s">
        <v>2217</v>
      </c>
    </row>
    <row r="8" spans="1:56" s="1" customFormat="1" ht="12" customHeight="1">
      <c r="A8" s="29"/>
      <c r="B8" s="30"/>
      <c r="C8" s="29"/>
      <c r="D8" s="26" t="s">
        <v>2264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Z8" s="95" t="s">
        <v>60</v>
      </c>
      <c r="BA8" s="95" t="s">
        <v>55</v>
      </c>
      <c r="BB8" s="95" t="s">
        <v>2248</v>
      </c>
      <c r="BC8" s="95" t="s">
        <v>300</v>
      </c>
      <c r="BD8" s="95" t="s">
        <v>2217</v>
      </c>
    </row>
    <row r="9" spans="1:56" s="1" customFormat="1" ht="16.5" customHeight="1">
      <c r="A9" s="29"/>
      <c r="B9" s="30"/>
      <c r="C9" s="29"/>
      <c r="D9" s="29"/>
      <c r="E9" s="440" t="s">
        <v>301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Z9" s="95" t="s">
        <v>63</v>
      </c>
      <c r="BA9" s="95" t="s">
        <v>57</v>
      </c>
      <c r="BB9" s="95" t="s">
        <v>2248</v>
      </c>
      <c r="BC9" s="95" t="s">
        <v>302</v>
      </c>
      <c r="BD9" s="95" t="s">
        <v>2217</v>
      </c>
    </row>
    <row r="10" spans="1:56" s="1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Z10" s="95" t="s">
        <v>303</v>
      </c>
      <c r="BA10" s="95" t="s">
        <v>59</v>
      </c>
      <c r="BB10" s="95" t="s">
        <v>2248</v>
      </c>
      <c r="BC10" s="95" t="s">
        <v>302</v>
      </c>
      <c r="BD10" s="95" t="s">
        <v>2217</v>
      </c>
    </row>
    <row r="11" spans="1:56" s="1" customFormat="1" ht="12" customHeight="1">
      <c r="A11" s="29"/>
      <c r="B11" s="30"/>
      <c r="C11" s="29"/>
      <c r="D11" s="26" t="s">
        <v>13</v>
      </c>
      <c r="E11" s="29"/>
      <c r="F11" s="24" t="s">
        <v>2156</v>
      </c>
      <c r="G11" s="29"/>
      <c r="H11" s="29"/>
      <c r="I11" s="26" t="s">
        <v>14</v>
      </c>
      <c r="J11" s="24" t="s">
        <v>2156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Z11" s="95" t="s">
        <v>2265</v>
      </c>
      <c r="BA11" s="95" t="s">
        <v>2266</v>
      </c>
      <c r="BB11" s="95" t="s">
        <v>2248</v>
      </c>
      <c r="BC11" s="95" t="s">
        <v>304</v>
      </c>
      <c r="BD11" s="95" t="s">
        <v>2217</v>
      </c>
    </row>
    <row r="12" spans="1:56" s="1" customFormat="1" ht="12" customHeight="1">
      <c r="A12" s="29"/>
      <c r="B12" s="30"/>
      <c r="C12" s="29"/>
      <c r="D12" s="26" t="s">
        <v>15</v>
      </c>
      <c r="E12" s="29"/>
      <c r="F12" s="24" t="s">
        <v>16</v>
      </c>
      <c r="G12" s="29"/>
      <c r="H12" s="29"/>
      <c r="I12" s="26" t="s">
        <v>17</v>
      </c>
      <c r="J12" s="52">
        <f ca="1">'Rekapitulace stavby'!AN8</f>
        <v>44579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Z12" s="95" t="s">
        <v>2269</v>
      </c>
      <c r="BA12" s="95" t="s">
        <v>2270</v>
      </c>
      <c r="BB12" s="95" t="s">
        <v>2248</v>
      </c>
      <c r="BC12" s="95" t="s">
        <v>305</v>
      </c>
      <c r="BD12" s="95" t="s">
        <v>2217</v>
      </c>
    </row>
    <row r="13" spans="1:56" s="1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Z13" s="95" t="s">
        <v>2272</v>
      </c>
      <c r="BA13" s="95" t="s">
        <v>2273</v>
      </c>
      <c r="BB13" s="95" t="s">
        <v>2248</v>
      </c>
      <c r="BC13" s="95" t="s">
        <v>306</v>
      </c>
      <c r="BD13" s="95" t="s">
        <v>2217</v>
      </c>
    </row>
    <row r="14" spans="1:56" s="1" customFormat="1" ht="12" customHeight="1">
      <c r="A14" s="29"/>
      <c r="B14" s="30"/>
      <c r="C14" s="29"/>
      <c r="D14" s="26" t="s">
        <v>18</v>
      </c>
      <c r="E14" s="29"/>
      <c r="F14" s="29"/>
      <c r="G14" s="29"/>
      <c r="H14" s="29"/>
      <c r="I14" s="26" t="s">
        <v>19</v>
      </c>
      <c r="J14" s="24" t="s">
        <v>2156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Z14" s="95" t="s">
        <v>2275</v>
      </c>
      <c r="BA14" s="95" t="s">
        <v>2276</v>
      </c>
      <c r="BB14" s="95" t="s">
        <v>2248</v>
      </c>
      <c r="BC14" s="95" t="s">
        <v>307</v>
      </c>
      <c r="BD14" s="95" t="s">
        <v>2217</v>
      </c>
    </row>
    <row r="15" spans="1:56" s="1" customFormat="1" ht="18" customHeight="1">
      <c r="A15" s="29"/>
      <c r="B15" s="30"/>
      <c r="C15" s="29"/>
      <c r="D15" s="29"/>
      <c r="E15" s="24" t="s">
        <v>20</v>
      </c>
      <c r="F15" s="29"/>
      <c r="G15" s="29"/>
      <c r="H15" s="29"/>
      <c r="I15" s="26" t="s">
        <v>21</v>
      </c>
      <c r="J15" s="24" t="s">
        <v>2156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Z15" s="95" t="s">
        <v>2278</v>
      </c>
      <c r="BA15" s="95" t="s">
        <v>2279</v>
      </c>
      <c r="BB15" s="95" t="s">
        <v>2248</v>
      </c>
      <c r="BC15" s="95" t="s">
        <v>308</v>
      </c>
      <c r="BD15" s="95" t="s">
        <v>2217</v>
      </c>
    </row>
    <row r="16" spans="1:56" s="1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Z16" s="95" t="s">
        <v>2281</v>
      </c>
      <c r="BA16" s="95" t="s">
        <v>2282</v>
      </c>
      <c r="BB16" s="95" t="s">
        <v>2248</v>
      </c>
      <c r="BC16" s="95" t="s">
        <v>308</v>
      </c>
      <c r="BD16" s="95" t="s">
        <v>2217</v>
      </c>
    </row>
    <row r="17" spans="1:56" s="1" customFormat="1" ht="12" customHeight="1">
      <c r="A17" s="29"/>
      <c r="B17" s="30"/>
      <c r="C17" s="29"/>
      <c r="D17" s="26" t="s">
        <v>22</v>
      </c>
      <c r="E17" s="29"/>
      <c r="F17" s="29"/>
      <c r="G17" s="29"/>
      <c r="H17" s="29"/>
      <c r="I17" s="26" t="s">
        <v>19</v>
      </c>
      <c r="J17" s="24" t="str">
        <f ca="1">'Rekapitulace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Z17" s="95" t="s">
        <v>2283</v>
      </c>
      <c r="BA17" s="95" t="s">
        <v>2284</v>
      </c>
      <c r="BB17" s="95" t="s">
        <v>2248</v>
      </c>
      <c r="BC17" s="95" t="s">
        <v>309</v>
      </c>
      <c r="BD17" s="95" t="s">
        <v>2217</v>
      </c>
    </row>
    <row r="18" spans="1:56" s="1" customFormat="1" ht="18" customHeight="1">
      <c r="A18" s="29"/>
      <c r="B18" s="30"/>
      <c r="C18" s="29"/>
      <c r="D18" s="29"/>
      <c r="E18" s="449" t="str">
        <f ca="1">'Rekapitulace stavby'!E14</f>
        <v xml:space="preserve"> </v>
      </c>
      <c r="F18" s="449"/>
      <c r="G18" s="449"/>
      <c r="H18" s="449"/>
      <c r="I18" s="26" t="s">
        <v>21</v>
      </c>
      <c r="J18" s="24" t="str">
        <f ca="1">'Rekapitulace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Z18" s="95" t="s">
        <v>2286</v>
      </c>
      <c r="BA18" s="95" t="s">
        <v>2287</v>
      </c>
      <c r="BB18" s="95" t="s">
        <v>2248</v>
      </c>
      <c r="BC18" s="95" t="s">
        <v>310</v>
      </c>
      <c r="BD18" s="95" t="s">
        <v>2217</v>
      </c>
    </row>
    <row r="19" spans="1:56" s="1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Z19" s="95" t="s">
        <v>2289</v>
      </c>
      <c r="BA19" s="95" t="s">
        <v>2290</v>
      </c>
      <c r="BB19" s="95" t="s">
        <v>2248</v>
      </c>
      <c r="BC19" s="95" t="s">
        <v>311</v>
      </c>
      <c r="BD19" s="95" t="s">
        <v>2217</v>
      </c>
    </row>
    <row r="20" spans="1:56" s="1" customFormat="1" ht="12" customHeight="1">
      <c r="A20" s="29"/>
      <c r="B20" s="30"/>
      <c r="C20" s="29"/>
      <c r="D20" s="26" t="s">
        <v>24</v>
      </c>
      <c r="E20" s="29"/>
      <c r="F20" s="29"/>
      <c r="G20" s="29"/>
      <c r="H20" s="29"/>
      <c r="I20" s="26" t="s">
        <v>19</v>
      </c>
      <c r="J20" s="24" t="s">
        <v>2156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Z20" s="95" t="s">
        <v>2292</v>
      </c>
      <c r="BA20" s="95" t="s">
        <v>2293</v>
      </c>
      <c r="BB20" s="95" t="s">
        <v>2248</v>
      </c>
      <c r="BC20" s="95" t="s">
        <v>312</v>
      </c>
      <c r="BD20" s="95" t="s">
        <v>2217</v>
      </c>
    </row>
    <row r="21" spans="1:56" s="1" customFormat="1" ht="18" customHeight="1">
      <c r="A21" s="29"/>
      <c r="B21" s="30"/>
      <c r="C21" s="29"/>
      <c r="D21" s="29"/>
      <c r="E21" s="24" t="s">
        <v>25</v>
      </c>
      <c r="F21" s="29"/>
      <c r="G21" s="29"/>
      <c r="H21" s="29"/>
      <c r="I21" s="26" t="s">
        <v>21</v>
      </c>
      <c r="J21" s="24" t="s">
        <v>2156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Z21" s="95" t="s">
        <v>2295</v>
      </c>
      <c r="BA21" s="95" t="s">
        <v>2296</v>
      </c>
      <c r="BB21" s="95" t="s">
        <v>2297</v>
      </c>
      <c r="BC21" s="95" t="s">
        <v>313</v>
      </c>
      <c r="BD21" s="95" t="s">
        <v>2217</v>
      </c>
    </row>
    <row r="22" spans="1:56" s="1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Z22" s="95" t="s">
        <v>2298</v>
      </c>
      <c r="BA22" s="95" t="s">
        <v>2299</v>
      </c>
      <c r="BB22" s="95" t="s">
        <v>2297</v>
      </c>
      <c r="BC22" s="95" t="s">
        <v>314</v>
      </c>
      <c r="BD22" s="95" t="s">
        <v>2217</v>
      </c>
    </row>
    <row r="23" spans="1:56" s="1" customFormat="1" ht="12" customHeight="1">
      <c r="A23" s="29"/>
      <c r="B23" s="30"/>
      <c r="C23" s="29"/>
      <c r="D23" s="26" t="s">
        <v>2165</v>
      </c>
      <c r="E23" s="29"/>
      <c r="F23" s="29"/>
      <c r="G23" s="29"/>
      <c r="H23" s="29"/>
      <c r="I23" s="26" t="s">
        <v>19</v>
      </c>
      <c r="J23" s="24" t="str">
        <f ca="1"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Z23" s="95" t="s">
        <v>2300</v>
      </c>
      <c r="BA23" s="95" t="s">
        <v>2301</v>
      </c>
      <c r="BB23" s="95" t="s">
        <v>2297</v>
      </c>
      <c r="BC23" s="95" t="s">
        <v>2207</v>
      </c>
      <c r="BD23" s="95" t="s">
        <v>2217</v>
      </c>
    </row>
    <row r="24" spans="1:56" s="1" customFormat="1" ht="18" customHeight="1">
      <c r="A24" s="29"/>
      <c r="B24" s="30"/>
      <c r="C24" s="29"/>
      <c r="D24" s="29"/>
      <c r="E24" s="24" t="str">
        <f ca="1">IF('Rekapitulace stavby'!E20="","",'Rekapitulace stavby'!E20)</f>
        <v xml:space="preserve"> </v>
      </c>
      <c r="F24" s="29"/>
      <c r="G24" s="29"/>
      <c r="H24" s="29"/>
      <c r="I24" s="26" t="s">
        <v>21</v>
      </c>
      <c r="J24" s="24" t="str">
        <f ca="1"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Z24" s="95" t="s">
        <v>2302</v>
      </c>
      <c r="BA24" s="95" t="s">
        <v>2303</v>
      </c>
      <c r="BB24" s="95" t="s">
        <v>2297</v>
      </c>
      <c r="BC24" s="95" t="s">
        <v>2960</v>
      </c>
      <c r="BD24" s="95" t="s">
        <v>2217</v>
      </c>
    </row>
    <row r="25" spans="1:56" s="1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Z25" s="95" t="s">
        <v>2304</v>
      </c>
      <c r="BA25" s="95" t="s">
        <v>2305</v>
      </c>
      <c r="BB25" s="95" t="s">
        <v>2297</v>
      </c>
      <c r="BC25" s="95" t="s">
        <v>2207</v>
      </c>
      <c r="BD25" s="95" t="s">
        <v>2217</v>
      </c>
    </row>
    <row r="26" spans="1:56" s="1" customFormat="1" ht="12" customHeight="1">
      <c r="A26" s="29"/>
      <c r="B26" s="30"/>
      <c r="C26" s="29"/>
      <c r="D26" s="26" t="s">
        <v>2166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Z26" s="95" t="s">
        <v>2306</v>
      </c>
      <c r="BA26" s="95" t="s">
        <v>2307</v>
      </c>
      <c r="BB26" s="95" t="s">
        <v>2297</v>
      </c>
      <c r="BC26" s="95" t="s">
        <v>315</v>
      </c>
      <c r="BD26" s="95" t="s">
        <v>2217</v>
      </c>
    </row>
    <row r="27" spans="1:56" s="7" customFormat="1" ht="16.5" customHeight="1">
      <c r="A27" s="97"/>
      <c r="B27" s="98"/>
      <c r="C27" s="97"/>
      <c r="D27" s="97"/>
      <c r="E27" s="451" t="s">
        <v>2156</v>
      </c>
      <c r="F27" s="451"/>
      <c r="G27" s="451"/>
      <c r="H27" s="451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Z27" s="100" t="s">
        <v>2309</v>
      </c>
      <c r="BA27" s="100" t="s">
        <v>2310</v>
      </c>
      <c r="BB27" s="100" t="s">
        <v>2297</v>
      </c>
      <c r="BC27" s="100" t="s">
        <v>316</v>
      </c>
      <c r="BD27" s="100" t="s">
        <v>2217</v>
      </c>
    </row>
    <row r="28" spans="1:56" s="1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Z28" s="95" t="s">
        <v>2312</v>
      </c>
      <c r="BA28" s="95" t="s">
        <v>2313</v>
      </c>
      <c r="BB28" s="95" t="s">
        <v>2297</v>
      </c>
      <c r="BC28" s="95" t="s">
        <v>2342</v>
      </c>
      <c r="BD28" s="95" t="s">
        <v>2217</v>
      </c>
    </row>
    <row r="29" spans="1:56" s="1" customFormat="1" ht="6.95" customHeight="1">
      <c r="A29" s="29"/>
      <c r="B29" s="30"/>
      <c r="C29" s="29"/>
      <c r="D29" s="62"/>
      <c r="E29" s="62"/>
      <c r="F29" s="62"/>
      <c r="G29" s="62"/>
      <c r="H29" s="62"/>
      <c r="I29" s="62"/>
      <c r="J29" s="62"/>
      <c r="K29" s="62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Z29" s="95" t="s">
        <v>2315</v>
      </c>
      <c r="BA29" s="95" t="s">
        <v>2316</v>
      </c>
      <c r="BB29" s="95" t="s">
        <v>2297</v>
      </c>
      <c r="BC29" s="95" t="s">
        <v>317</v>
      </c>
      <c r="BD29" s="95" t="s">
        <v>2217</v>
      </c>
    </row>
    <row r="30" spans="1:56" s="1" customFormat="1" ht="25.35" customHeight="1">
      <c r="A30" s="29"/>
      <c r="B30" s="30"/>
      <c r="C30" s="29"/>
      <c r="D30" s="101" t="s">
        <v>2167</v>
      </c>
      <c r="E30" s="29"/>
      <c r="F30" s="29"/>
      <c r="G30" s="29"/>
      <c r="H30" s="29"/>
      <c r="I30" s="29"/>
      <c r="J30" s="67">
        <f>ROUND(J129,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Z30" s="95" t="s">
        <v>2318</v>
      </c>
      <c r="BA30" s="95" t="s">
        <v>2319</v>
      </c>
      <c r="BB30" s="95" t="s">
        <v>2297</v>
      </c>
      <c r="BC30" s="95" t="s">
        <v>2374</v>
      </c>
      <c r="BD30" s="95" t="s">
        <v>2217</v>
      </c>
    </row>
    <row r="31" spans="1:56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Z31" s="95" t="s">
        <v>2321</v>
      </c>
      <c r="BA31" s="95" t="s">
        <v>2322</v>
      </c>
      <c r="BB31" s="95" t="s">
        <v>2297</v>
      </c>
      <c r="BC31" s="95" t="s">
        <v>318</v>
      </c>
      <c r="BD31" s="95" t="s">
        <v>2217</v>
      </c>
    </row>
    <row r="32" spans="1:56" s="1" customFormat="1" ht="14.45" customHeight="1">
      <c r="A32" s="29"/>
      <c r="B32" s="30"/>
      <c r="C32" s="29"/>
      <c r="D32" s="29"/>
      <c r="E32" s="29"/>
      <c r="F32" s="33" t="s">
        <v>2169</v>
      </c>
      <c r="G32" s="29"/>
      <c r="H32" s="29"/>
      <c r="I32" s="33" t="s">
        <v>2168</v>
      </c>
      <c r="J32" s="33" t="s">
        <v>2170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Z32" s="95" t="s">
        <v>2324</v>
      </c>
      <c r="BA32" s="95" t="s">
        <v>2325</v>
      </c>
      <c r="BB32" s="95" t="s">
        <v>2297</v>
      </c>
      <c r="BC32" s="95" t="s">
        <v>319</v>
      </c>
      <c r="BD32" s="95" t="s">
        <v>2217</v>
      </c>
    </row>
    <row r="33" spans="1:56" s="1" customFormat="1" ht="14.45" customHeight="1">
      <c r="A33" s="29"/>
      <c r="B33" s="30"/>
      <c r="C33" s="29"/>
      <c r="D33" s="102" t="s">
        <v>2171</v>
      </c>
      <c r="E33" s="26" t="s">
        <v>2172</v>
      </c>
      <c r="F33" s="103">
        <f>ROUND((SUM(BE129:BE1326)),  2)</f>
        <v>0</v>
      </c>
      <c r="G33" s="29"/>
      <c r="H33" s="29"/>
      <c r="I33" s="104">
        <v>0.21</v>
      </c>
      <c r="J33" s="103">
        <f>ROUND(((SUM(BE129:BE1326))*I33),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Z33" s="95" t="s">
        <v>2327</v>
      </c>
      <c r="BA33" s="95" t="s">
        <v>2328</v>
      </c>
      <c r="BB33" s="95" t="s">
        <v>2297</v>
      </c>
      <c r="BC33" s="95" t="s">
        <v>2386</v>
      </c>
      <c r="BD33" s="95" t="s">
        <v>2217</v>
      </c>
    </row>
    <row r="34" spans="1:56" s="1" customFormat="1" ht="14.45" customHeight="1">
      <c r="A34" s="29"/>
      <c r="B34" s="30"/>
      <c r="C34" s="29"/>
      <c r="D34" s="29"/>
      <c r="E34" s="26" t="s">
        <v>2173</v>
      </c>
      <c r="F34" s="103">
        <f>ROUND((SUM(BF129:BF1326)),  2)</f>
        <v>0</v>
      </c>
      <c r="G34" s="29"/>
      <c r="H34" s="29"/>
      <c r="I34" s="104">
        <v>0.15</v>
      </c>
      <c r="J34" s="103">
        <f>ROUND(((SUM(BF129:BF1326))*I34),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Z34" s="95" t="s">
        <v>2330</v>
      </c>
      <c r="BA34" s="95" t="s">
        <v>2331</v>
      </c>
      <c r="BB34" s="95" t="s">
        <v>2297</v>
      </c>
      <c r="BC34" s="95" t="s">
        <v>1055</v>
      </c>
      <c r="BD34" s="95" t="s">
        <v>2217</v>
      </c>
    </row>
    <row r="35" spans="1:56" s="1" customFormat="1" ht="14.45" hidden="1" customHeight="1">
      <c r="A35" s="29"/>
      <c r="B35" s="30"/>
      <c r="C35" s="29"/>
      <c r="D35" s="29"/>
      <c r="E35" s="26" t="s">
        <v>2174</v>
      </c>
      <c r="F35" s="103">
        <f>ROUND((SUM(BG129:BG1326)),  2)</f>
        <v>0</v>
      </c>
      <c r="G35" s="29"/>
      <c r="H35" s="29"/>
      <c r="I35" s="104">
        <v>0.21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Z35" s="95" t="s">
        <v>2333</v>
      </c>
      <c r="BA35" s="95" t="s">
        <v>2334</v>
      </c>
      <c r="BB35" s="95" t="s">
        <v>2297</v>
      </c>
      <c r="BC35" s="95" t="s">
        <v>5</v>
      </c>
      <c r="BD35" s="95" t="s">
        <v>2217</v>
      </c>
    </row>
    <row r="36" spans="1:56" s="1" customFormat="1" ht="14.45" hidden="1" customHeight="1">
      <c r="A36" s="29"/>
      <c r="B36" s="30"/>
      <c r="C36" s="29"/>
      <c r="D36" s="29"/>
      <c r="E36" s="26" t="s">
        <v>2175</v>
      </c>
      <c r="F36" s="103">
        <f>ROUND((SUM(BH129:BH1326)),  2)</f>
        <v>0</v>
      </c>
      <c r="G36" s="29"/>
      <c r="H36" s="29"/>
      <c r="I36" s="104">
        <v>0.15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Z36" s="95" t="s">
        <v>1099</v>
      </c>
      <c r="BA36" s="95" t="s">
        <v>320</v>
      </c>
      <c r="BB36" s="95" t="s">
        <v>2338</v>
      </c>
      <c r="BC36" s="95" t="s">
        <v>2217</v>
      </c>
      <c r="BD36" s="95" t="s">
        <v>2217</v>
      </c>
    </row>
    <row r="37" spans="1:56" s="1" customFormat="1" ht="14.45" hidden="1" customHeight="1">
      <c r="A37" s="29"/>
      <c r="B37" s="30"/>
      <c r="C37" s="29"/>
      <c r="D37" s="29"/>
      <c r="E37" s="26" t="s">
        <v>2176</v>
      </c>
      <c r="F37" s="103">
        <f>ROUND((SUM(BI129:BI1326)),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Z37" s="95" t="s">
        <v>2336</v>
      </c>
      <c r="BA37" s="95" t="s">
        <v>2337</v>
      </c>
      <c r="BB37" s="95" t="s">
        <v>2338</v>
      </c>
      <c r="BC37" s="95" t="s">
        <v>3155</v>
      </c>
      <c r="BD37" s="95" t="s">
        <v>2217</v>
      </c>
    </row>
    <row r="38" spans="1:56" s="1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Z38" s="95" t="s">
        <v>2340</v>
      </c>
      <c r="BA38" s="95" t="s">
        <v>321</v>
      </c>
      <c r="BB38" s="95" t="s">
        <v>2338</v>
      </c>
      <c r="BC38" s="95" t="s">
        <v>2505</v>
      </c>
      <c r="BD38" s="95" t="s">
        <v>2217</v>
      </c>
    </row>
    <row r="39" spans="1:56" s="1" customFormat="1" ht="25.35" customHeight="1">
      <c r="A39" s="29"/>
      <c r="B39" s="30"/>
      <c r="C39" s="35"/>
      <c r="D39" s="36" t="s">
        <v>2177</v>
      </c>
      <c r="E39" s="37"/>
      <c r="F39" s="37"/>
      <c r="G39" s="105" t="s">
        <v>2178</v>
      </c>
      <c r="H39" s="38" t="s">
        <v>2179</v>
      </c>
      <c r="I39" s="37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Z39" s="95" t="s">
        <v>2343</v>
      </c>
      <c r="BA39" s="95" t="s">
        <v>2344</v>
      </c>
      <c r="BB39" s="95" t="s">
        <v>2345</v>
      </c>
      <c r="BC39" s="95" t="s">
        <v>2329</v>
      </c>
      <c r="BD39" s="95" t="s">
        <v>2217</v>
      </c>
    </row>
    <row r="40" spans="1:56" s="1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Z40" s="95" t="s">
        <v>2346</v>
      </c>
      <c r="BA40" s="95" t="s">
        <v>2347</v>
      </c>
      <c r="BB40" s="95" t="s">
        <v>2345</v>
      </c>
      <c r="BC40" s="95" t="s">
        <v>2314</v>
      </c>
      <c r="BD40" s="95" t="s">
        <v>2217</v>
      </c>
    </row>
    <row r="41" spans="1:56" ht="14.45" customHeight="1">
      <c r="B41" s="20"/>
      <c r="L41" s="20"/>
      <c r="AZ41" s="95" t="s">
        <v>2348</v>
      </c>
      <c r="BA41" s="95" t="s">
        <v>2349</v>
      </c>
      <c r="BB41" s="95" t="s">
        <v>2345</v>
      </c>
      <c r="BC41" s="95" t="s">
        <v>2215</v>
      </c>
      <c r="BD41" s="95" t="s">
        <v>2217</v>
      </c>
    </row>
    <row r="42" spans="1:56" ht="14.45" customHeight="1">
      <c r="B42" s="20"/>
      <c r="L42" s="20"/>
      <c r="AZ42" s="95" t="s">
        <v>2350</v>
      </c>
      <c r="BA42" s="95" t="s">
        <v>2351</v>
      </c>
      <c r="BB42" s="95" t="s">
        <v>2345</v>
      </c>
      <c r="BC42" s="95" t="s">
        <v>2352</v>
      </c>
      <c r="BD42" s="95" t="s">
        <v>2217</v>
      </c>
    </row>
    <row r="43" spans="1:56" ht="14.45" customHeight="1">
      <c r="B43" s="20"/>
      <c r="L43" s="20"/>
      <c r="AZ43" s="95" t="s">
        <v>2353</v>
      </c>
      <c r="BA43" s="95" t="s">
        <v>2354</v>
      </c>
      <c r="BB43" s="95" t="s">
        <v>2345</v>
      </c>
      <c r="BC43" s="95" t="s">
        <v>322</v>
      </c>
      <c r="BD43" s="95" t="s">
        <v>2217</v>
      </c>
    </row>
    <row r="44" spans="1:56" ht="14.45" customHeight="1">
      <c r="B44" s="20"/>
      <c r="L44" s="20"/>
      <c r="AZ44" s="95" t="s">
        <v>2355</v>
      </c>
      <c r="BA44" s="95" t="s">
        <v>2356</v>
      </c>
      <c r="BB44" s="95" t="s">
        <v>2357</v>
      </c>
      <c r="BC44" s="95" t="s">
        <v>3149</v>
      </c>
      <c r="BD44" s="95" t="s">
        <v>2217</v>
      </c>
    </row>
    <row r="45" spans="1:56" ht="14.45" customHeight="1">
      <c r="B45" s="20"/>
      <c r="L45" s="20"/>
      <c r="AZ45" s="95" t="s">
        <v>2359</v>
      </c>
      <c r="BA45" s="95" t="s">
        <v>2360</v>
      </c>
      <c r="BB45" s="95" t="s">
        <v>2357</v>
      </c>
      <c r="BC45" s="95" t="s">
        <v>2461</v>
      </c>
      <c r="BD45" s="95" t="s">
        <v>2217</v>
      </c>
    </row>
    <row r="46" spans="1:56" ht="14.45" customHeight="1">
      <c r="B46" s="20"/>
      <c r="L46" s="20"/>
      <c r="AZ46" s="95" t="s">
        <v>2362</v>
      </c>
      <c r="BA46" s="95" t="s">
        <v>2363</v>
      </c>
      <c r="BB46" s="95" t="s">
        <v>2345</v>
      </c>
      <c r="BC46" s="95" t="s">
        <v>2364</v>
      </c>
      <c r="BD46" s="95" t="s">
        <v>2217</v>
      </c>
    </row>
    <row r="47" spans="1:56" ht="14.45" customHeight="1">
      <c r="B47" s="20"/>
      <c r="L47" s="20"/>
      <c r="AZ47" s="95" t="s">
        <v>2365</v>
      </c>
      <c r="BA47" s="95" t="s">
        <v>2366</v>
      </c>
      <c r="BB47" s="95" t="s">
        <v>2345</v>
      </c>
      <c r="BC47" s="95" t="s">
        <v>2367</v>
      </c>
      <c r="BD47" s="95" t="s">
        <v>2217</v>
      </c>
    </row>
    <row r="48" spans="1:56" ht="14.45" customHeight="1">
      <c r="B48" s="20"/>
      <c r="L48" s="20"/>
      <c r="AZ48" s="95" t="s">
        <v>2368</v>
      </c>
      <c r="BA48" s="95" t="s">
        <v>2369</v>
      </c>
      <c r="BB48" s="95" t="s">
        <v>2345</v>
      </c>
      <c r="BC48" s="95" t="s">
        <v>2352</v>
      </c>
      <c r="BD48" s="95" t="s">
        <v>2217</v>
      </c>
    </row>
    <row r="49" spans="1:56" ht="14.45" customHeight="1">
      <c r="B49" s="20"/>
      <c r="L49" s="20"/>
      <c r="AZ49" s="95" t="s">
        <v>2370</v>
      </c>
      <c r="BA49" s="95" t="s">
        <v>2371</v>
      </c>
      <c r="BB49" s="95" t="s">
        <v>2357</v>
      </c>
      <c r="BC49" s="95" t="s">
        <v>2217</v>
      </c>
      <c r="BD49" s="95" t="s">
        <v>2217</v>
      </c>
    </row>
    <row r="50" spans="1:56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  <c r="AZ50" s="95" t="s">
        <v>2372</v>
      </c>
      <c r="BA50" s="95" t="s">
        <v>2373</v>
      </c>
      <c r="BB50" s="95" t="s">
        <v>2357</v>
      </c>
      <c r="BC50" s="95" t="s">
        <v>2361</v>
      </c>
      <c r="BD50" s="95" t="s">
        <v>2217</v>
      </c>
    </row>
    <row r="51" spans="1:56">
      <c r="B51" s="20"/>
      <c r="L51" s="20"/>
      <c r="AZ51" s="95" t="s">
        <v>2375</v>
      </c>
      <c r="BA51" s="95" t="s">
        <v>2376</v>
      </c>
      <c r="BB51" s="95" t="s">
        <v>2357</v>
      </c>
      <c r="BC51" s="95" t="s">
        <v>2342</v>
      </c>
      <c r="BD51" s="95" t="s">
        <v>2217</v>
      </c>
    </row>
    <row r="52" spans="1:56">
      <c r="B52" s="20"/>
      <c r="L52" s="20"/>
      <c r="AZ52" s="95" t="s">
        <v>2377</v>
      </c>
      <c r="BA52" s="95" t="s">
        <v>2378</v>
      </c>
      <c r="BB52" s="95" t="s">
        <v>2357</v>
      </c>
      <c r="BC52" s="95" t="s">
        <v>2840</v>
      </c>
      <c r="BD52" s="95" t="s">
        <v>2217</v>
      </c>
    </row>
    <row r="53" spans="1:56">
      <c r="B53" s="20"/>
      <c r="L53" s="20"/>
      <c r="AZ53" s="95" t="s">
        <v>2380</v>
      </c>
      <c r="BA53" s="95" t="s">
        <v>2381</v>
      </c>
      <c r="BB53" s="95" t="s">
        <v>2357</v>
      </c>
      <c r="BC53" s="95" t="s">
        <v>2422</v>
      </c>
      <c r="BD53" s="95" t="s">
        <v>2217</v>
      </c>
    </row>
    <row r="54" spans="1:56">
      <c r="B54" s="20"/>
      <c r="L54" s="20"/>
      <c r="AZ54" s="95" t="s">
        <v>2382</v>
      </c>
      <c r="BA54" s="95" t="s">
        <v>2383</v>
      </c>
      <c r="BB54" s="95" t="s">
        <v>2357</v>
      </c>
      <c r="BC54" s="95" t="s">
        <v>2389</v>
      </c>
      <c r="BD54" s="95" t="s">
        <v>2217</v>
      </c>
    </row>
    <row r="55" spans="1:56">
      <c r="B55" s="20"/>
      <c r="L55" s="20"/>
      <c r="AZ55" s="95" t="s">
        <v>2384</v>
      </c>
      <c r="BA55" s="95" t="s">
        <v>2385</v>
      </c>
      <c r="BB55" s="95" t="s">
        <v>2357</v>
      </c>
      <c r="BC55" s="95" t="s">
        <v>2703</v>
      </c>
      <c r="BD55" s="95" t="s">
        <v>2217</v>
      </c>
    </row>
    <row r="56" spans="1:56">
      <c r="B56" s="20"/>
      <c r="L56" s="20"/>
      <c r="AZ56" s="95" t="s">
        <v>2387</v>
      </c>
      <c r="BA56" s="95" t="s">
        <v>2388</v>
      </c>
      <c r="BB56" s="95" t="s">
        <v>2357</v>
      </c>
      <c r="BC56" s="95" t="s">
        <v>2217</v>
      </c>
      <c r="BD56" s="95" t="s">
        <v>2217</v>
      </c>
    </row>
    <row r="57" spans="1:56">
      <c r="B57" s="20"/>
      <c r="L57" s="20"/>
      <c r="AZ57" s="95" t="s">
        <v>2390</v>
      </c>
      <c r="BA57" s="95" t="s">
        <v>2391</v>
      </c>
      <c r="BB57" s="95" t="s">
        <v>2357</v>
      </c>
      <c r="BC57" s="95" t="s">
        <v>2386</v>
      </c>
      <c r="BD57" s="95" t="s">
        <v>2217</v>
      </c>
    </row>
    <row r="58" spans="1:56">
      <c r="B58" s="20"/>
      <c r="L58" s="20"/>
      <c r="AZ58" s="95" t="s">
        <v>2392</v>
      </c>
      <c r="BA58" s="95" t="s">
        <v>2393</v>
      </c>
      <c r="BB58" s="95" t="s">
        <v>2297</v>
      </c>
      <c r="BC58" s="95" t="s">
        <v>3272</v>
      </c>
      <c r="BD58" s="95" t="s">
        <v>2217</v>
      </c>
    </row>
    <row r="59" spans="1:56">
      <c r="B59" s="20"/>
      <c r="L59" s="20"/>
      <c r="AZ59" s="95" t="s">
        <v>2395</v>
      </c>
      <c r="BA59" s="95" t="s">
        <v>2396</v>
      </c>
      <c r="BB59" s="95" t="s">
        <v>2297</v>
      </c>
      <c r="BC59" s="95" t="s">
        <v>2342</v>
      </c>
      <c r="BD59" s="95" t="s">
        <v>2217</v>
      </c>
    </row>
    <row r="60" spans="1:56">
      <c r="B60" s="20"/>
      <c r="L60" s="20"/>
      <c r="AZ60" s="95" t="s">
        <v>2397</v>
      </c>
      <c r="BA60" s="95" t="s">
        <v>2398</v>
      </c>
      <c r="BB60" s="95" t="s">
        <v>2297</v>
      </c>
      <c r="BC60" s="95" t="s">
        <v>323</v>
      </c>
      <c r="BD60" s="95" t="s">
        <v>2217</v>
      </c>
    </row>
    <row r="61" spans="1:56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Z61" s="95" t="s">
        <v>2400</v>
      </c>
      <c r="BA61" s="95" t="s">
        <v>2401</v>
      </c>
      <c r="BB61" s="95" t="s">
        <v>2248</v>
      </c>
      <c r="BC61" s="95" t="s">
        <v>324</v>
      </c>
      <c r="BD61" s="95" t="s">
        <v>2217</v>
      </c>
    </row>
    <row r="62" spans="1:56">
      <c r="B62" s="20"/>
      <c r="L62" s="20"/>
      <c r="AZ62" s="95" t="s">
        <v>2403</v>
      </c>
      <c r="BA62" s="95" t="s">
        <v>2404</v>
      </c>
      <c r="BB62" s="95" t="s">
        <v>2357</v>
      </c>
      <c r="BC62" s="95" t="s">
        <v>4</v>
      </c>
      <c r="BD62" s="95" t="s">
        <v>2217</v>
      </c>
    </row>
    <row r="63" spans="1:56">
      <c r="B63" s="20"/>
      <c r="L63" s="20"/>
      <c r="AZ63" s="95" t="s">
        <v>2405</v>
      </c>
      <c r="BA63" s="95" t="s">
        <v>2406</v>
      </c>
      <c r="BB63" s="95" t="s">
        <v>2357</v>
      </c>
      <c r="BC63" s="95" t="s">
        <v>2703</v>
      </c>
      <c r="BD63" s="95" t="s">
        <v>2217</v>
      </c>
    </row>
    <row r="64" spans="1:56">
      <c r="B64" s="20"/>
      <c r="L64" s="20"/>
      <c r="AZ64" s="95" t="s">
        <v>2407</v>
      </c>
      <c r="BA64" s="95" t="s">
        <v>2408</v>
      </c>
      <c r="BB64" s="95" t="s">
        <v>2357</v>
      </c>
      <c r="BC64" s="95" t="s">
        <v>2389</v>
      </c>
      <c r="BD64" s="95" t="s">
        <v>2217</v>
      </c>
    </row>
    <row r="65" spans="1:56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Z65" s="95" t="s">
        <v>2409</v>
      </c>
      <c r="BA65" s="95" t="s">
        <v>2410</v>
      </c>
      <c r="BB65" s="95" t="s">
        <v>2357</v>
      </c>
      <c r="BC65" s="95" t="s">
        <v>4</v>
      </c>
      <c r="BD65" s="95" t="s">
        <v>2217</v>
      </c>
    </row>
    <row r="66" spans="1:56">
      <c r="B66" s="20"/>
      <c r="L66" s="20"/>
      <c r="AZ66" s="95" t="s">
        <v>2413</v>
      </c>
      <c r="BA66" s="95" t="s">
        <v>2414</v>
      </c>
      <c r="BB66" s="95" t="s">
        <v>2357</v>
      </c>
      <c r="BC66" s="95" t="s">
        <v>2422</v>
      </c>
      <c r="BD66" s="95" t="s">
        <v>2217</v>
      </c>
    </row>
    <row r="67" spans="1:56">
      <c r="B67" s="20"/>
      <c r="L67" s="20"/>
      <c r="AZ67" s="95" t="s">
        <v>325</v>
      </c>
      <c r="BA67" s="95" t="s">
        <v>326</v>
      </c>
      <c r="BB67" s="95" t="s">
        <v>2357</v>
      </c>
      <c r="BC67" s="95" t="s">
        <v>2215</v>
      </c>
      <c r="BD67" s="95" t="s">
        <v>2217</v>
      </c>
    </row>
    <row r="68" spans="1:56">
      <c r="B68" s="20"/>
      <c r="L68" s="20"/>
      <c r="AZ68" s="95" t="s">
        <v>2417</v>
      </c>
      <c r="BA68" s="95" t="s">
        <v>2418</v>
      </c>
      <c r="BB68" s="95" t="s">
        <v>2357</v>
      </c>
      <c r="BC68" s="95" t="s">
        <v>3287</v>
      </c>
      <c r="BD68" s="95" t="s">
        <v>2217</v>
      </c>
    </row>
    <row r="69" spans="1:56">
      <c r="B69" s="20"/>
      <c r="L69" s="20"/>
      <c r="AZ69" s="95" t="s">
        <v>2420</v>
      </c>
      <c r="BA69" s="95" t="s">
        <v>2421</v>
      </c>
      <c r="BB69" s="95" t="s">
        <v>2297</v>
      </c>
      <c r="BC69" s="95" t="s">
        <v>327</v>
      </c>
      <c r="BD69" s="95" t="s">
        <v>2217</v>
      </c>
    </row>
    <row r="70" spans="1:56">
      <c r="B70" s="20"/>
      <c r="L70" s="20"/>
      <c r="AZ70" s="95" t="s">
        <v>2423</v>
      </c>
      <c r="BA70" s="95" t="s">
        <v>2424</v>
      </c>
      <c r="BB70" s="95" t="s">
        <v>2297</v>
      </c>
      <c r="BC70" s="95" t="s">
        <v>328</v>
      </c>
      <c r="BD70" s="95" t="s">
        <v>2217</v>
      </c>
    </row>
    <row r="71" spans="1:56">
      <c r="B71" s="20"/>
      <c r="L71" s="20"/>
      <c r="AZ71" s="95" t="s">
        <v>2426</v>
      </c>
      <c r="BA71" s="95" t="s">
        <v>2427</v>
      </c>
      <c r="BB71" s="95" t="s">
        <v>2297</v>
      </c>
      <c r="BC71" s="95" t="s">
        <v>2428</v>
      </c>
      <c r="BD71" s="95" t="s">
        <v>2217</v>
      </c>
    </row>
    <row r="72" spans="1:56">
      <c r="B72" s="20"/>
      <c r="L72" s="20"/>
      <c r="AZ72" s="95" t="s">
        <v>2429</v>
      </c>
      <c r="BA72" s="95" t="s">
        <v>2430</v>
      </c>
      <c r="BB72" s="95" t="s">
        <v>2297</v>
      </c>
      <c r="BC72" s="95" t="s">
        <v>329</v>
      </c>
      <c r="BD72" s="95" t="s">
        <v>2217</v>
      </c>
    </row>
    <row r="73" spans="1:56">
      <c r="B73" s="20"/>
      <c r="L73" s="20"/>
      <c r="AZ73" s="95" t="s">
        <v>330</v>
      </c>
      <c r="BA73" s="95" t="s">
        <v>331</v>
      </c>
      <c r="BB73" s="95" t="s">
        <v>2297</v>
      </c>
      <c r="BC73" s="95" t="s">
        <v>332</v>
      </c>
      <c r="BD73" s="95" t="s">
        <v>2217</v>
      </c>
    </row>
    <row r="74" spans="1:56">
      <c r="B74" s="20"/>
      <c r="L74" s="20"/>
      <c r="AZ74" s="95" t="s">
        <v>2432</v>
      </c>
      <c r="BA74" s="95" t="s">
        <v>2433</v>
      </c>
      <c r="BB74" s="95" t="s">
        <v>2297</v>
      </c>
      <c r="BC74" s="95" t="s">
        <v>333</v>
      </c>
      <c r="BD74" s="95" t="s">
        <v>2217</v>
      </c>
    </row>
    <row r="75" spans="1:56">
      <c r="B75" s="20"/>
      <c r="L75" s="20"/>
      <c r="AZ75" s="95" t="s">
        <v>2434</v>
      </c>
      <c r="BA75" s="95" t="s">
        <v>2435</v>
      </c>
      <c r="BB75" s="95" t="s">
        <v>2297</v>
      </c>
      <c r="BC75" s="95" t="s">
        <v>334</v>
      </c>
      <c r="BD75" s="95" t="s">
        <v>2217</v>
      </c>
    </row>
    <row r="76" spans="1:56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Z76" s="95" t="s">
        <v>2437</v>
      </c>
      <c r="BA76" s="95" t="s">
        <v>2438</v>
      </c>
      <c r="BB76" s="95" t="s">
        <v>2248</v>
      </c>
      <c r="BC76" s="95" t="s">
        <v>335</v>
      </c>
      <c r="BD76" s="95" t="s">
        <v>2217</v>
      </c>
    </row>
    <row r="77" spans="1:56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Z77" s="95" t="s">
        <v>2440</v>
      </c>
      <c r="BA77" s="95" t="s">
        <v>2441</v>
      </c>
      <c r="BB77" s="95" t="s">
        <v>2297</v>
      </c>
      <c r="BC77" s="95" t="s">
        <v>336</v>
      </c>
      <c r="BD77" s="95" t="s">
        <v>2217</v>
      </c>
    </row>
    <row r="78" spans="1:56">
      <c r="AZ78" s="95" t="s">
        <v>2443</v>
      </c>
      <c r="BA78" s="95" t="s">
        <v>2444</v>
      </c>
      <c r="BB78" s="95" t="s">
        <v>2357</v>
      </c>
      <c r="BC78" s="95" t="s">
        <v>3094</v>
      </c>
      <c r="BD78" s="95" t="s">
        <v>2217</v>
      </c>
    </row>
    <row r="79" spans="1:56">
      <c r="AZ79" s="95" t="s">
        <v>2446</v>
      </c>
      <c r="BA79" s="95" t="s">
        <v>2447</v>
      </c>
      <c r="BB79" s="95" t="s">
        <v>2357</v>
      </c>
      <c r="BC79" s="95" t="s">
        <v>2361</v>
      </c>
      <c r="BD79" s="95" t="s">
        <v>2217</v>
      </c>
    </row>
    <row r="80" spans="1:56">
      <c r="AZ80" s="95" t="s">
        <v>2448</v>
      </c>
      <c r="BA80" s="95" t="s">
        <v>2449</v>
      </c>
      <c r="BB80" s="95" t="s">
        <v>2345</v>
      </c>
      <c r="BC80" s="95" t="s">
        <v>337</v>
      </c>
      <c r="BD80" s="95" t="s">
        <v>2217</v>
      </c>
    </row>
    <row r="81" spans="1:56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Z81" s="95" t="s">
        <v>2451</v>
      </c>
      <c r="BA81" s="95" t="s">
        <v>2452</v>
      </c>
      <c r="BB81" s="95" t="s">
        <v>2345</v>
      </c>
      <c r="BC81" s="95" t="s">
        <v>338</v>
      </c>
      <c r="BD81" s="95" t="s">
        <v>2217</v>
      </c>
    </row>
    <row r="82" spans="1:56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Z82" s="95" t="s">
        <v>2454</v>
      </c>
      <c r="BA82" s="95" t="s">
        <v>2455</v>
      </c>
      <c r="BB82" s="95" t="s">
        <v>2345</v>
      </c>
      <c r="BC82" s="95" t="s">
        <v>339</v>
      </c>
      <c r="BD82" s="95" t="s">
        <v>2217</v>
      </c>
    </row>
    <row r="83" spans="1:56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Z83" s="95" t="s">
        <v>2459</v>
      </c>
      <c r="BA83" s="95" t="s">
        <v>2460</v>
      </c>
      <c r="BB83" s="95" t="s">
        <v>2345</v>
      </c>
      <c r="BC83" s="95" t="s">
        <v>3165</v>
      </c>
      <c r="BD83" s="95" t="s">
        <v>2217</v>
      </c>
    </row>
    <row r="84" spans="1:56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Z84" s="95" t="s">
        <v>2462</v>
      </c>
      <c r="BA84" s="95" t="s">
        <v>2463</v>
      </c>
      <c r="BB84" s="95" t="s">
        <v>2345</v>
      </c>
      <c r="BC84" s="95" t="s">
        <v>2464</v>
      </c>
      <c r="BD84" s="95" t="s">
        <v>2217</v>
      </c>
    </row>
    <row r="85" spans="1:56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Z85" s="95" t="s">
        <v>2466</v>
      </c>
      <c r="BA85" s="95" t="s">
        <v>2467</v>
      </c>
      <c r="BB85" s="95" t="s">
        <v>2345</v>
      </c>
      <c r="BC85" s="95" t="s">
        <v>2468</v>
      </c>
      <c r="BD85" s="95" t="s">
        <v>2217</v>
      </c>
    </row>
    <row r="86" spans="1:56" s="1" customFormat="1" ht="12" customHeight="1">
      <c r="A86" s="29"/>
      <c r="B86" s="30"/>
      <c r="C86" s="26" t="s">
        <v>2264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Z86" s="95" t="s">
        <v>2469</v>
      </c>
      <c r="BA86" s="95" t="s">
        <v>2470</v>
      </c>
      <c r="BB86" s="95" t="s">
        <v>2345</v>
      </c>
      <c r="BC86" s="95" t="s">
        <v>2464</v>
      </c>
      <c r="BD86" s="95" t="s">
        <v>2217</v>
      </c>
    </row>
    <row r="87" spans="1:56" s="1" customFormat="1" ht="16.5" customHeight="1">
      <c r="A87" s="29"/>
      <c r="B87" s="30"/>
      <c r="C87" s="29"/>
      <c r="D87" s="29"/>
      <c r="E87" s="440" t="str">
        <f>E9</f>
        <v>004 - SO-04 Vodovodní řad Skramníky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Z87" s="95" t="s">
        <v>2471</v>
      </c>
      <c r="BA87" s="95" t="s">
        <v>2472</v>
      </c>
      <c r="BB87" s="95" t="s">
        <v>2297</v>
      </c>
      <c r="BC87" s="95" t="s">
        <v>3075</v>
      </c>
      <c r="BD87" s="95" t="s">
        <v>2217</v>
      </c>
    </row>
    <row r="88" spans="1:56" s="1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Z88" s="95" t="s">
        <v>2474</v>
      </c>
      <c r="BA88" s="95" t="s">
        <v>2475</v>
      </c>
      <c r="BB88" s="95" t="s">
        <v>2297</v>
      </c>
      <c r="BC88" s="95" t="s">
        <v>340</v>
      </c>
      <c r="BD88" s="95" t="s">
        <v>2217</v>
      </c>
    </row>
    <row r="89" spans="1:56" s="1" customFormat="1" ht="12" customHeight="1">
      <c r="A89" s="29"/>
      <c r="B89" s="30"/>
      <c r="C89" s="26" t="s">
        <v>15</v>
      </c>
      <c r="D89" s="29"/>
      <c r="E89" s="29"/>
      <c r="F89" s="24" t="str">
        <f>F12</f>
        <v>Klučov, m.č. Žhery a Skramníky</v>
      </c>
      <c r="G89" s="29"/>
      <c r="H89" s="29"/>
      <c r="I89" s="26" t="s">
        <v>17</v>
      </c>
      <c r="J89" s="52">
        <f>IF(J12="","",J12)</f>
        <v>44579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Z89" s="95" t="s">
        <v>2477</v>
      </c>
      <c r="BA89" s="95" t="s">
        <v>2478</v>
      </c>
      <c r="BB89" s="95" t="s">
        <v>2345</v>
      </c>
      <c r="BC89" s="95" t="s">
        <v>341</v>
      </c>
      <c r="BD89" s="95" t="s">
        <v>2217</v>
      </c>
    </row>
    <row r="90" spans="1:56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Z90" s="95" t="s">
        <v>2480</v>
      </c>
      <c r="BA90" s="95" t="s">
        <v>2481</v>
      </c>
      <c r="BB90" s="95" t="s">
        <v>2345</v>
      </c>
      <c r="BC90" s="95" t="s">
        <v>342</v>
      </c>
      <c r="BD90" s="95" t="s">
        <v>2217</v>
      </c>
    </row>
    <row r="91" spans="1:56" s="1" customFormat="1" ht="40.15" customHeight="1">
      <c r="A91" s="29"/>
      <c r="B91" s="30"/>
      <c r="C91" s="26" t="s">
        <v>18</v>
      </c>
      <c r="D91" s="29"/>
      <c r="E91" s="29"/>
      <c r="F91" s="24" t="str">
        <f>E15</f>
        <v>Obec Klučov</v>
      </c>
      <c r="G91" s="29"/>
      <c r="H91" s="29"/>
      <c r="I91" s="26" t="s">
        <v>24</v>
      </c>
      <c r="J91" s="27" t="str">
        <f>E21</f>
        <v>Vodohospodářsko-inženýrské služby spol. s 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Z91" s="95" t="s">
        <v>2483</v>
      </c>
      <c r="BA91" s="95" t="s">
        <v>2484</v>
      </c>
      <c r="BB91" s="95" t="s">
        <v>2485</v>
      </c>
      <c r="BC91" s="95" t="s">
        <v>343</v>
      </c>
      <c r="BD91" s="95" t="s">
        <v>2217</v>
      </c>
    </row>
    <row r="92" spans="1:56" s="1" customFormat="1" ht="15.2" customHeight="1">
      <c r="A92" s="29"/>
      <c r="B92" s="30"/>
      <c r="C92" s="26" t="s">
        <v>22</v>
      </c>
      <c r="D92" s="29"/>
      <c r="E92" s="29"/>
      <c r="F92" s="24" t="str">
        <f>IF(E18="","",E18)</f>
        <v xml:space="preserve"> </v>
      </c>
      <c r="G92" s="29"/>
      <c r="H92" s="29"/>
      <c r="I92" s="26" t="s">
        <v>2165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Z92" s="95" t="s">
        <v>2487</v>
      </c>
      <c r="BA92" s="95" t="s">
        <v>2488</v>
      </c>
      <c r="BB92" s="95" t="s">
        <v>2485</v>
      </c>
      <c r="BC92" s="95" t="s">
        <v>344</v>
      </c>
      <c r="BD92" s="95" t="s">
        <v>2217</v>
      </c>
    </row>
    <row r="93" spans="1:56" s="1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Z93" s="95" t="s">
        <v>2490</v>
      </c>
      <c r="BA93" s="95" t="s">
        <v>2491</v>
      </c>
      <c r="BB93" s="95" t="s">
        <v>2485</v>
      </c>
      <c r="BC93" s="95" t="s">
        <v>345</v>
      </c>
      <c r="BD93" s="95" t="s">
        <v>2217</v>
      </c>
    </row>
    <row r="94" spans="1:56" s="1" customFormat="1" ht="29.25" customHeight="1">
      <c r="A94" s="29"/>
      <c r="B94" s="30"/>
      <c r="C94" s="110" t="s">
        <v>2501</v>
      </c>
      <c r="D94" s="35"/>
      <c r="E94" s="35"/>
      <c r="F94" s="35"/>
      <c r="G94" s="35"/>
      <c r="H94" s="35"/>
      <c r="I94" s="35"/>
      <c r="J94" s="111" t="s">
        <v>2502</v>
      </c>
      <c r="K94" s="3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Z94" s="95" t="s">
        <v>2493</v>
      </c>
      <c r="BA94" s="95" t="s">
        <v>2494</v>
      </c>
      <c r="BB94" s="95" t="s">
        <v>2485</v>
      </c>
      <c r="BC94" s="95" t="s">
        <v>346</v>
      </c>
      <c r="BD94" s="95" t="s">
        <v>2217</v>
      </c>
    </row>
    <row r="95" spans="1:56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Z95" s="95" t="s">
        <v>2496</v>
      </c>
      <c r="BA95" s="95" t="s">
        <v>2497</v>
      </c>
      <c r="BB95" s="95" t="s">
        <v>2357</v>
      </c>
      <c r="BC95" s="95" t="s">
        <v>2703</v>
      </c>
      <c r="BD95" s="95" t="s">
        <v>2217</v>
      </c>
    </row>
    <row r="96" spans="1:56" s="1" customFormat="1" ht="22.9" customHeight="1">
      <c r="A96" s="29"/>
      <c r="B96" s="30"/>
      <c r="C96" s="112" t="s">
        <v>2508</v>
      </c>
      <c r="D96" s="29"/>
      <c r="E96" s="29"/>
      <c r="F96" s="29"/>
      <c r="G96" s="29"/>
      <c r="H96" s="29"/>
      <c r="I96" s="29"/>
      <c r="J96" s="67">
        <f>J129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2509</v>
      </c>
      <c r="AZ96" s="95" t="s">
        <v>2498</v>
      </c>
      <c r="BA96" s="95" t="s">
        <v>2499</v>
      </c>
      <c r="BB96" s="95" t="s">
        <v>2357</v>
      </c>
      <c r="BC96" s="95" t="s">
        <v>2379</v>
      </c>
      <c r="BD96" s="95" t="s">
        <v>2217</v>
      </c>
    </row>
    <row r="97" spans="1:56" s="8" customFormat="1" ht="24.95" customHeight="1">
      <c r="B97" s="113"/>
      <c r="D97" s="114" t="s">
        <v>2513</v>
      </c>
      <c r="E97" s="115"/>
      <c r="F97" s="115"/>
      <c r="G97" s="115"/>
      <c r="H97" s="115"/>
      <c r="I97" s="115"/>
      <c r="J97" s="116">
        <f>J130</f>
        <v>0</v>
      </c>
      <c r="L97" s="113"/>
      <c r="AZ97" s="117" t="s">
        <v>2503</v>
      </c>
      <c r="BA97" s="117" t="s">
        <v>2504</v>
      </c>
      <c r="BB97" s="117" t="s">
        <v>2357</v>
      </c>
      <c r="BC97" s="117" t="s">
        <v>2335</v>
      </c>
      <c r="BD97" s="117" t="s">
        <v>2217</v>
      </c>
    </row>
    <row r="98" spans="1:56" s="9" customFormat="1" ht="19.899999999999999" customHeight="1">
      <c r="B98" s="118"/>
      <c r="D98" s="119" t="s">
        <v>2516</v>
      </c>
      <c r="E98" s="120"/>
      <c r="F98" s="120"/>
      <c r="G98" s="120"/>
      <c r="H98" s="120"/>
      <c r="I98" s="120"/>
      <c r="J98" s="121">
        <f>J131</f>
        <v>0</v>
      </c>
      <c r="L98" s="118"/>
      <c r="AZ98" s="122" t="s">
        <v>2506</v>
      </c>
      <c r="BA98" s="122" t="s">
        <v>2507</v>
      </c>
      <c r="BB98" s="122" t="s">
        <v>2357</v>
      </c>
      <c r="BC98" s="122" t="s">
        <v>2389</v>
      </c>
      <c r="BD98" s="122" t="s">
        <v>2217</v>
      </c>
    </row>
    <row r="99" spans="1:56" s="9" customFormat="1" ht="19.899999999999999" customHeight="1">
      <c r="B99" s="118"/>
      <c r="D99" s="119" t="s">
        <v>2519</v>
      </c>
      <c r="E99" s="120"/>
      <c r="F99" s="120"/>
      <c r="G99" s="120"/>
      <c r="H99" s="120"/>
      <c r="I99" s="120"/>
      <c r="J99" s="121">
        <f>J729</f>
        <v>0</v>
      </c>
      <c r="L99" s="118"/>
      <c r="AZ99" s="122" t="s">
        <v>2510</v>
      </c>
      <c r="BA99" s="122" t="s">
        <v>2511</v>
      </c>
      <c r="BB99" s="122" t="s">
        <v>2357</v>
      </c>
      <c r="BC99" s="122" t="s">
        <v>2425</v>
      </c>
      <c r="BD99" s="122" t="s">
        <v>2217</v>
      </c>
    </row>
    <row r="100" spans="1:56" s="9" customFormat="1" ht="19.899999999999999" customHeight="1">
      <c r="B100" s="118"/>
      <c r="D100" s="119" t="s">
        <v>2522</v>
      </c>
      <c r="E100" s="120"/>
      <c r="F100" s="120"/>
      <c r="G100" s="120"/>
      <c r="H100" s="120"/>
      <c r="I100" s="120"/>
      <c r="J100" s="121">
        <f>J734</f>
        <v>0</v>
      </c>
      <c r="L100" s="118"/>
      <c r="AZ100" s="122" t="s">
        <v>2514</v>
      </c>
      <c r="BA100" s="122" t="s">
        <v>2515</v>
      </c>
      <c r="BB100" s="122" t="s">
        <v>2357</v>
      </c>
      <c r="BC100" s="122" t="s">
        <v>2361</v>
      </c>
      <c r="BD100" s="122" t="s">
        <v>2217</v>
      </c>
    </row>
    <row r="101" spans="1:56" s="9" customFormat="1" ht="19.899999999999999" customHeight="1">
      <c r="B101" s="118"/>
      <c r="D101" s="119" t="s">
        <v>2525</v>
      </c>
      <c r="E101" s="120"/>
      <c r="F101" s="120"/>
      <c r="G101" s="120"/>
      <c r="H101" s="120"/>
      <c r="I101" s="120"/>
      <c r="J101" s="121">
        <f>J749</f>
        <v>0</v>
      </c>
      <c r="L101" s="118"/>
      <c r="AZ101" s="122" t="s">
        <v>2517</v>
      </c>
      <c r="BA101" s="122" t="s">
        <v>2518</v>
      </c>
      <c r="BB101" s="122" t="s">
        <v>2357</v>
      </c>
      <c r="BC101" s="122" t="s">
        <v>2342</v>
      </c>
      <c r="BD101" s="122" t="s">
        <v>2217</v>
      </c>
    </row>
    <row r="102" spans="1:56" s="9" customFormat="1" ht="19.899999999999999" customHeight="1">
      <c r="B102" s="118"/>
      <c r="D102" s="119" t="s">
        <v>2528</v>
      </c>
      <c r="E102" s="120"/>
      <c r="F102" s="120"/>
      <c r="G102" s="120"/>
      <c r="H102" s="120"/>
      <c r="I102" s="120"/>
      <c r="J102" s="121">
        <f>J784</f>
        <v>0</v>
      </c>
      <c r="L102" s="118"/>
      <c r="AZ102" s="122" t="s">
        <v>2520</v>
      </c>
      <c r="BA102" s="122" t="s">
        <v>2521</v>
      </c>
      <c r="BB102" s="122" t="s">
        <v>2357</v>
      </c>
      <c r="BC102" s="122" t="s">
        <v>2215</v>
      </c>
      <c r="BD102" s="122" t="s">
        <v>2217</v>
      </c>
    </row>
    <row r="103" spans="1:56" s="9" customFormat="1" ht="19.899999999999999" customHeight="1">
      <c r="B103" s="118"/>
      <c r="D103" s="119" t="s">
        <v>2531</v>
      </c>
      <c r="E103" s="120"/>
      <c r="F103" s="120"/>
      <c r="G103" s="120"/>
      <c r="H103" s="120"/>
      <c r="I103" s="120"/>
      <c r="J103" s="121">
        <f>J872</f>
        <v>0</v>
      </c>
      <c r="L103" s="118"/>
      <c r="AZ103" s="122" t="s">
        <v>2523</v>
      </c>
      <c r="BA103" s="122" t="s">
        <v>2524</v>
      </c>
      <c r="BB103" s="122" t="s">
        <v>2357</v>
      </c>
      <c r="BC103" s="122" t="s">
        <v>2215</v>
      </c>
      <c r="BD103" s="122" t="s">
        <v>2217</v>
      </c>
    </row>
    <row r="104" spans="1:56" s="9" customFormat="1" ht="19.899999999999999" customHeight="1">
      <c r="B104" s="118"/>
      <c r="D104" s="119" t="s">
        <v>2534</v>
      </c>
      <c r="E104" s="120"/>
      <c r="F104" s="120"/>
      <c r="G104" s="120"/>
      <c r="H104" s="120"/>
      <c r="I104" s="120"/>
      <c r="J104" s="121">
        <f>J1099</f>
        <v>0</v>
      </c>
      <c r="L104" s="118"/>
      <c r="AZ104" s="122" t="s">
        <v>2526</v>
      </c>
      <c r="BA104" s="122" t="s">
        <v>2527</v>
      </c>
      <c r="BB104" s="122" t="s">
        <v>2357</v>
      </c>
      <c r="BC104" s="122" t="s">
        <v>2217</v>
      </c>
      <c r="BD104" s="122" t="s">
        <v>2217</v>
      </c>
    </row>
    <row r="105" spans="1:56" s="9" customFormat="1" ht="19.899999999999999" customHeight="1">
      <c r="B105" s="118"/>
      <c r="D105" s="119" t="s">
        <v>2537</v>
      </c>
      <c r="E105" s="120"/>
      <c r="F105" s="120"/>
      <c r="G105" s="120"/>
      <c r="H105" s="120"/>
      <c r="I105" s="120"/>
      <c r="J105" s="121">
        <f>J1143</f>
        <v>0</v>
      </c>
      <c r="L105" s="118"/>
      <c r="AZ105" s="122" t="s">
        <v>347</v>
      </c>
      <c r="BA105" s="122" t="s">
        <v>348</v>
      </c>
      <c r="BB105" s="122" t="s">
        <v>2357</v>
      </c>
      <c r="BC105" s="122" t="s">
        <v>2215</v>
      </c>
      <c r="BD105" s="122" t="s">
        <v>2217</v>
      </c>
    </row>
    <row r="106" spans="1:56" s="9" customFormat="1" ht="19.899999999999999" customHeight="1">
      <c r="B106" s="118"/>
      <c r="D106" s="119" t="s">
        <v>2540</v>
      </c>
      <c r="E106" s="120"/>
      <c r="F106" s="120"/>
      <c r="G106" s="120"/>
      <c r="H106" s="120"/>
      <c r="I106" s="120"/>
      <c r="J106" s="121">
        <f>J1238</f>
        <v>0</v>
      </c>
      <c r="L106" s="118"/>
      <c r="AZ106" s="122" t="s">
        <v>349</v>
      </c>
      <c r="BA106" s="122" t="s">
        <v>350</v>
      </c>
      <c r="BB106" s="122" t="s">
        <v>2357</v>
      </c>
      <c r="BC106" s="122" t="s">
        <v>2215</v>
      </c>
      <c r="BD106" s="122" t="s">
        <v>2217</v>
      </c>
    </row>
    <row r="107" spans="1:56" s="9" customFormat="1" ht="19.899999999999999" customHeight="1">
      <c r="B107" s="118"/>
      <c r="D107" s="119" t="s">
        <v>2543</v>
      </c>
      <c r="E107" s="120"/>
      <c r="F107" s="120"/>
      <c r="G107" s="120"/>
      <c r="H107" s="120"/>
      <c r="I107" s="120"/>
      <c r="J107" s="121">
        <f>J1317</f>
        <v>0</v>
      </c>
      <c r="L107" s="118"/>
      <c r="AZ107" s="122" t="s">
        <v>2529</v>
      </c>
      <c r="BA107" s="122" t="s">
        <v>2530</v>
      </c>
      <c r="BB107" s="122" t="s">
        <v>2357</v>
      </c>
      <c r="BC107" s="122" t="s">
        <v>2215</v>
      </c>
      <c r="BD107" s="122" t="s">
        <v>2217</v>
      </c>
    </row>
    <row r="108" spans="1:56" s="8" customFormat="1" ht="24.95" customHeight="1">
      <c r="B108" s="113"/>
      <c r="D108" s="114" t="s">
        <v>2546</v>
      </c>
      <c r="E108" s="115"/>
      <c r="F108" s="115"/>
      <c r="G108" s="115"/>
      <c r="H108" s="115"/>
      <c r="I108" s="115"/>
      <c r="J108" s="116">
        <f>J1319</f>
        <v>0</v>
      </c>
      <c r="L108" s="113"/>
      <c r="AZ108" s="117" t="s">
        <v>2532</v>
      </c>
      <c r="BA108" s="117" t="s">
        <v>2533</v>
      </c>
      <c r="BB108" s="117" t="s">
        <v>2357</v>
      </c>
      <c r="BC108" s="117" t="s">
        <v>2215</v>
      </c>
      <c r="BD108" s="117" t="s">
        <v>2217</v>
      </c>
    </row>
    <row r="109" spans="1:56" s="9" customFormat="1" ht="19.899999999999999" customHeight="1">
      <c r="B109" s="118"/>
      <c r="D109" s="119" t="s">
        <v>2549</v>
      </c>
      <c r="E109" s="120"/>
      <c r="F109" s="120"/>
      <c r="G109" s="120"/>
      <c r="H109" s="120"/>
      <c r="I109" s="120"/>
      <c r="J109" s="121">
        <f>J1320</f>
        <v>0</v>
      </c>
      <c r="L109" s="118"/>
      <c r="AZ109" s="122" t="s">
        <v>2535</v>
      </c>
      <c r="BA109" s="122" t="s">
        <v>2536</v>
      </c>
      <c r="BB109" s="122" t="s">
        <v>2357</v>
      </c>
      <c r="BC109" s="122" t="s">
        <v>2379</v>
      </c>
      <c r="BD109" s="122" t="s">
        <v>2217</v>
      </c>
    </row>
    <row r="110" spans="1:56" s="1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Z110" s="95" t="s">
        <v>2538</v>
      </c>
      <c r="BA110" s="95" t="s">
        <v>2539</v>
      </c>
      <c r="BB110" s="95" t="s">
        <v>2357</v>
      </c>
      <c r="BC110" s="95" t="s">
        <v>2207</v>
      </c>
      <c r="BD110" s="95" t="s">
        <v>2217</v>
      </c>
    </row>
    <row r="111" spans="1:56" s="1" customFormat="1" ht="6.95" customHeight="1">
      <c r="A111" s="29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Z111" s="95" t="s">
        <v>2541</v>
      </c>
      <c r="BA111" s="95" t="s">
        <v>2542</v>
      </c>
      <c r="BB111" s="95" t="s">
        <v>2357</v>
      </c>
      <c r="BC111" s="95" t="s">
        <v>2342</v>
      </c>
      <c r="BD111" s="95" t="s">
        <v>2217</v>
      </c>
    </row>
    <row r="112" spans="1:56">
      <c r="AZ112" s="95" t="s">
        <v>2544</v>
      </c>
      <c r="BA112" s="95" t="s">
        <v>2545</v>
      </c>
      <c r="BB112" s="95" t="s">
        <v>2357</v>
      </c>
      <c r="BC112" s="95" t="s">
        <v>2386</v>
      </c>
      <c r="BD112" s="95" t="s">
        <v>2217</v>
      </c>
    </row>
    <row r="113" spans="1:56">
      <c r="AZ113" s="95" t="s">
        <v>2547</v>
      </c>
      <c r="BA113" s="95" t="s">
        <v>2548</v>
      </c>
      <c r="BB113" s="95" t="s">
        <v>2357</v>
      </c>
      <c r="BC113" s="95" t="s">
        <v>2217</v>
      </c>
      <c r="BD113" s="95" t="s">
        <v>2217</v>
      </c>
    </row>
    <row r="114" spans="1:56">
      <c r="AZ114" s="95" t="s">
        <v>2550</v>
      </c>
      <c r="BA114" s="95" t="s">
        <v>2551</v>
      </c>
      <c r="BB114" s="95" t="s">
        <v>2357</v>
      </c>
      <c r="BC114" s="95" t="s">
        <v>2342</v>
      </c>
      <c r="BD114" s="95" t="s">
        <v>2217</v>
      </c>
    </row>
    <row r="115" spans="1:56" s="1" customFormat="1" ht="6.95" customHeight="1">
      <c r="A115" s="29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Z115" s="95" t="s">
        <v>2552</v>
      </c>
      <c r="BA115" s="95" t="s">
        <v>2553</v>
      </c>
      <c r="BB115" s="95" t="s">
        <v>2357</v>
      </c>
      <c r="BC115" s="95" t="s">
        <v>2329</v>
      </c>
      <c r="BD115" s="95" t="s">
        <v>2217</v>
      </c>
    </row>
    <row r="116" spans="1:56" s="1" customFormat="1" ht="24.95" customHeight="1">
      <c r="A116" s="29"/>
      <c r="B116" s="30"/>
      <c r="C116" s="21" t="s">
        <v>2566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Z116" s="95" t="s">
        <v>2554</v>
      </c>
      <c r="BA116" s="95" t="s">
        <v>2555</v>
      </c>
      <c r="BB116" s="95" t="s">
        <v>2357</v>
      </c>
      <c r="BC116" s="95" t="s">
        <v>2329</v>
      </c>
      <c r="BD116" s="95" t="s">
        <v>2217</v>
      </c>
    </row>
    <row r="117" spans="1:56" s="1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Z117" s="95" t="s">
        <v>2556</v>
      </c>
      <c r="BA117" s="95" t="s">
        <v>2557</v>
      </c>
      <c r="BB117" s="95" t="s">
        <v>2357</v>
      </c>
      <c r="BC117" s="95" t="s">
        <v>2425</v>
      </c>
      <c r="BD117" s="95" t="s">
        <v>2217</v>
      </c>
    </row>
    <row r="118" spans="1:56" s="1" customFormat="1" ht="12" customHeight="1">
      <c r="A118" s="29"/>
      <c r="B118" s="30"/>
      <c r="C118" s="26" t="s">
        <v>11</v>
      </c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Z118" s="95" t="s">
        <v>2558</v>
      </c>
      <c r="BA118" s="95" t="s">
        <v>2559</v>
      </c>
      <c r="BB118" s="95" t="s">
        <v>2345</v>
      </c>
      <c r="BC118" s="95" t="s">
        <v>2560</v>
      </c>
      <c r="BD118" s="95" t="s">
        <v>2217</v>
      </c>
    </row>
    <row r="119" spans="1:56" s="1" customFormat="1" ht="16.5" customHeight="1">
      <c r="A119" s="29"/>
      <c r="B119" s="30"/>
      <c r="C119" s="29"/>
      <c r="D119" s="29"/>
      <c r="E119" s="467" t="str">
        <f>E7</f>
        <v>Vodovod Klučov - napojení místních částí Žhery a Skramníky</v>
      </c>
      <c r="F119" s="468"/>
      <c r="G119" s="468"/>
      <c r="H119" s="468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Z119" s="95" t="s">
        <v>2561</v>
      </c>
      <c r="BA119" s="95" t="s">
        <v>2562</v>
      </c>
      <c r="BB119" s="95" t="s">
        <v>2357</v>
      </c>
      <c r="BC119" s="95" t="s">
        <v>3094</v>
      </c>
      <c r="BD119" s="95" t="s">
        <v>2217</v>
      </c>
    </row>
    <row r="120" spans="1:56" s="1" customFormat="1" ht="12" customHeight="1">
      <c r="A120" s="29"/>
      <c r="B120" s="30"/>
      <c r="C120" s="26" t="s">
        <v>2264</v>
      </c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Z120" s="95" t="s">
        <v>2567</v>
      </c>
      <c r="BA120" s="95" t="s">
        <v>2568</v>
      </c>
      <c r="BB120" s="95" t="s">
        <v>2297</v>
      </c>
      <c r="BC120" s="95" t="s">
        <v>314</v>
      </c>
      <c r="BD120" s="95" t="s">
        <v>2217</v>
      </c>
    </row>
    <row r="121" spans="1:56" s="1" customFormat="1" ht="16.5" customHeight="1">
      <c r="A121" s="29"/>
      <c r="B121" s="30"/>
      <c r="C121" s="29"/>
      <c r="D121" s="29"/>
      <c r="E121" s="440" t="str">
        <f>E9</f>
        <v>004 - SO-04 Vodovodní řad Skramníky</v>
      </c>
      <c r="F121" s="466"/>
      <c r="G121" s="466"/>
      <c r="H121" s="466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Z121" s="95" t="s">
        <v>2569</v>
      </c>
      <c r="BA121" s="95" t="s">
        <v>2570</v>
      </c>
      <c r="BB121" s="95" t="s">
        <v>2156</v>
      </c>
      <c r="BC121" s="95" t="s">
        <v>351</v>
      </c>
      <c r="BD121" s="95" t="s">
        <v>2217</v>
      </c>
    </row>
    <row r="122" spans="1:56" s="1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Z122" s="95" t="s">
        <v>2571</v>
      </c>
      <c r="BA122" s="95" t="s">
        <v>2570</v>
      </c>
      <c r="BB122" s="95" t="s">
        <v>2297</v>
      </c>
      <c r="BC122" s="95" t="s">
        <v>352</v>
      </c>
      <c r="BD122" s="95" t="s">
        <v>2217</v>
      </c>
    </row>
    <row r="123" spans="1:56" s="1" customFormat="1" ht="12" customHeight="1">
      <c r="A123" s="29"/>
      <c r="B123" s="30"/>
      <c r="C123" s="26" t="s">
        <v>15</v>
      </c>
      <c r="D123" s="29"/>
      <c r="E123" s="29"/>
      <c r="F123" s="24" t="str">
        <f>F12</f>
        <v>Klučov, m.č. Žhery a Skramníky</v>
      </c>
      <c r="G123" s="29"/>
      <c r="H123" s="29"/>
      <c r="I123" s="26" t="s">
        <v>17</v>
      </c>
      <c r="J123" s="52">
        <f>IF(J12="","",J12)</f>
        <v>44579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Z123" s="95" t="s">
        <v>2573</v>
      </c>
      <c r="BA123" s="95" t="s">
        <v>2574</v>
      </c>
      <c r="BB123" s="95" t="s">
        <v>2297</v>
      </c>
      <c r="BC123" s="95" t="s">
        <v>2937</v>
      </c>
      <c r="BD123" s="95" t="s">
        <v>2217</v>
      </c>
    </row>
    <row r="124" spans="1:56" s="1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Z124" s="95" t="s">
        <v>2576</v>
      </c>
      <c r="BA124" s="95" t="s">
        <v>2577</v>
      </c>
      <c r="BB124" s="95" t="s">
        <v>2297</v>
      </c>
      <c r="BC124" s="95" t="s">
        <v>2217</v>
      </c>
      <c r="BD124" s="95" t="s">
        <v>2217</v>
      </c>
    </row>
    <row r="125" spans="1:56" s="1" customFormat="1" ht="40.15" customHeight="1">
      <c r="A125" s="29"/>
      <c r="B125" s="30"/>
      <c r="C125" s="26" t="s">
        <v>18</v>
      </c>
      <c r="D125" s="29"/>
      <c r="E125" s="29"/>
      <c r="F125" s="24" t="str">
        <f>E15</f>
        <v>Obec Klučov</v>
      </c>
      <c r="G125" s="29"/>
      <c r="H125" s="29"/>
      <c r="I125" s="26" t="s">
        <v>24</v>
      </c>
      <c r="J125" s="27" t="str">
        <f>E21</f>
        <v>Vodohospodářsko-inženýrské služby spol. s r.o.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Z125" s="95" t="s">
        <v>2578</v>
      </c>
      <c r="BA125" s="95" t="s">
        <v>2579</v>
      </c>
      <c r="BB125" s="95" t="s">
        <v>2297</v>
      </c>
      <c r="BC125" s="95" t="s">
        <v>353</v>
      </c>
      <c r="BD125" s="95" t="s">
        <v>2217</v>
      </c>
    </row>
    <row r="126" spans="1:56" s="1" customFormat="1" ht="15.2" customHeight="1">
      <c r="A126" s="29"/>
      <c r="B126" s="30"/>
      <c r="C126" s="26" t="s">
        <v>22</v>
      </c>
      <c r="D126" s="29"/>
      <c r="E126" s="29"/>
      <c r="F126" s="24" t="str">
        <f>IF(E18="","",E18)</f>
        <v xml:space="preserve"> </v>
      </c>
      <c r="G126" s="29"/>
      <c r="H126" s="29"/>
      <c r="I126" s="26" t="s">
        <v>2165</v>
      </c>
      <c r="J126" s="27" t="str">
        <f>E24</f>
        <v xml:space="preserve"> 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Z126" s="95" t="s">
        <v>2581</v>
      </c>
      <c r="BA126" s="95" t="s">
        <v>2582</v>
      </c>
      <c r="BB126" s="95" t="s">
        <v>2297</v>
      </c>
      <c r="BC126" s="95" t="s">
        <v>2342</v>
      </c>
      <c r="BD126" s="95" t="s">
        <v>2217</v>
      </c>
    </row>
    <row r="127" spans="1:56" s="1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Z127" s="95" t="s">
        <v>2583</v>
      </c>
      <c r="BA127" s="95" t="s">
        <v>2584</v>
      </c>
      <c r="BB127" s="95" t="s">
        <v>2345</v>
      </c>
      <c r="BC127" s="95" t="s">
        <v>2215</v>
      </c>
      <c r="BD127" s="95" t="s">
        <v>2217</v>
      </c>
    </row>
    <row r="128" spans="1:56" s="10" customFormat="1" ht="29.25" customHeight="1">
      <c r="A128" s="123"/>
      <c r="B128" s="124"/>
      <c r="C128" s="125" t="s">
        <v>2594</v>
      </c>
      <c r="D128" s="126" t="s">
        <v>2192</v>
      </c>
      <c r="E128" s="126" t="s">
        <v>2188</v>
      </c>
      <c r="F128" s="126" t="s">
        <v>2189</v>
      </c>
      <c r="G128" s="126" t="s">
        <v>2595</v>
      </c>
      <c r="H128" s="126" t="s">
        <v>2596</v>
      </c>
      <c r="I128" s="126" t="s">
        <v>2597</v>
      </c>
      <c r="J128" s="127" t="s">
        <v>2502</v>
      </c>
      <c r="K128" s="128" t="s">
        <v>2598</v>
      </c>
      <c r="L128" s="129"/>
      <c r="M128" s="58" t="s">
        <v>2156</v>
      </c>
      <c r="N128" s="59" t="s">
        <v>2171</v>
      </c>
      <c r="O128" s="59" t="s">
        <v>2599</v>
      </c>
      <c r="P128" s="59" t="s">
        <v>2600</v>
      </c>
      <c r="Q128" s="59" t="s">
        <v>2601</v>
      </c>
      <c r="R128" s="59" t="s">
        <v>2602</v>
      </c>
      <c r="S128" s="59" t="s">
        <v>2603</v>
      </c>
      <c r="T128" s="60" t="s">
        <v>2604</v>
      </c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Z128" s="100" t="s">
        <v>2585</v>
      </c>
      <c r="BA128" s="100" t="s">
        <v>2586</v>
      </c>
      <c r="BB128" s="100" t="s">
        <v>2345</v>
      </c>
      <c r="BC128" s="100" t="s">
        <v>2217</v>
      </c>
      <c r="BD128" s="100" t="s">
        <v>2217</v>
      </c>
    </row>
    <row r="129" spans="1:65" s="1" customFormat="1" ht="22.9" customHeight="1">
      <c r="A129" s="29"/>
      <c r="B129" s="30"/>
      <c r="C129" s="65" t="s">
        <v>2607</v>
      </c>
      <c r="D129" s="29"/>
      <c r="E129" s="29"/>
      <c r="F129" s="29"/>
      <c r="G129" s="29"/>
      <c r="H129" s="29"/>
      <c r="I129" s="29"/>
      <c r="J129" s="130">
        <f>BK129</f>
        <v>0</v>
      </c>
      <c r="K129" s="29"/>
      <c r="L129" s="30"/>
      <c r="M129" s="61"/>
      <c r="N129" s="53"/>
      <c r="O129" s="62"/>
      <c r="P129" s="131">
        <f>P130+P1319</f>
        <v>10737.808449999999</v>
      </c>
      <c r="Q129" s="62"/>
      <c r="R129" s="131">
        <f>R130+R1319</f>
        <v>347.88376465000005</v>
      </c>
      <c r="S129" s="62"/>
      <c r="T129" s="132">
        <f>T130+T1319</f>
        <v>527.41455999999994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7" t="s">
        <v>2206</v>
      </c>
      <c r="AU129" s="17" t="s">
        <v>2509</v>
      </c>
      <c r="AZ129" s="95" t="s">
        <v>2587</v>
      </c>
      <c r="BA129" s="95" t="s">
        <v>2588</v>
      </c>
      <c r="BB129" s="95" t="s">
        <v>2345</v>
      </c>
      <c r="BC129" s="95" t="s">
        <v>2215</v>
      </c>
      <c r="BD129" s="95" t="s">
        <v>2217</v>
      </c>
      <c r="BK129" s="133">
        <f>BK130+BK1319</f>
        <v>0</v>
      </c>
    </row>
    <row r="130" spans="1:65" s="11" customFormat="1" ht="25.9" customHeight="1">
      <c r="B130" s="134"/>
      <c r="D130" s="135" t="s">
        <v>2206</v>
      </c>
      <c r="E130" s="136" t="s">
        <v>2610</v>
      </c>
      <c r="F130" s="136" t="s">
        <v>2611</v>
      </c>
      <c r="J130" s="137">
        <f>BK130</f>
        <v>0</v>
      </c>
      <c r="L130" s="134"/>
      <c r="M130" s="138"/>
      <c r="N130" s="139"/>
      <c r="O130" s="139"/>
      <c r="P130" s="140">
        <f>P131+P729+P734+P749+P784+P872+P1099+P1143+P1238+P1317</f>
        <v>10673.920449999998</v>
      </c>
      <c r="Q130" s="139"/>
      <c r="R130" s="140">
        <f>R131+R729+R734+R749+R784+R872+R1099+R1143+R1238+R1317</f>
        <v>347.52604465000007</v>
      </c>
      <c r="S130" s="139"/>
      <c r="T130" s="141">
        <f>T131+T729+T734+T749+T784+T872+T1099+T1143+T1238+T1317</f>
        <v>527.41455999999994</v>
      </c>
      <c r="AR130" s="135" t="s">
        <v>2215</v>
      </c>
      <c r="AT130" s="142" t="s">
        <v>2206</v>
      </c>
      <c r="AU130" s="142" t="s">
        <v>2207</v>
      </c>
      <c r="AY130" s="135" t="s">
        <v>2612</v>
      </c>
      <c r="AZ130" s="95" t="s">
        <v>2589</v>
      </c>
      <c r="BA130" s="95" t="s">
        <v>2590</v>
      </c>
      <c r="BB130" s="95" t="s">
        <v>2345</v>
      </c>
      <c r="BC130" s="95" t="s">
        <v>2215</v>
      </c>
      <c r="BD130" s="95" t="s">
        <v>2217</v>
      </c>
      <c r="BK130" s="143">
        <f>BK131+BK729+BK734+BK749+BK784+BK872+BK1099+BK1143+BK1238+BK1317</f>
        <v>0</v>
      </c>
    </row>
    <row r="131" spans="1:65" s="11" customFormat="1" ht="22.9" customHeight="1">
      <c r="B131" s="134"/>
      <c r="D131" s="135" t="s">
        <v>2206</v>
      </c>
      <c r="E131" s="144" t="s">
        <v>2215</v>
      </c>
      <c r="F131" s="144" t="s">
        <v>2615</v>
      </c>
      <c r="J131" s="145">
        <f>BK131</f>
        <v>0</v>
      </c>
      <c r="L131" s="134"/>
      <c r="M131" s="138"/>
      <c r="N131" s="139"/>
      <c r="O131" s="139"/>
      <c r="P131" s="140">
        <f>SUM(P132:P728)</f>
        <v>6534.2753979999979</v>
      </c>
      <c r="Q131" s="139"/>
      <c r="R131" s="140">
        <f>SUM(R132:R728)</f>
        <v>9.8808140399999989</v>
      </c>
      <c r="S131" s="139"/>
      <c r="T131" s="141">
        <f>SUM(T132:T728)</f>
        <v>479.86843999999996</v>
      </c>
      <c r="AR131" s="135" t="s">
        <v>2215</v>
      </c>
      <c r="AT131" s="142" t="s">
        <v>2206</v>
      </c>
      <c r="AU131" s="142" t="s">
        <v>2215</v>
      </c>
      <c r="AY131" s="135" t="s">
        <v>2612</v>
      </c>
      <c r="AZ131" s="95" t="s">
        <v>2591</v>
      </c>
      <c r="BA131" s="95" t="s">
        <v>2592</v>
      </c>
      <c r="BB131" s="95" t="s">
        <v>2345</v>
      </c>
      <c r="BC131" s="95" t="s">
        <v>2593</v>
      </c>
      <c r="BD131" s="95" t="s">
        <v>2217</v>
      </c>
      <c r="BK131" s="143">
        <f>SUM(BK132:BK728)</f>
        <v>0</v>
      </c>
    </row>
    <row r="132" spans="1:65" s="1" customFormat="1" ht="16.5" customHeight="1">
      <c r="A132" s="29"/>
      <c r="B132" s="146"/>
      <c r="C132" s="147" t="s">
        <v>2215</v>
      </c>
      <c r="D132" s="147" t="s">
        <v>2618</v>
      </c>
      <c r="E132" s="148" t="s">
        <v>2619</v>
      </c>
      <c r="F132" s="149" t="s">
        <v>2620</v>
      </c>
      <c r="G132" s="150" t="s">
        <v>2297</v>
      </c>
      <c r="H132" s="151">
        <v>90</v>
      </c>
      <c r="I132" s="344"/>
      <c r="J132" s="152">
        <f>ROUND(I132*H132,2)</f>
        <v>0</v>
      </c>
      <c r="K132" s="153"/>
      <c r="L132" s="30"/>
      <c r="M132" s="154" t="s">
        <v>2156</v>
      </c>
      <c r="N132" s="155" t="s">
        <v>2172</v>
      </c>
      <c r="O132" s="156">
        <v>0.30599999999999999</v>
      </c>
      <c r="P132" s="156">
        <f>O132*H132</f>
        <v>27.54</v>
      </c>
      <c r="Q132" s="156">
        <v>0</v>
      </c>
      <c r="R132" s="156">
        <f>Q132*H132</f>
        <v>0</v>
      </c>
      <c r="S132" s="156">
        <v>0.48</v>
      </c>
      <c r="T132" s="157">
        <f>S132*H132</f>
        <v>43.199999999999996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2389</v>
      </c>
      <c r="AT132" s="158" t="s">
        <v>2618</v>
      </c>
      <c r="AU132" s="158" t="s">
        <v>2217</v>
      </c>
      <c r="AY132" s="17" t="s">
        <v>2612</v>
      </c>
      <c r="AZ132" s="95" t="s">
        <v>2605</v>
      </c>
      <c r="BA132" s="95" t="s">
        <v>2606</v>
      </c>
      <c r="BB132" s="95" t="s">
        <v>2357</v>
      </c>
      <c r="BC132" s="95" t="s">
        <v>2512</v>
      </c>
      <c r="BD132" s="95" t="s">
        <v>2217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2215</v>
      </c>
      <c r="BK132" s="159">
        <f>ROUND(I132*H132,2)</f>
        <v>0</v>
      </c>
      <c r="BL132" s="17" t="s">
        <v>2389</v>
      </c>
      <c r="BM132" s="158" t="s">
        <v>2623</v>
      </c>
    </row>
    <row r="133" spans="1:65" s="12" customFormat="1">
      <c r="B133" s="160"/>
      <c r="D133" s="161" t="s">
        <v>2624</v>
      </c>
      <c r="E133" s="162" t="s">
        <v>2156</v>
      </c>
      <c r="F133" s="163" t="s">
        <v>2625</v>
      </c>
      <c r="H133" s="162" t="s">
        <v>2156</v>
      </c>
      <c r="I133" s="345"/>
      <c r="L133" s="160"/>
      <c r="M133" s="164"/>
      <c r="N133" s="165"/>
      <c r="O133" s="165"/>
      <c r="P133" s="165"/>
      <c r="Q133" s="165"/>
      <c r="R133" s="165"/>
      <c r="S133" s="165"/>
      <c r="T133" s="166"/>
      <c r="AT133" s="162" t="s">
        <v>2624</v>
      </c>
      <c r="AU133" s="162" t="s">
        <v>2217</v>
      </c>
      <c r="AV133" s="12" t="s">
        <v>2215</v>
      </c>
      <c r="AW133" s="12" t="s">
        <v>26</v>
      </c>
      <c r="AX133" s="12" t="s">
        <v>2207</v>
      </c>
      <c r="AY133" s="162" t="s">
        <v>2612</v>
      </c>
      <c r="AZ133" s="95" t="s">
        <v>2608</v>
      </c>
      <c r="BA133" s="95" t="s">
        <v>2609</v>
      </c>
      <c r="BB133" s="95" t="s">
        <v>2357</v>
      </c>
      <c r="BC133" s="95" t="s">
        <v>2386</v>
      </c>
      <c r="BD133" s="95" t="s">
        <v>2217</v>
      </c>
    </row>
    <row r="134" spans="1:65" s="12" customFormat="1">
      <c r="B134" s="160"/>
      <c r="D134" s="161" t="s">
        <v>2624</v>
      </c>
      <c r="E134" s="162" t="s">
        <v>2156</v>
      </c>
      <c r="F134" s="163" t="s">
        <v>2628</v>
      </c>
      <c r="H134" s="162" t="s">
        <v>2156</v>
      </c>
      <c r="I134" s="345"/>
      <c r="L134" s="160"/>
      <c r="M134" s="164"/>
      <c r="N134" s="165"/>
      <c r="O134" s="165"/>
      <c r="P134" s="165"/>
      <c r="Q134" s="165"/>
      <c r="R134" s="165"/>
      <c r="S134" s="165"/>
      <c r="T134" s="166"/>
      <c r="AT134" s="162" t="s">
        <v>2624</v>
      </c>
      <c r="AU134" s="162" t="s">
        <v>2217</v>
      </c>
      <c r="AV134" s="12" t="s">
        <v>2215</v>
      </c>
      <c r="AW134" s="12" t="s">
        <v>26</v>
      </c>
      <c r="AX134" s="12" t="s">
        <v>2207</v>
      </c>
      <c r="AY134" s="162" t="s">
        <v>2612</v>
      </c>
      <c r="AZ134" s="95" t="s">
        <v>3171</v>
      </c>
      <c r="BA134" s="95" t="s">
        <v>354</v>
      </c>
      <c r="BB134" s="95" t="s">
        <v>2357</v>
      </c>
      <c r="BC134" s="95" t="s">
        <v>2215</v>
      </c>
      <c r="BD134" s="95" t="s">
        <v>2217</v>
      </c>
    </row>
    <row r="135" spans="1:65" s="13" customFormat="1">
      <c r="B135" s="167"/>
      <c r="D135" s="161" t="s">
        <v>2624</v>
      </c>
      <c r="E135" s="168" t="s">
        <v>2156</v>
      </c>
      <c r="F135" s="169" t="s">
        <v>2631</v>
      </c>
      <c r="H135" s="170">
        <v>41</v>
      </c>
      <c r="I135" s="346"/>
      <c r="L135" s="167"/>
      <c r="M135" s="171"/>
      <c r="N135" s="172"/>
      <c r="O135" s="172"/>
      <c r="P135" s="172"/>
      <c r="Q135" s="172"/>
      <c r="R135" s="172"/>
      <c r="S135" s="172"/>
      <c r="T135" s="173"/>
      <c r="AT135" s="168" t="s">
        <v>2624</v>
      </c>
      <c r="AU135" s="168" t="s">
        <v>2217</v>
      </c>
      <c r="AV135" s="13" t="s">
        <v>2217</v>
      </c>
      <c r="AW135" s="13" t="s">
        <v>26</v>
      </c>
      <c r="AX135" s="13" t="s">
        <v>2207</v>
      </c>
      <c r="AY135" s="168" t="s">
        <v>2612</v>
      </c>
      <c r="AZ135" s="95" t="s">
        <v>2616</v>
      </c>
      <c r="BA135" s="95" t="s">
        <v>2617</v>
      </c>
      <c r="BB135" s="95" t="s">
        <v>2357</v>
      </c>
      <c r="BC135" s="95" t="s">
        <v>2342</v>
      </c>
      <c r="BD135" s="95" t="s">
        <v>2217</v>
      </c>
    </row>
    <row r="136" spans="1:65" s="12" customFormat="1">
      <c r="B136" s="160"/>
      <c r="D136" s="161" t="s">
        <v>2624</v>
      </c>
      <c r="E136" s="162" t="s">
        <v>2156</v>
      </c>
      <c r="F136" s="163" t="s">
        <v>2681</v>
      </c>
      <c r="H136" s="162" t="s">
        <v>2156</v>
      </c>
      <c r="I136" s="345"/>
      <c r="L136" s="160"/>
      <c r="M136" s="164"/>
      <c r="N136" s="165"/>
      <c r="O136" s="165"/>
      <c r="P136" s="165"/>
      <c r="Q136" s="165"/>
      <c r="R136" s="165"/>
      <c r="S136" s="165"/>
      <c r="T136" s="166"/>
      <c r="AT136" s="162" t="s">
        <v>2624</v>
      </c>
      <c r="AU136" s="162" t="s">
        <v>2217</v>
      </c>
      <c r="AV136" s="12" t="s">
        <v>2215</v>
      </c>
      <c r="AW136" s="12" t="s">
        <v>26</v>
      </c>
      <c r="AX136" s="12" t="s">
        <v>2207</v>
      </c>
      <c r="AY136" s="162" t="s">
        <v>2612</v>
      </c>
      <c r="AZ136" s="95" t="s">
        <v>2621</v>
      </c>
      <c r="BA136" s="95" t="s">
        <v>2622</v>
      </c>
      <c r="BB136" s="95" t="s">
        <v>2357</v>
      </c>
      <c r="BC136" s="95" t="s">
        <v>2389</v>
      </c>
      <c r="BD136" s="95" t="s">
        <v>2217</v>
      </c>
    </row>
    <row r="137" spans="1:65" s="13" customFormat="1">
      <c r="B137" s="167"/>
      <c r="D137" s="161" t="s">
        <v>2624</v>
      </c>
      <c r="E137" s="168" t="s">
        <v>2156</v>
      </c>
      <c r="F137" s="169" t="s">
        <v>355</v>
      </c>
      <c r="H137" s="170">
        <v>21</v>
      </c>
      <c r="I137" s="346"/>
      <c r="L137" s="167"/>
      <c r="M137" s="171"/>
      <c r="N137" s="172"/>
      <c r="O137" s="172"/>
      <c r="P137" s="172"/>
      <c r="Q137" s="172"/>
      <c r="R137" s="172"/>
      <c r="S137" s="172"/>
      <c r="T137" s="173"/>
      <c r="AT137" s="168" t="s">
        <v>2624</v>
      </c>
      <c r="AU137" s="168" t="s">
        <v>2217</v>
      </c>
      <c r="AV137" s="13" t="s">
        <v>2217</v>
      </c>
      <c r="AW137" s="13" t="s">
        <v>26</v>
      </c>
      <c r="AX137" s="13" t="s">
        <v>2207</v>
      </c>
      <c r="AY137" s="168" t="s">
        <v>2612</v>
      </c>
      <c r="AZ137" s="95" t="s">
        <v>2626</v>
      </c>
      <c r="BA137" s="95" t="s">
        <v>2627</v>
      </c>
      <c r="BB137" s="95" t="s">
        <v>2357</v>
      </c>
      <c r="BC137" s="95" t="s">
        <v>2703</v>
      </c>
      <c r="BD137" s="95" t="s">
        <v>2217</v>
      </c>
    </row>
    <row r="138" spans="1:65" s="12" customFormat="1">
      <c r="B138" s="160"/>
      <c r="D138" s="161" t="s">
        <v>2624</v>
      </c>
      <c r="E138" s="162" t="s">
        <v>2156</v>
      </c>
      <c r="F138" s="163" t="s">
        <v>2634</v>
      </c>
      <c r="H138" s="162" t="s">
        <v>2156</v>
      </c>
      <c r="I138" s="345"/>
      <c r="L138" s="160"/>
      <c r="M138" s="164"/>
      <c r="N138" s="165"/>
      <c r="O138" s="165"/>
      <c r="P138" s="165"/>
      <c r="Q138" s="165"/>
      <c r="R138" s="165"/>
      <c r="S138" s="165"/>
      <c r="T138" s="166"/>
      <c r="AT138" s="162" t="s">
        <v>2624</v>
      </c>
      <c r="AU138" s="162" t="s">
        <v>2217</v>
      </c>
      <c r="AV138" s="12" t="s">
        <v>2215</v>
      </c>
      <c r="AW138" s="12" t="s">
        <v>26</v>
      </c>
      <c r="AX138" s="12" t="s">
        <v>2207</v>
      </c>
      <c r="AY138" s="162" t="s">
        <v>2612</v>
      </c>
      <c r="AZ138" s="95" t="s">
        <v>2629</v>
      </c>
      <c r="BA138" s="95" t="s">
        <v>2630</v>
      </c>
      <c r="BB138" s="95" t="s">
        <v>2357</v>
      </c>
      <c r="BC138" s="95" t="s">
        <v>2217</v>
      </c>
      <c r="BD138" s="95" t="s">
        <v>2217</v>
      </c>
    </row>
    <row r="139" spans="1:65" s="13" customFormat="1">
      <c r="B139" s="167"/>
      <c r="D139" s="161" t="s">
        <v>2624</v>
      </c>
      <c r="E139" s="168" t="s">
        <v>2156</v>
      </c>
      <c r="F139" s="169" t="s">
        <v>2637</v>
      </c>
      <c r="H139" s="170">
        <v>20</v>
      </c>
      <c r="I139" s="346"/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2624</v>
      </c>
      <c r="AU139" s="168" t="s">
        <v>2217</v>
      </c>
      <c r="AV139" s="13" t="s">
        <v>2217</v>
      </c>
      <c r="AW139" s="13" t="s">
        <v>26</v>
      </c>
      <c r="AX139" s="13" t="s">
        <v>2207</v>
      </c>
      <c r="AY139" s="168" t="s">
        <v>2612</v>
      </c>
      <c r="AZ139" s="95" t="s">
        <v>2632</v>
      </c>
      <c r="BA139" s="95" t="s">
        <v>2633</v>
      </c>
      <c r="BB139" s="95" t="s">
        <v>2357</v>
      </c>
      <c r="BC139" s="95" t="s">
        <v>2386</v>
      </c>
      <c r="BD139" s="95" t="s">
        <v>2217</v>
      </c>
    </row>
    <row r="140" spans="1:65" s="14" customFormat="1">
      <c r="B140" s="174"/>
      <c r="D140" s="161" t="s">
        <v>2624</v>
      </c>
      <c r="E140" s="175" t="s">
        <v>2392</v>
      </c>
      <c r="F140" s="176" t="s">
        <v>2638</v>
      </c>
      <c r="H140" s="177">
        <v>82</v>
      </c>
      <c r="I140" s="347"/>
      <c r="L140" s="174"/>
      <c r="M140" s="178"/>
      <c r="N140" s="179"/>
      <c r="O140" s="179"/>
      <c r="P140" s="179"/>
      <c r="Q140" s="179"/>
      <c r="R140" s="179"/>
      <c r="S140" s="179"/>
      <c r="T140" s="180"/>
      <c r="AT140" s="175" t="s">
        <v>2624</v>
      </c>
      <c r="AU140" s="175" t="s">
        <v>2217</v>
      </c>
      <c r="AV140" s="14" t="s">
        <v>2329</v>
      </c>
      <c r="AW140" s="14" t="s">
        <v>26</v>
      </c>
      <c r="AX140" s="14" t="s">
        <v>2207</v>
      </c>
      <c r="AY140" s="175" t="s">
        <v>2612</v>
      </c>
      <c r="AZ140" s="95" t="s">
        <v>2635</v>
      </c>
      <c r="BA140" s="95" t="s">
        <v>2636</v>
      </c>
      <c r="BB140" s="95" t="s">
        <v>2357</v>
      </c>
      <c r="BC140" s="95" t="s">
        <v>3287</v>
      </c>
      <c r="BD140" s="95" t="s">
        <v>2217</v>
      </c>
    </row>
    <row r="141" spans="1:65" s="12" customFormat="1">
      <c r="B141" s="160"/>
      <c r="D141" s="161" t="s">
        <v>2624</v>
      </c>
      <c r="E141" s="162" t="s">
        <v>2156</v>
      </c>
      <c r="F141" s="163" t="s">
        <v>2639</v>
      </c>
      <c r="H141" s="162" t="s">
        <v>2156</v>
      </c>
      <c r="I141" s="345"/>
      <c r="L141" s="160"/>
      <c r="M141" s="164"/>
      <c r="N141" s="165"/>
      <c r="O141" s="165"/>
      <c r="P141" s="165"/>
      <c r="Q141" s="165"/>
      <c r="R141" s="165"/>
      <c r="S141" s="165"/>
      <c r="T141" s="166"/>
      <c r="AT141" s="162" t="s">
        <v>2624</v>
      </c>
      <c r="AU141" s="162" t="s">
        <v>2217</v>
      </c>
      <c r="AV141" s="12" t="s">
        <v>2215</v>
      </c>
      <c r="AW141" s="12" t="s">
        <v>26</v>
      </c>
      <c r="AX141" s="12" t="s">
        <v>2207</v>
      </c>
      <c r="AY141" s="162" t="s">
        <v>2612</v>
      </c>
    </row>
    <row r="142" spans="1:65" s="13" customFormat="1">
      <c r="B142" s="167"/>
      <c r="D142" s="161" t="s">
        <v>2624</v>
      </c>
      <c r="E142" s="168" t="s">
        <v>2156</v>
      </c>
      <c r="F142" s="169" t="s">
        <v>2640</v>
      </c>
      <c r="H142" s="170">
        <v>8</v>
      </c>
      <c r="I142" s="346"/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2624</v>
      </c>
      <c r="AU142" s="168" t="s">
        <v>2217</v>
      </c>
      <c r="AV142" s="13" t="s">
        <v>2217</v>
      </c>
      <c r="AW142" s="13" t="s">
        <v>26</v>
      </c>
      <c r="AX142" s="13" t="s">
        <v>2207</v>
      </c>
      <c r="AY142" s="168" t="s">
        <v>2612</v>
      </c>
    </row>
    <row r="143" spans="1:65" s="14" customFormat="1">
      <c r="B143" s="174"/>
      <c r="D143" s="161" t="s">
        <v>2624</v>
      </c>
      <c r="E143" s="175" t="s">
        <v>2395</v>
      </c>
      <c r="F143" s="176" t="s">
        <v>2638</v>
      </c>
      <c r="H143" s="177">
        <v>8</v>
      </c>
      <c r="I143" s="347"/>
      <c r="L143" s="174"/>
      <c r="M143" s="178"/>
      <c r="N143" s="179"/>
      <c r="O143" s="179"/>
      <c r="P143" s="179"/>
      <c r="Q143" s="179"/>
      <c r="R143" s="179"/>
      <c r="S143" s="179"/>
      <c r="T143" s="180"/>
      <c r="AT143" s="175" t="s">
        <v>2624</v>
      </c>
      <c r="AU143" s="175" t="s">
        <v>2217</v>
      </c>
      <c r="AV143" s="14" t="s">
        <v>2329</v>
      </c>
      <c r="AW143" s="14" t="s">
        <v>26</v>
      </c>
      <c r="AX143" s="14" t="s">
        <v>2207</v>
      </c>
      <c r="AY143" s="175" t="s">
        <v>2612</v>
      </c>
    </row>
    <row r="144" spans="1:65" s="15" customFormat="1">
      <c r="B144" s="181"/>
      <c r="D144" s="161" t="s">
        <v>2624</v>
      </c>
      <c r="E144" s="182" t="s">
        <v>2156</v>
      </c>
      <c r="F144" s="183" t="s">
        <v>2641</v>
      </c>
      <c r="H144" s="184">
        <v>90</v>
      </c>
      <c r="I144" s="348"/>
      <c r="L144" s="181"/>
      <c r="M144" s="185"/>
      <c r="N144" s="186"/>
      <c r="O144" s="186"/>
      <c r="P144" s="186"/>
      <c r="Q144" s="186"/>
      <c r="R144" s="186"/>
      <c r="S144" s="186"/>
      <c r="T144" s="187"/>
      <c r="AT144" s="182" t="s">
        <v>2624</v>
      </c>
      <c r="AU144" s="182" t="s">
        <v>2217</v>
      </c>
      <c r="AV144" s="15" t="s">
        <v>2389</v>
      </c>
      <c r="AW144" s="15" t="s">
        <v>26</v>
      </c>
      <c r="AX144" s="15" t="s">
        <v>2215</v>
      </c>
      <c r="AY144" s="182" t="s">
        <v>2612</v>
      </c>
    </row>
    <row r="145" spans="1:65" s="1" customFormat="1" ht="21.75" customHeight="1">
      <c r="A145" s="29"/>
      <c r="B145" s="146"/>
      <c r="C145" s="147" t="s">
        <v>2217</v>
      </c>
      <c r="D145" s="147" t="s">
        <v>2618</v>
      </c>
      <c r="E145" s="148" t="s">
        <v>2642</v>
      </c>
      <c r="F145" s="149" t="s">
        <v>2643</v>
      </c>
      <c r="G145" s="150" t="s">
        <v>2297</v>
      </c>
      <c r="H145" s="151">
        <v>31.5</v>
      </c>
      <c r="I145" s="344"/>
      <c r="J145" s="152">
        <f>ROUND(I145*H145,2)</f>
        <v>0</v>
      </c>
      <c r="K145" s="153"/>
      <c r="L145" s="30"/>
      <c r="M145" s="154" t="s">
        <v>2156</v>
      </c>
      <c r="N145" s="155" t="s">
        <v>2172</v>
      </c>
      <c r="O145" s="156">
        <v>0.23799999999999999</v>
      </c>
      <c r="P145" s="156">
        <f>O145*H145</f>
        <v>7.4969999999999999</v>
      </c>
      <c r="Q145" s="156">
        <v>0</v>
      </c>
      <c r="R145" s="156">
        <f>Q145*H145</f>
        <v>0</v>
      </c>
      <c r="S145" s="156">
        <v>0.40799999999999997</v>
      </c>
      <c r="T145" s="157">
        <f>S145*H145</f>
        <v>12.851999999999999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2389</v>
      </c>
      <c r="AT145" s="158" t="s">
        <v>2618</v>
      </c>
      <c r="AU145" s="158" t="s">
        <v>2217</v>
      </c>
      <c r="AY145" s="17" t="s">
        <v>2612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2215</v>
      </c>
      <c r="BK145" s="159">
        <f>ROUND(I145*H145,2)</f>
        <v>0</v>
      </c>
      <c r="BL145" s="17" t="s">
        <v>2389</v>
      </c>
      <c r="BM145" s="158" t="s">
        <v>2644</v>
      </c>
    </row>
    <row r="146" spans="1:65" s="13" customFormat="1">
      <c r="B146" s="167"/>
      <c r="D146" s="161" t="s">
        <v>2624</v>
      </c>
      <c r="E146" s="168" t="s">
        <v>2156</v>
      </c>
      <c r="F146" s="169" t="s">
        <v>2420</v>
      </c>
      <c r="H146" s="170">
        <v>31.5</v>
      </c>
      <c r="I146" s="346"/>
      <c r="L146" s="167"/>
      <c r="M146" s="171"/>
      <c r="N146" s="172"/>
      <c r="O146" s="172"/>
      <c r="P146" s="172"/>
      <c r="Q146" s="172"/>
      <c r="R146" s="172"/>
      <c r="S146" s="172"/>
      <c r="T146" s="173"/>
      <c r="AT146" s="168" t="s">
        <v>2624</v>
      </c>
      <c r="AU146" s="168" t="s">
        <v>2217</v>
      </c>
      <c r="AV146" s="13" t="s">
        <v>2217</v>
      </c>
      <c r="AW146" s="13" t="s">
        <v>26</v>
      </c>
      <c r="AX146" s="13" t="s">
        <v>2207</v>
      </c>
      <c r="AY146" s="168" t="s">
        <v>2612</v>
      </c>
    </row>
    <row r="147" spans="1:65" s="15" customFormat="1">
      <c r="B147" s="181"/>
      <c r="D147" s="161" t="s">
        <v>2624</v>
      </c>
      <c r="E147" s="182" t="s">
        <v>2156</v>
      </c>
      <c r="F147" s="183" t="s">
        <v>2641</v>
      </c>
      <c r="H147" s="184">
        <v>31.5</v>
      </c>
      <c r="I147" s="348"/>
      <c r="L147" s="181"/>
      <c r="M147" s="185"/>
      <c r="N147" s="186"/>
      <c r="O147" s="186"/>
      <c r="P147" s="186"/>
      <c r="Q147" s="186"/>
      <c r="R147" s="186"/>
      <c r="S147" s="186"/>
      <c r="T147" s="187"/>
      <c r="AT147" s="182" t="s">
        <v>2624</v>
      </c>
      <c r="AU147" s="182" t="s">
        <v>2217</v>
      </c>
      <c r="AV147" s="15" t="s">
        <v>2389</v>
      </c>
      <c r="AW147" s="15" t="s">
        <v>26</v>
      </c>
      <c r="AX147" s="15" t="s">
        <v>2215</v>
      </c>
      <c r="AY147" s="182" t="s">
        <v>2612</v>
      </c>
    </row>
    <row r="148" spans="1:65" s="1" customFormat="1" ht="16.5" customHeight="1">
      <c r="A148" s="29"/>
      <c r="B148" s="146"/>
      <c r="C148" s="147" t="s">
        <v>2329</v>
      </c>
      <c r="D148" s="147" t="s">
        <v>2618</v>
      </c>
      <c r="E148" s="148" t="s">
        <v>2645</v>
      </c>
      <c r="F148" s="149" t="s">
        <v>2646</v>
      </c>
      <c r="G148" s="150" t="s">
        <v>2297</v>
      </c>
      <c r="H148" s="151">
        <v>206.5</v>
      </c>
      <c r="I148" s="344"/>
      <c r="J148" s="152">
        <f>ROUND(I148*H148,2)</f>
        <v>0</v>
      </c>
      <c r="K148" s="153"/>
      <c r="L148" s="30"/>
      <c r="M148" s="154" t="s">
        <v>2156</v>
      </c>
      <c r="N148" s="155" t="s">
        <v>2172</v>
      </c>
      <c r="O148" s="156">
        <v>0.13100000000000001</v>
      </c>
      <c r="P148" s="156">
        <f>O148*H148</f>
        <v>27.051500000000001</v>
      </c>
      <c r="Q148" s="156">
        <v>0</v>
      </c>
      <c r="R148" s="156">
        <f>Q148*H148</f>
        <v>0</v>
      </c>
      <c r="S148" s="156">
        <v>0.19</v>
      </c>
      <c r="T148" s="157">
        <f>S148*H148</f>
        <v>39.234999999999999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2389</v>
      </c>
      <c r="AT148" s="158" t="s">
        <v>2618</v>
      </c>
      <c r="AU148" s="158" t="s">
        <v>2217</v>
      </c>
      <c r="AY148" s="17" t="s">
        <v>2612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2215</v>
      </c>
      <c r="BK148" s="159">
        <f>ROUND(I148*H148,2)</f>
        <v>0</v>
      </c>
      <c r="BL148" s="17" t="s">
        <v>2389</v>
      </c>
      <c r="BM148" s="158" t="s">
        <v>2647</v>
      </c>
    </row>
    <row r="149" spans="1:65" s="12" customFormat="1">
      <c r="B149" s="160"/>
      <c r="D149" s="161" t="s">
        <v>2624</v>
      </c>
      <c r="E149" s="162" t="s">
        <v>2156</v>
      </c>
      <c r="F149" s="163" t="s">
        <v>2648</v>
      </c>
      <c r="H149" s="162" t="s">
        <v>2156</v>
      </c>
      <c r="I149" s="345"/>
      <c r="L149" s="160"/>
      <c r="M149" s="164"/>
      <c r="N149" s="165"/>
      <c r="O149" s="165"/>
      <c r="P149" s="165"/>
      <c r="Q149" s="165"/>
      <c r="R149" s="165"/>
      <c r="S149" s="165"/>
      <c r="T149" s="166"/>
      <c r="AT149" s="162" t="s">
        <v>2624</v>
      </c>
      <c r="AU149" s="162" t="s">
        <v>2217</v>
      </c>
      <c r="AV149" s="12" t="s">
        <v>2215</v>
      </c>
      <c r="AW149" s="12" t="s">
        <v>26</v>
      </c>
      <c r="AX149" s="12" t="s">
        <v>2207</v>
      </c>
      <c r="AY149" s="162" t="s">
        <v>2612</v>
      </c>
    </row>
    <row r="150" spans="1:65" s="12" customFormat="1">
      <c r="B150" s="160"/>
      <c r="D150" s="161" t="s">
        <v>2624</v>
      </c>
      <c r="E150" s="162" t="s">
        <v>2156</v>
      </c>
      <c r="F150" s="163" t="s">
        <v>2628</v>
      </c>
      <c r="H150" s="162" t="s">
        <v>2156</v>
      </c>
      <c r="I150" s="345"/>
      <c r="L150" s="160"/>
      <c r="M150" s="164"/>
      <c r="N150" s="165"/>
      <c r="O150" s="165"/>
      <c r="P150" s="165"/>
      <c r="Q150" s="165"/>
      <c r="R150" s="165"/>
      <c r="S150" s="165"/>
      <c r="T150" s="166"/>
      <c r="AT150" s="162" t="s">
        <v>2624</v>
      </c>
      <c r="AU150" s="162" t="s">
        <v>2217</v>
      </c>
      <c r="AV150" s="12" t="s">
        <v>2215</v>
      </c>
      <c r="AW150" s="12" t="s">
        <v>26</v>
      </c>
      <c r="AX150" s="12" t="s">
        <v>2207</v>
      </c>
      <c r="AY150" s="162" t="s">
        <v>2612</v>
      </c>
    </row>
    <row r="151" spans="1:65" s="13" customFormat="1">
      <c r="B151" s="167"/>
      <c r="D151" s="161" t="s">
        <v>2624</v>
      </c>
      <c r="E151" s="168" t="s">
        <v>2156</v>
      </c>
      <c r="F151" s="169" t="s">
        <v>2649</v>
      </c>
      <c r="H151" s="170">
        <v>13</v>
      </c>
      <c r="I151" s="346"/>
      <c r="L151" s="167"/>
      <c r="M151" s="171"/>
      <c r="N151" s="172"/>
      <c r="O151" s="172"/>
      <c r="P151" s="172"/>
      <c r="Q151" s="172"/>
      <c r="R151" s="172"/>
      <c r="S151" s="172"/>
      <c r="T151" s="173"/>
      <c r="AT151" s="168" t="s">
        <v>2624</v>
      </c>
      <c r="AU151" s="168" t="s">
        <v>2217</v>
      </c>
      <c r="AV151" s="13" t="s">
        <v>2217</v>
      </c>
      <c r="AW151" s="13" t="s">
        <v>26</v>
      </c>
      <c r="AX151" s="13" t="s">
        <v>2207</v>
      </c>
      <c r="AY151" s="168" t="s">
        <v>2612</v>
      </c>
    </row>
    <row r="152" spans="1:65" s="12" customFormat="1">
      <c r="B152" s="160"/>
      <c r="D152" s="161" t="s">
        <v>2624</v>
      </c>
      <c r="E152" s="162" t="s">
        <v>2156</v>
      </c>
      <c r="F152" s="163" t="s">
        <v>2681</v>
      </c>
      <c r="H152" s="162" t="s">
        <v>2156</v>
      </c>
      <c r="I152" s="345"/>
      <c r="L152" s="160"/>
      <c r="M152" s="164"/>
      <c r="N152" s="165"/>
      <c r="O152" s="165"/>
      <c r="P152" s="165"/>
      <c r="Q152" s="165"/>
      <c r="R152" s="165"/>
      <c r="S152" s="165"/>
      <c r="T152" s="166"/>
      <c r="AT152" s="162" t="s">
        <v>2624</v>
      </c>
      <c r="AU152" s="162" t="s">
        <v>2217</v>
      </c>
      <c r="AV152" s="12" t="s">
        <v>2215</v>
      </c>
      <c r="AW152" s="12" t="s">
        <v>26</v>
      </c>
      <c r="AX152" s="12" t="s">
        <v>2207</v>
      </c>
      <c r="AY152" s="162" t="s">
        <v>2612</v>
      </c>
    </row>
    <row r="153" spans="1:65" s="13" customFormat="1">
      <c r="B153" s="167"/>
      <c r="D153" s="161" t="s">
        <v>2624</v>
      </c>
      <c r="E153" s="168" t="s">
        <v>2156</v>
      </c>
      <c r="F153" s="169" t="s">
        <v>356</v>
      </c>
      <c r="H153" s="170">
        <v>12</v>
      </c>
      <c r="I153" s="346"/>
      <c r="L153" s="167"/>
      <c r="M153" s="171"/>
      <c r="N153" s="172"/>
      <c r="O153" s="172"/>
      <c r="P153" s="172"/>
      <c r="Q153" s="172"/>
      <c r="R153" s="172"/>
      <c r="S153" s="172"/>
      <c r="T153" s="173"/>
      <c r="AT153" s="168" t="s">
        <v>2624</v>
      </c>
      <c r="AU153" s="168" t="s">
        <v>2217</v>
      </c>
      <c r="AV153" s="13" t="s">
        <v>2217</v>
      </c>
      <c r="AW153" s="13" t="s">
        <v>26</v>
      </c>
      <c r="AX153" s="13" t="s">
        <v>2207</v>
      </c>
      <c r="AY153" s="168" t="s">
        <v>2612</v>
      </c>
    </row>
    <row r="154" spans="1:65" s="12" customFormat="1">
      <c r="B154" s="160"/>
      <c r="D154" s="161" t="s">
        <v>2624</v>
      </c>
      <c r="E154" s="162" t="s">
        <v>2156</v>
      </c>
      <c r="F154" s="163" t="s">
        <v>2634</v>
      </c>
      <c r="H154" s="162" t="s">
        <v>2156</v>
      </c>
      <c r="I154" s="345"/>
      <c r="L154" s="160"/>
      <c r="M154" s="164"/>
      <c r="N154" s="165"/>
      <c r="O154" s="165"/>
      <c r="P154" s="165"/>
      <c r="Q154" s="165"/>
      <c r="R154" s="165"/>
      <c r="S154" s="165"/>
      <c r="T154" s="166"/>
      <c r="AT154" s="162" t="s">
        <v>2624</v>
      </c>
      <c r="AU154" s="162" t="s">
        <v>2217</v>
      </c>
      <c r="AV154" s="12" t="s">
        <v>2215</v>
      </c>
      <c r="AW154" s="12" t="s">
        <v>26</v>
      </c>
      <c r="AX154" s="12" t="s">
        <v>2207</v>
      </c>
      <c r="AY154" s="162" t="s">
        <v>2612</v>
      </c>
    </row>
    <row r="155" spans="1:65" s="13" customFormat="1">
      <c r="B155" s="167"/>
      <c r="D155" s="161" t="s">
        <v>2624</v>
      </c>
      <c r="E155" s="168" t="s">
        <v>2156</v>
      </c>
      <c r="F155" s="169" t="s">
        <v>2650</v>
      </c>
      <c r="H155" s="170">
        <v>6</v>
      </c>
      <c r="I155" s="346"/>
      <c r="L155" s="167"/>
      <c r="M155" s="171"/>
      <c r="N155" s="172"/>
      <c r="O155" s="172"/>
      <c r="P155" s="172"/>
      <c r="Q155" s="172"/>
      <c r="R155" s="172"/>
      <c r="S155" s="172"/>
      <c r="T155" s="173"/>
      <c r="AT155" s="168" t="s">
        <v>2624</v>
      </c>
      <c r="AU155" s="168" t="s">
        <v>2217</v>
      </c>
      <c r="AV155" s="13" t="s">
        <v>2217</v>
      </c>
      <c r="AW155" s="13" t="s">
        <v>26</v>
      </c>
      <c r="AX155" s="13" t="s">
        <v>2207</v>
      </c>
      <c r="AY155" s="168" t="s">
        <v>2612</v>
      </c>
    </row>
    <row r="156" spans="1:65" s="14" customFormat="1">
      <c r="B156" s="174"/>
      <c r="D156" s="161" t="s">
        <v>2624</v>
      </c>
      <c r="E156" s="175" t="s">
        <v>2573</v>
      </c>
      <c r="F156" s="176" t="s">
        <v>2638</v>
      </c>
      <c r="H156" s="177">
        <v>31</v>
      </c>
      <c r="I156" s="347"/>
      <c r="L156" s="174"/>
      <c r="M156" s="178"/>
      <c r="N156" s="179"/>
      <c r="O156" s="179"/>
      <c r="P156" s="179"/>
      <c r="Q156" s="179"/>
      <c r="R156" s="179"/>
      <c r="S156" s="179"/>
      <c r="T156" s="180"/>
      <c r="AT156" s="175" t="s">
        <v>2624</v>
      </c>
      <c r="AU156" s="175" t="s">
        <v>2217</v>
      </c>
      <c r="AV156" s="14" t="s">
        <v>2329</v>
      </c>
      <c r="AW156" s="14" t="s">
        <v>26</v>
      </c>
      <c r="AX156" s="14" t="s">
        <v>2207</v>
      </c>
      <c r="AY156" s="175" t="s">
        <v>2612</v>
      </c>
    </row>
    <row r="157" spans="1:65" s="12" customFormat="1">
      <c r="B157" s="160"/>
      <c r="D157" s="161" t="s">
        <v>2624</v>
      </c>
      <c r="E157" s="162" t="s">
        <v>2156</v>
      </c>
      <c r="F157" s="163" t="s">
        <v>2639</v>
      </c>
      <c r="H157" s="162" t="s">
        <v>2156</v>
      </c>
      <c r="I157" s="345"/>
      <c r="L157" s="160"/>
      <c r="M157" s="164"/>
      <c r="N157" s="165"/>
      <c r="O157" s="165"/>
      <c r="P157" s="165"/>
      <c r="Q157" s="165"/>
      <c r="R157" s="165"/>
      <c r="S157" s="165"/>
      <c r="T157" s="166"/>
      <c r="AT157" s="162" t="s">
        <v>2624</v>
      </c>
      <c r="AU157" s="162" t="s">
        <v>2217</v>
      </c>
      <c r="AV157" s="12" t="s">
        <v>2215</v>
      </c>
      <c r="AW157" s="12" t="s">
        <v>26</v>
      </c>
      <c r="AX157" s="12" t="s">
        <v>2207</v>
      </c>
      <c r="AY157" s="162" t="s">
        <v>2612</v>
      </c>
    </row>
    <row r="158" spans="1:65" s="13" customFormat="1">
      <c r="B158" s="167"/>
      <c r="D158" s="161" t="s">
        <v>2624</v>
      </c>
      <c r="E158" s="168" t="s">
        <v>2156</v>
      </c>
      <c r="F158" s="169" t="s">
        <v>2651</v>
      </c>
      <c r="H158" s="170">
        <v>2</v>
      </c>
      <c r="I158" s="346"/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2624</v>
      </c>
      <c r="AU158" s="168" t="s">
        <v>2217</v>
      </c>
      <c r="AV158" s="13" t="s">
        <v>2217</v>
      </c>
      <c r="AW158" s="13" t="s">
        <v>26</v>
      </c>
      <c r="AX158" s="13" t="s">
        <v>2207</v>
      </c>
      <c r="AY158" s="168" t="s">
        <v>2612</v>
      </c>
    </row>
    <row r="159" spans="1:65" s="14" customFormat="1">
      <c r="B159" s="174"/>
      <c r="D159" s="161" t="s">
        <v>2624</v>
      </c>
      <c r="E159" s="175" t="s">
        <v>2576</v>
      </c>
      <c r="F159" s="176" t="s">
        <v>2638</v>
      </c>
      <c r="H159" s="177">
        <v>2</v>
      </c>
      <c r="I159" s="347"/>
      <c r="L159" s="174"/>
      <c r="M159" s="178"/>
      <c r="N159" s="179"/>
      <c r="O159" s="179"/>
      <c r="P159" s="179"/>
      <c r="Q159" s="179"/>
      <c r="R159" s="179"/>
      <c r="S159" s="179"/>
      <c r="T159" s="180"/>
      <c r="AT159" s="175" t="s">
        <v>2624</v>
      </c>
      <c r="AU159" s="175" t="s">
        <v>2217</v>
      </c>
      <c r="AV159" s="14" t="s">
        <v>2329</v>
      </c>
      <c r="AW159" s="14" t="s">
        <v>26</v>
      </c>
      <c r="AX159" s="14" t="s">
        <v>2207</v>
      </c>
      <c r="AY159" s="175" t="s">
        <v>2612</v>
      </c>
    </row>
    <row r="160" spans="1:65" s="12" customFormat="1">
      <c r="B160" s="160"/>
      <c r="D160" s="161" t="s">
        <v>2624</v>
      </c>
      <c r="E160" s="162" t="s">
        <v>2156</v>
      </c>
      <c r="F160" s="163" t="s">
        <v>2652</v>
      </c>
      <c r="H160" s="162" t="s">
        <v>2156</v>
      </c>
      <c r="I160" s="345"/>
      <c r="L160" s="160"/>
      <c r="M160" s="164"/>
      <c r="N160" s="165"/>
      <c r="O160" s="165"/>
      <c r="P160" s="165"/>
      <c r="Q160" s="165"/>
      <c r="R160" s="165"/>
      <c r="S160" s="165"/>
      <c r="T160" s="166"/>
      <c r="AT160" s="162" t="s">
        <v>2624</v>
      </c>
      <c r="AU160" s="162" t="s">
        <v>2217</v>
      </c>
      <c r="AV160" s="12" t="s">
        <v>2215</v>
      </c>
      <c r="AW160" s="12" t="s">
        <v>26</v>
      </c>
      <c r="AX160" s="12" t="s">
        <v>2207</v>
      </c>
      <c r="AY160" s="162" t="s">
        <v>2612</v>
      </c>
    </row>
    <row r="161" spans="1:65" s="12" customFormat="1">
      <c r="B161" s="160"/>
      <c r="D161" s="161" t="s">
        <v>2624</v>
      </c>
      <c r="E161" s="162" t="s">
        <v>2156</v>
      </c>
      <c r="F161" s="163" t="s">
        <v>2628</v>
      </c>
      <c r="H161" s="162" t="s">
        <v>2156</v>
      </c>
      <c r="I161" s="345"/>
      <c r="L161" s="160"/>
      <c r="M161" s="164"/>
      <c r="N161" s="165"/>
      <c r="O161" s="165"/>
      <c r="P161" s="165"/>
      <c r="Q161" s="165"/>
      <c r="R161" s="165"/>
      <c r="S161" s="165"/>
      <c r="T161" s="166"/>
      <c r="AT161" s="162" t="s">
        <v>2624</v>
      </c>
      <c r="AU161" s="162" t="s">
        <v>2217</v>
      </c>
      <c r="AV161" s="12" t="s">
        <v>2215</v>
      </c>
      <c r="AW161" s="12" t="s">
        <v>26</v>
      </c>
      <c r="AX161" s="12" t="s">
        <v>2207</v>
      </c>
      <c r="AY161" s="162" t="s">
        <v>2612</v>
      </c>
    </row>
    <row r="162" spans="1:65" s="13" customFormat="1">
      <c r="B162" s="167"/>
      <c r="D162" s="161" t="s">
        <v>2624</v>
      </c>
      <c r="E162" s="168" t="s">
        <v>2156</v>
      </c>
      <c r="F162" s="169" t="s">
        <v>2653</v>
      </c>
      <c r="H162" s="170">
        <v>35.75</v>
      </c>
      <c r="I162" s="346"/>
      <c r="L162" s="167"/>
      <c r="M162" s="171"/>
      <c r="N162" s="172"/>
      <c r="O162" s="172"/>
      <c r="P162" s="172"/>
      <c r="Q162" s="172"/>
      <c r="R162" s="172"/>
      <c r="S162" s="172"/>
      <c r="T162" s="173"/>
      <c r="AT162" s="168" t="s">
        <v>2624</v>
      </c>
      <c r="AU162" s="168" t="s">
        <v>2217</v>
      </c>
      <c r="AV162" s="13" t="s">
        <v>2217</v>
      </c>
      <c r="AW162" s="13" t="s">
        <v>26</v>
      </c>
      <c r="AX162" s="13" t="s">
        <v>2207</v>
      </c>
      <c r="AY162" s="168" t="s">
        <v>2612</v>
      </c>
    </row>
    <row r="163" spans="1:65" s="12" customFormat="1">
      <c r="B163" s="160"/>
      <c r="D163" s="161" t="s">
        <v>2624</v>
      </c>
      <c r="E163" s="162" t="s">
        <v>2156</v>
      </c>
      <c r="F163" s="163" t="s">
        <v>2634</v>
      </c>
      <c r="H163" s="162" t="s">
        <v>2156</v>
      </c>
      <c r="I163" s="345"/>
      <c r="L163" s="160"/>
      <c r="M163" s="164"/>
      <c r="N163" s="165"/>
      <c r="O163" s="165"/>
      <c r="P163" s="165"/>
      <c r="Q163" s="165"/>
      <c r="R163" s="165"/>
      <c r="S163" s="165"/>
      <c r="T163" s="166"/>
      <c r="AT163" s="162" t="s">
        <v>2624</v>
      </c>
      <c r="AU163" s="162" t="s">
        <v>2217</v>
      </c>
      <c r="AV163" s="12" t="s">
        <v>2215</v>
      </c>
      <c r="AW163" s="12" t="s">
        <v>26</v>
      </c>
      <c r="AX163" s="12" t="s">
        <v>2207</v>
      </c>
      <c r="AY163" s="162" t="s">
        <v>2612</v>
      </c>
    </row>
    <row r="164" spans="1:65" s="13" customFormat="1">
      <c r="B164" s="167"/>
      <c r="D164" s="161" t="s">
        <v>2624</v>
      </c>
      <c r="E164" s="168" t="s">
        <v>2156</v>
      </c>
      <c r="F164" s="169" t="s">
        <v>2654</v>
      </c>
      <c r="H164" s="170">
        <v>10.5</v>
      </c>
      <c r="I164" s="346"/>
      <c r="L164" s="167"/>
      <c r="M164" s="171"/>
      <c r="N164" s="172"/>
      <c r="O164" s="172"/>
      <c r="P164" s="172"/>
      <c r="Q164" s="172"/>
      <c r="R164" s="172"/>
      <c r="S164" s="172"/>
      <c r="T164" s="173"/>
      <c r="AT164" s="168" t="s">
        <v>2624</v>
      </c>
      <c r="AU164" s="168" t="s">
        <v>2217</v>
      </c>
      <c r="AV164" s="13" t="s">
        <v>2217</v>
      </c>
      <c r="AW164" s="13" t="s">
        <v>26</v>
      </c>
      <c r="AX164" s="13" t="s">
        <v>2207</v>
      </c>
      <c r="AY164" s="168" t="s">
        <v>2612</v>
      </c>
    </row>
    <row r="165" spans="1:65" s="14" customFormat="1">
      <c r="B165" s="174"/>
      <c r="D165" s="161" t="s">
        <v>2624</v>
      </c>
      <c r="E165" s="175" t="s">
        <v>2578</v>
      </c>
      <c r="F165" s="176" t="s">
        <v>2638</v>
      </c>
      <c r="H165" s="177">
        <v>46.25</v>
      </c>
      <c r="I165" s="347"/>
      <c r="L165" s="174"/>
      <c r="M165" s="178"/>
      <c r="N165" s="179"/>
      <c r="O165" s="179"/>
      <c r="P165" s="179"/>
      <c r="Q165" s="179"/>
      <c r="R165" s="179"/>
      <c r="S165" s="179"/>
      <c r="T165" s="180"/>
      <c r="AT165" s="175" t="s">
        <v>2624</v>
      </c>
      <c r="AU165" s="175" t="s">
        <v>2217</v>
      </c>
      <c r="AV165" s="14" t="s">
        <v>2329</v>
      </c>
      <c r="AW165" s="14" t="s">
        <v>26</v>
      </c>
      <c r="AX165" s="14" t="s">
        <v>2207</v>
      </c>
      <c r="AY165" s="175" t="s">
        <v>2612</v>
      </c>
    </row>
    <row r="166" spans="1:65" s="12" customFormat="1">
      <c r="B166" s="160"/>
      <c r="D166" s="161" t="s">
        <v>2624</v>
      </c>
      <c r="E166" s="162" t="s">
        <v>2156</v>
      </c>
      <c r="F166" s="163" t="s">
        <v>2639</v>
      </c>
      <c r="H166" s="162" t="s">
        <v>2156</v>
      </c>
      <c r="I166" s="345"/>
      <c r="L166" s="160"/>
      <c r="M166" s="164"/>
      <c r="N166" s="165"/>
      <c r="O166" s="165"/>
      <c r="P166" s="165"/>
      <c r="Q166" s="165"/>
      <c r="R166" s="165"/>
      <c r="S166" s="165"/>
      <c r="T166" s="166"/>
      <c r="AT166" s="162" t="s">
        <v>2624</v>
      </c>
      <c r="AU166" s="162" t="s">
        <v>2217</v>
      </c>
      <c r="AV166" s="12" t="s">
        <v>2215</v>
      </c>
      <c r="AW166" s="12" t="s">
        <v>26</v>
      </c>
      <c r="AX166" s="12" t="s">
        <v>2207</v>
      </c>
      <c r="AY166" s="162" t="s">
        <v>2612</v>
      </c>
    </row>
    <row r="167" spans="1:65" s="13" customFormat="1">
      <c r="B167" s="167"/>
      <c r="D167" s="161" t="s">
        <v>2624</v>
      </c>
      <c r="E167" s="168" t="s">
        <v>2156</v>
      </c>
      <c r="F167" s="169" t="s">
        <v>2655</v>
      </c>
      <c r="H167" s="170">
        <v>8</v>
      </c>
      <c r="I167" s="346"/>
      <c r="L167" s="167"/>
      <c r="M167" s="171"/>
      <c r="N167" s="172"/>
      <c r="O167" s="172"/>
      <c r="P167" s="172"/>
      <c r="Q167" s="172"/>
      <c r="R167" s="172"/>
      <c r="S167" s="172"/>
      <c r="T167" s="173"/>
      <c r="AT167" s="168" t="s">
        <v>2624</v>
      </c>
      <c r="AU167" s="168" t="s">
        <v>2217</v>
      </c>
      <c r="AV167" s="13" t="s">
        <v>2217</v>
      </c>
      <c r="AW167" s="13" t="s">
        <v>26</v>
      </c>
      <c r="AX167" s="13" t="s">
        <v>2207</v>
      </c>
      <c r="AY167" s="168" t="s">
        <v>2612</v>
      </c>
    </row>
    <row r="168" spans="1:65" s="14" customFormat="1">
      <c r="B168" s="174"/>
      <c r="D168" s="161" t="s">
        <v>2624</v>
      </c>
      <c r="E168" s="175" t="s">
        <v>2581</v>
      </c>
      <c r="F168" s="176" t="s">
        <v>2638</v>
      </c>
      <c r="H168" s="177">
        <v>8</v>
      </c>
      <c r="I168" s="347"/>
      <c r="L168" s="174"/>
      <c r="M168" s="178"/>
      <c r="N168" s="179"/>
      <c r="O168" s="179"/>
      <c r="P168" s="179"/>
      <c r="Q168" s="179"/>
      <c r="R168" s="179"/>
      <c r="S168" s="179"/>
      <c r="T168" s="180"/>
      <c r="AT168" s="175" t="s">
        <v>2624</v>
      </c>
      <c r="AU168" s="175" t="s">
        <v>2217</v>
      </c>
      <c r="AV168" s="14" t="s">
        <v>2329</v>
      </c>
      <c r="AW168" s="14" t="s">
        <v>26</v>
      </c>
      <c r="AX168" s="14" t="s">
        <v>2207</v>
      </c>
      <c r="AY168" s="175" t="s">
        <v>2612</v>
      </c>
    </row>
    <row r="169" spans="1:65" s="12" customFormat="1">
      <c r="B169" s="160"/>
      <c r="D169" s="161" t="s">
        <v>2624</v>
      </c>
      <c r="E169" s="162" t="s">
        <v>2156</v>
      </c>
      <c r="F169" s="163" t="s">
        <v>2656</v>
      </c>
      <c r="H169" s="162" t="s">
        <v>2156</v>
      </c>
      <c r="I169" s="345"/>
      <c r="L169" s="160"/>
      <c r="M169" s="164"/>
      <c r="N169" s="165"/>
      <c r="O169" s="165"/>
      <c r="P169" s="165"/>
      <c r="Q169" s="165"/>
      <c r="R169" s="165"/>
      <c r="S169" s="165"/>
      <c r="T169" s="166"/>
      <c r="AT169" s="162" t="s">
        <v>2624</v>
      </c>
      <c r="AU169" s="162" t="s">
        <v>2217</v>
      </c>
      <c r="AV169" s="12" t="s">
        <v>2215</v>
      </c>
      <c r="AW169" s="12" t="s">
        <v>26</v>
      </c>
      <c r="AX169" s="12" t="s">
        <v>2207</v>
      </c>
      <c r="AY169" s="162" t="s">
        <v>2612</v>
      </c>
    </row>
    <row r="170" spans="1:65" s="13" customFormat="1">
      <c r="B170" s="167"/>
      <c r="D170" s="161" t="s">
        <v>2624</v>
      </c>
      <c r="E170" s="168" t="s">
        <v>2156</v>
      </c>
      <c r="F170" s="169" t="s">
        <v>2440</v>
      </c>
      <c r="H170" s="170">
        <v>119.25</v>
      </c>
      <c r="I170" s="346"/>
      <c r="L170" s="167"/>
      <c r="M170" s="171"/>
      <c r="N170" s="172"/>
      <c r="O170" s="172"/>
      <c r="P170" s="172"/>
      <c r="Q170" s="172"/>
      <c r="R170" s="172"/>
      <c r="S170" s="172"/>
      <c r="T170" s="173"/>
      <c r="AT170" s="168" t="s">
        <v>2624</v>
      </c>
      <c r="AU170" s="168" t="s">
        <v>2217</v>
      </c>
      <c r="AV170" s="13" t="s">
        <v>2217</v>
      </c>
      <c r="AW170" s="13" t="s">
        <v>26</v>
      </c>
      <c r="AX170" s="13" t="s">
        <v>2207</v>
      </c>
      <c r="AY170" s="168" t="s">
        <v>2612</v>
      </c>
    </row>
    <row r="171" spans="1:65" s="14" customFormat="1">
      <c r="B171" s="174"/>
      <c r="D171" s="161" t="s">
        <v>2624</v>
      </c>
      <c r="E171" s="175" t="s">
        <v>2156</v>
      </c>
      <c r="F171" s="176" t="s">
        <v>2638</v>
      </c>
      <c r="H171" s="177">
        <v>119.25</v>
      </c>
      <c r="I171" s="347"/>
      <c r="L171" s="174"/>
      <c r="M171" s="178"/>
      <c r="N171" s="179"/>
      <c r="O171" s="179"/>
      <c r="P171" s="179"/>
      <c r="Q171" s="179"/>
      <c r="R171" s="179"/>
      <c r="S171" s="179"/>
      <c r="T171" s="180"/>
      <c r="AT171" s="175" t="s">
        <v>2624</v>
      </c>
      <c r="AU171" s="175" t="s">
        <v>2217</v>
      </c>
      <c r="AV171" s="14" t="s">
        <v>2329</v>
      </c>
      <c r="AW171" s="14" t="s">
        <v>26</v>
      </c>
      <c r="AX171" s="14" t="s">
        <v>2207</v>
      </c>
      <c r="AY171" s="175" t="s">
        <v>2612</v>
      </c>
    </row>
    <row r="172" spans="1:65" s="15" customFormat="1">
      <c r="B172" s="181"/>
      <c r="D172" s="161" t="s">
        <v>2624</v>
      </c>
      <c r="E172" s="182" t="s">
        <v>2156</v>
      </c>
      <c r="F172" s="183" t="s">
        <v>2641</v>
      </c>
      <c r="H172" s="184">
        <v>206.5</v>
      </c>
      <c r="I172" s="348"/>
      <c r="L172" s="181"/>
      <c r="M172" s="185"/>
      <c r="N172" s="186"/>
      <c r="O172" s="186"/>
      <c r="P172" s="186"/>
      <c r="Q172" s="186"/>
      <c r="R172" s="186"/>
      <c r="S172" s="186"/>
      <c r="T172" s="187"/>
      <c r="AT172" s="182" t="s">
        <v>2624</v>
      </c>
      <c r="AU172" s="182" t="s">
        <v>2217</v>
      </c>
      <c r="AV172" s="15" t="s">
        <v>2389</v>
      </c>
      <c r="AW172" s="15" t="s">
        <v>26</v>
      </c>
      <c r="AX172" s="15" t="s">
        <v>2215</v>
      </c>
      <c r="AY172" s="182" t="s">
        <v>2612</v>
      </c>
    </row>
    <row r="173" spans="1:65" s="1" customFormat="1" ht="21.75" customHeight="1">
      <c r="A173" s="29"/>
      <c r="B173" s="146"/>
      <c r="C173" s="147" t="s">
        <v>2389</v>
      </c>
      <c r="D173" s="147" t="s">
        <v>2618</v>
      </c>
      <c r="E173" s="148" t="s">
        <v>2657</v>
      </c>
      <c r="F173" s="149" t="s">
        <v>2658</v>
      </c>
      <c r="G173" s="150" t="s">
        <v>2297</v>
      </c>
      <c r="H173" s="151">
        <v>204.5</v>
      </c>
      <c r="I173" s="344"/>
      <c r="J173" s="152">
        <f>ROUND(I173*H173,2)</f>
        <v>0</v>
      </c>
      <c r="K173" s="153"/>
      <c r="L173" s="30"/>
      <c r="M173" s="154" t="s">
        <v>2156</v>
      </c>
      <c r="N173" s="155" t="s">
        <v>2172</v>
      </c>
      <c r="O173" s="156">
        <v>0.19</v>
      </c>
      <c r="P173" s="156">
        <f>O173*H173</f>
        <v>38.855000000000004</v>
      </c>
      <c r="Q173" s="156">
        <v>0</v>
      </c>
      <c r="R173" s="156">
        <f>Q173*H173</f>
        <v>0</v>
      </c>
      <c r="S173" s="156">
        <v>0.28999999999999998</v>
      </c>
      <c r="T173" s="157">
        <f>S173*H173</f>
        <v>59.304999999999993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2389</v>
      </c>
      <c r="AT173" s="158" t="s">
        <v>2618</v>
      </c>
      <c r="AU173" s="158" t="s">
        <v>2217</v>
      </c>
      <c r="AY173" s="17" t="s">
        <v>2612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2215</v>
      </c>
      <c r="BK173" s="159">
        <f>ROUND(I173*H173,2)</f>
        <v>0</v>
      </c>
      <c r="BL173" s="17" t="s">
        <v>2389</v>
      </c>
      <c r="BM173" s="158" t="s">
        <v>2659</v>
      </c>
    </row>
    <row r="174" spans="1:65" s="12" customFormat="1">
      <c r="B174" s="160"/>
      <c r="D174" s="161" t="s">
        <v>2624</v>
      </c>
      <c r="E174" s="162" t="s">
        <v>2156</v>
      </c>
      <c r="F174" s="163" t="s">
        <v>2660</v>
      </c>
      <c r="H174" s="162" t="s">
        <v>2156</v>
      </c>
      <c r="I174" s="345"/>
      <c r="L174" s="160"/>
      <c r="M174" s="164"/>
      <c r="N174" s="165"/>
      <c r="O174" s="165"/>
      <c r="P174" s="165"/>
      <c r="Q174" s="165"/>
      <c r="R174" s="165"/>
      <c r="S174" s="165"/>
      <c r="T174" s="166"/>
      <c r="AT174" s="162" t="s">
        <v>2624</v>
      </c>
      <c r="AU174" s="162" t="s">
        <v>2217</v>
      </c>
      <c r="AV174" s="12" t="s">
        <v>2215</v>
      </c>
      <c r="AW174" s="12" t="s">
        <v>26</v>
      </c>
      <c r="AX174" s="12" t="s">
        <v>2207</v>
      </c>
      <c r="AY174" s="162" t="s">
        <v>2612</v>
      </c>
    </row>
    <row r="175" spans="1:65" s="12" customFormat="1">
      <c r="B175" s="160"/>
      <c r="D175" s="161" t="s">
        <v>2624</v>
      </c>
      <c r="E175" s="162" t="s">
        <v>2156</v>
      </c>
      <c r="F175" s="163" t="s">
        <v>2661</v>
      </c>
      <c r="H175" s="162" t="s">
        <v>2156</v>
      </c>
      <c r="I175" s="345"/>
      <c r="L175" s="160"/>
      <c r="M175" s="164"/>
      <c r="N175" s="165"/>
      <c r="O175" s="165"/>
      <c r="P175" s="165"/>
      <c r="Q175" s="165"/>
      <c r="R175" s="165"/>
      <c r="S175" s="165"/>
      <c r="T175" s="166"/>
      <c r="AT175" s="162" t="s">
        <v>2624</v>
      </c>
      <c r="AU175" s="162" t="s">
        <v>2217</v>
      </c>
      <c r="AV175" s="12" t="s">
        <v>2215</v>
      </c>
      <c r="AW175" s="12" t="s">
        <v>26</v>
      </c>
      <c r="AX175" s="12" t="s">
        <v>2207</v>
      </c>
      <c r="AY175" s="162" t="s">
        <v>2612</v>
      </c>
    </row>
    <row r="176" spans="1:65" s="13" customFormat="1">
      <c r="B176" s="167"/>
      <c r="D176" s="161" t="s">
        <v>2624</v>
      </c>
      <c r="E176" s="168" t="s">
        <v>2156</v>
      </c>
      <c r="F176" s="169" t="s">
        <v>2298</v>
      </c>
      <c r="H176" s="170">
        <v>34.75</v>
      </c>
      <c r="I176" s="346"/>
      <c r="L176" s="167"/>
      <c r="M176" s="171"/>
      <c r="N176" s="172"/>
      <c r="O176" s="172"/>
      <c r="P176" s="172"/>
      <c r="Q176" s="172"/>
      <c r="R176" s="172"/>
      <c r="S176" s="172"/>
      <c r="T176" s="173"/>
      <c r="AT176" s="168" t="s">
        <v>2624</v>
      </c>
      <c r="AU176" s="168" t="s">
        <v>2217</v>
      </c>
      <c r="AV176" s="13" t="s">
        <v>2217</v>
      </c>
      <c r="AW176" s="13" t="s">
        <v>26</v>
      </c>
      <c r="AX176" s="13" t="s">
        <v>2207</v>
      </c>
      <c r="AY176" s="168" t="s">
        <v>2612</v>
      </c>
    </row>
    <row r="177" spans="2:51" s="12" customFormat="1">
      <c r="B177" s="160"/>
      <c r="D177" s="161" t="s">
        <v>2624</v>
      </c>
      <c r="E177" s="162" t="s">
        <v>2156</v>
      </c>
      <c r="F177" s="163" t="s">
        <v>2662</v>
      </c>
      <c r="H177" s="162" t="s">
        <v>2156</v>
      </c>
      <c r="I177" s="345"/>
      <c r="L177" s="160"/>
      <c r="M177" s="164"/>
      <c r="N177" s="165"/>
      <c r="O177" s="165"/>
      <c r="P177" s="165"/>
      <c r="Q177" s="165"/>
      <c r="R177" s="165"/>
      <c r="S177" s="165"/>
      <c r="T177" s="166"/>
      <c r="AT177" s="162" t="s">
        <v>2624</v>
      </c>
      <c r="AU177" s="162" t="s">
        <v>2217</v>
      </c>
      <c r="AV177" s="12" t="s">
        <v>2215</v>
      </c>
      <c r="AW177" s="12" t="s">
        <v>26</v>
      </c>
      <c r="AX177" s="12" t="s">
        <v>2207</v>
      </c>
      <c r="AY177" s="162" t="s">
        <v>2612</v>
      </c>
    </row>
    <row r="178" spans="2:51" s="13" customFormat="1">
      <c r="B178" s="167"/>
      <c r="D178" s="161" t="s">
        <v>2624</v>
      </c>
      <c r="E178" s="168" t="s">
        <v>2156</v>
      </c>
      <c r="F178" s="169" t="s">
        <v>2300</v>
      </c>
      <c r="H178" s="170">
        <v>0</v>
      </c>
      <c r="I178" s="346"/>
      <c r="L178" s="167"/>
      <c r="M178" s="171"/>
      <c r="N178" s="172"/>
      <c r="O178" s="172"/>
      <c r="P178" s="172"/>
      <c r="Q178" s="172"/>
      <c r="R178" s="172"/>
      <c r="S178" s="172"/>
      <c r="T178" s="173"/>
      <c r="AT178" s="168" t="s">
        <v>2624</v>
      </c>
      <c r="AU178" s="168" t="s">
        <v>2217</v>
      </c>
      <c r="AV178" s="13" t="s">
        <v>2217</v>
      </c>
      <c r="AW178" s="13" t="s">
        <v>26</v>
      </c>
      <c r="AX178" s="13" t="s">
        <v>2207</v>
      </c>
      <c r="AY178" s="168" t="s">
        <v>2612</v>
      </c>
    </row>
    <row r="179" spans="2:51" s="14" customFormat="1">
      <c r="B179" s="174"/>
      <c r="D179" s="161" t="s">
        <v>2624</v>
      </c>
      <c r="E179" s="175" t="s">
        <v>2567</v>
      </c>
      <c r="F179" s="176" t="s">
        <v>2638</v>
      </c>
      <c r="H179" s="177">
        <v>34.75</v>
      </c>
      <c r="I179" s="347"/>
      <c r="L179" s="174"/>
      <c r="M179" s="178"/>
      <c r="N179" s="179"/>
      <c r="O179" s="179"/>
      <c r="P179" s="179"/>
      <c r="Q179" s="179"/>
      <c r="R179" s="179"/>
      <c r="S179" s="179"/>
      <c r="T179" s="180"/>
      <c r="AT179" s="175" t="s">
        <v>2624</v>
      </c>
      <c r="AU179" s="175" t="s">
        <v>2217</v>
      </c>
      <c r="AV179" s="14" t="s">
        <v>2329</v>
      </c>
      <c r="AW179" s="14" t="s">
        <v>26</v>
      </c>
      <c r="AX179" s="14" t="s">
        <v>2207</v>
      </c>
      <c r="AY179" s="175" t="s">
        <v>2612</v>
      </c>
    </row>
    <row r="180" spans="2:51" s="12" customFormat="1">
      <c r="B180" s="160"/>
      <c r="D180" s="161" t="s">
        <v>2624</v>
      </c>
      <c r="E180" s="162" t="s">
        <v>2156</v>
      </c>
      <c r="F180" s="163" t="s">
        <v>2663</v>
      </c>
      <c r="H180" s="162" t="s">
        <v>2156</v>
      </c>
      <c r="I180" s="345"/>
      <c r="L180" s="160"/>
      <c r="M180" s="164"/>
      <c r="N180" s="165"/>
      <c r="O180" s="165"/>
      <c r="P180" s="165"/>
      <c r="Q180" s="165"/>
      <c r="R180" s="165"/>
      <c r="S180" s="165"/>
      <c r="T180" s="166"/>
      <c r="AT180" s="162" t="s">
        <v>2624</v>
      </c>
      <c r="AU180" s="162" t="s">
        <v>2217</v>
      </c>
      <c r="AV180" s="12" t="s">
        <v>2215</v>
      </c>
      <c r="AW180" s="12" t="s">
        <v>26</v>
      </c>
      <c r="AX180" s="12" t="s">
        <v>2207</v>
      </c>
      <c r="AY180" s="162" t="s">
        <v>2612</v>
      </c>
    </row>
    <row r="181" spans="2:51" s="12" customFormat="1">
      <c r="B181" s="160"/>
      <c r="D181" s="161" t="s">
        <v>2624</v>
      </c>
      <c r="E181" s="162" t="s">
        <v>2156</v>
      </c>
      <c r="F181" s="163" t="s">
        <v>2664</v>
      </c>
      <c r="H181" s="162" t="s">
        <v>2156</v>
      </c>
      <c r="I181" s="345"/>
      <c r="L181" s="160"/>
      <c r="M181" s="164"/>
      <c r="N181" s="165"/>
      <c r="O181" s="165"/>
      <c r="P181" s="165"/>
      <c r="Q181" s="165"/>
      <c r="R181" s="165"/>
      <c r="S181" s="165"/>
      <c r="T181" s="166"/>
      <c r="AT181" s="162" t="s">
        <v>2624</v>
      </c>
      <c r="AU181" s="162" t="s">
        <v>2217</v>
      </c>
      <c r="AV181" s="12" t="s">
        <v>2215</v>
      </c>
      <c r="AW181" s="12" t="s">
        <v>26</v>
      </c>
      <c r="AX181" s="12" t="s">
        <v>2207</v>
      </c>
      <c r="AY181" s="162" t="s">
        <v>2612</v>
      </c>
    </row>
    <row r="182" spans="2:51" s="13" customFormat="1">
      <c r="B182" s="167"/>
      <c r="D182" s="161" t="s">
        <v>2624</v>
      </c>
      <c r="E182" s="168" t="s">
        <v>2156</v>
      </c>
      <c r="F182" s="169" t="s">
        <v>2309</v>
      </c>
      <c r="H182" s="170">
        <v>76.5</v>
      </c>
      <c r="I182" s="346"/>
      <c r="L182" s="167"/>
      <c r="M182" s="171"/>
      <c r="N182" s="172"/>
      <c r="O182" s="172"/>
      <c r="P182" s="172"/>
      <c r="Q182" s="172"/>
      <c r="R182" s="172"/>
      <c r="S182" s="172"/>
      <c r="T182" s="173"/>
      <c r="AT182" s="168" t="s">
        <v>2624</v>
      </c>
      <c r="AU182" s="168" t="s">
        <v>2217</v>
      </c>
      <c r="AV182" s="13" t="s">
        <v>2217</v>
      </c>
      <c r="AW182" s="13" t="s">
        <v>26</v>
      </c>
      <c r="AX182" s="13" t="s">
        <v>2207</v>
      </c>
      <c r="AY182" s="168" t="s">
        <v>2612</v>
      </c>
    </row>
    <row r="183" spans="2:51" s="12" customFormat="1">
      <c r="B183" s="160"/>
      <c r="D183" s="161" t="s">
        <v>2624</v>
      </c>
      <c r="E183" s="162" t="s">
        <v>2156</v>
      </c>
      <c r="F183" s="163" t="s">
        <v>2662</v>
      </c>
      <c r="H183" s="162" t="s">
        <v>2156</v>
      </c>
      <c r="I183" s="345"/>
      <c r="L183" s="160"/>
      <c r="M183" s="164"/>
      <c r="N183" s="165"/>
      <c r="O183" s="165"/>
      <c r="P183" s="165"/>
      <c r="Q183" s="165"/>
      <c r="R183" s="165"/>
      <c r="S183" s="165"/>
      <c r="T183" s="166"/>
      <c r="AT183" s="162" t="s">
        <v>2624</v>
      </c>
      <c r="AU183" s="162" t="s">
        <v>2217</v>
      </c>
      <c r="AV183" s="12" t="s">
        <v>2215</v>
      </c>
      <c r="AW183" s="12" t="s">
        <v>26</v>
      </c>
      <c r="AX183" s="12" t="s">
        <v>2207</v>
      </c>
      <c r="AY183" s="162" t="s">
        <v>2612</v>
      </c>
    </row>
    <row r="184" spans="2:51" s="13" customFormat="1">
      <c r="B184" s="167"/>
      <c r="D184" s="161" t="s">
        <v>2624</v>
      </c>
      <c r="E184" s="168" t="s">
        <v>2156</v>
      </c>
      <c r="F184" s="169" t="s">
        <v>2312</v>
      </c>
      <c r="H184" s="170">
        <v>8</v>
      </c>
      <c r="I184" s="346"/>
      <c r="L184" s="167"/>
      <c r="M184" s="171"/>
      <c r="N184" s="172"/>
      <c r="O184" s="172"/>
      <c r="P184" s="172"/>
      <c r="Q184" s="172"/>
      <c r="R184" s="172"/>
      <c r="S184" s="172"/>
      <c r="T184" s="173"/>
      <c r="AT184" s="168" t="s">
        <v>2624</v>
      </c>
      <c r="AU184" s="168" t="s">
        <v>2217</v>
      </c>
      <c r="AV184" s="13" t="s">
        <v>2217</v>
      </c>
      <c r="AW184" s="13" t="s">
        <v>26</v>
      </c>
      <c r="AX184" s="13" t="s">
        <v>2207</v>
      </c>
      <c r="AY184" s="168" t="s">
        <v>2612</v>
      </c>
    </row>
    <row r="185" spans="2:51" s="14" customFormat="1">
      <c r="B185" s="174"/>
      <c r="D185" s="161" t="s">
        <v>2624</v>
      </c>
      <c r="E185" s="175" t="s">
        <v>2569</v>
      </c>
      <c r="F185" s="176" t="s">
        <v>2638</v>
      </c>
      <c r="H185" s="177">
        <v>84.5</v>
      </c>
      <c r="I185" s="347"/>
      <c r="L185" s="174"/>
      <c r="M185" s="178"/>
      <c r="N185" s="179"/>
      <c r="O185" s="179"/>
      <c r="P185" s="179"/>
      <c r="Q185" s="179"/>
      <c r="R185" s="179"/>
      <c r="S185" s="179"/>
      <c r="T185" s="180"/>
      <c r="AT185" s="175" t="s">
        <v>2624</v>
      </c>
      <c r="AU185" s="175" t="s">
        <v>2217</v>
      </c>
      <c r="AV185" s="14" t="s">
        <v>2329</v>
      </c>
      <c r="AW185" s="14" t="s">
        <v>26</v>
      </c>
      <c r="AX185" s="14" t="s">
        <v>2207</v>
      </c>
      <c r="AY185" s="175" t="s">
        <v>2612</v>
      </c>
    </row>
    <row r="186" spans="2:51" s="12" customFormat="1">
      <c r="B186" s="160"/>
      <c r="D186" s="161" t="s">
        <v>2624</v>
      </c>
      <c r="E186" s="162" t="s">
        <v>2156</v>
      </c>
      <c r="F186" s="163" t="s">
        <v>2665</v>
      </c>
      <c r="H186" s="162" t="s">
        <v>2156</v>
      </c>
      <c r="I186" s="345"/>
      <c r="L186" s="160"/>
      <c r="M186" s="164"/>
      <c r="N186" s="165"/>
      <c r="O186" s="165"/>
      <c r="P186" s="165"/>
      <c r="Q186" s="165"/>
      <c r="R186" s="165"/>
      <c r="S186" s="165"/>
      <c r="T186" s="166"/>
      <c r="AT186" s="162" t="s">
        <v>2624</v>
      </c>
      <c r="AU186" s="162" t="s">
        <v>2217</v>
      </c>
      <c r="AV186" s="12" t="s">
        <v>2215</v>
      </c>
      <c r="AW186" s="12" t="s">
        <v>26</v>
      </c>
      <c r="AX186" s="12" t="s">
        <v>2207</v>
      </c>
      <c r="AY186" s="162" t="s">
        <v>2612</v>
      </c>
    </row>
    <row r="187" spans="2:51" s="12" customFormat="1">
      <c r="B187" s="160"/>
      <c r="D187" s="161" t="s">
        <v>2624</v>
      </c>
      <c r="E187" s="162" t="s">
        <v>2156</v>
      </c>
      <c r="F187" s="163" t="s">
        <v>2664</v>
      </c>
      <c r="H187" s="162" t="s">
        <v>2156</v>
      </c>
      <c r="I187" s="345"/>
      <c r="L187" s="160"/>
      <c r="M187" s="164"/>
      <c r="N187" s="165"/>
      <c r="O187" s="165"/>
      <c r="P187" s="165"/>
      <c r="Q187" s="165"/>
      <c r="R187" s="165"/>
      <c r="S187" s="165"/>
      <c r="T187" s="166"/>
      <c r="AT187" s="162" t="s">
        <v>2624</v>
      </c>
      <c r="AU187" s="162" t="s">
        <v>2217</v>
      </c>
      <c r="AV187" s="12" t="s">
        <v>2215</v>
      </c>
      <c r="AW187" s="12" t="s">
        <v>26</v>
      </c>
      <c r="AX187" s="12" t="s">
        <v>2207</v>
      </c>
      <c r="AY187" s="162" t="s">
        <v>2612</v>
      </c>
    </row>
    <row r="188" spans="2:51" s="13" customFormat="1">
      <c r="B188" s="167"/>
      <c r="D188" s="161" t="s">
        <v>2624</v>
      </c>
      <c r="E188" s="168" t="s">
        <v>2156</v>
      </c>
      <c r="F188" s="169" t="s">
        <v>2324</v>
      </c>
      <c r="H188" s="170">
        <v>80.25</v>
      </c>
      <c r="I188" s="346"/>
      <c r="L188" s="167"/>
      <c r="M188" s="171"/>
      <c r="N188" s="172"/>
      <c r="O188" s="172"/>
      <c r="P188" s="172"/>
      <c r="Q188" s="172"/>
      <c r="R188" s="172"/>
      <c r="S188" s="172"/>
      <c r="T188" s="173"/>
      <c r="AT188" s="168" t="s">
        <v>2624</v>
      </c>
      <c r="AU188" s="168" t="s">
        <v>2217</v>
      </c>
      <c r="AV188" s="13" t="s">
        <v>2217</v>
      </c>
      <c r="AW188" s="13" t="s">
        <v>26</v>
      </c>
      <c r="AX188" s="13" t="s">
        <v>2207</v>
      </c>
      <c r="AY188" s="168" t="s">
        <v>2612</v>
      </c>
    </row>
    <row r="189" spans="2:51" s="12" customFormat="1">
      <c r="B189" s="160"/>
      <c r="D189" s="161" t="s">
        <v>2624</v>
      </c>
      <c r="E189" s="162" t="s">
        <v>2156</v>
      </c>
      <c r="F189" s="163" t="s">
        <v>2662</v>
      </c>
      <c r="H189" s="162" t="s">
        <v>2156</v>
      </c>
      <c r="I189" s="345"/>
      <c r="L189" s="160"/>
      <c r="M189" s="164"/>
      <c r="N189" s="165"/>
      <c r="O189" s="165"/>
      <c r="P189" s="165"/>
      <c r="Q189" s="165"/>
      <c r="R189" s="165"/>
      <c r="S189" s="165"/>
      <c r="T189" s="166"/>
      <c r="AT189" s="162" t="s">
        <v>2624</v>
      </c>
      <c r="AU189" s="162" t="s">
        <v>2217</v>
      </c>
      <c r="AV189" s="12" t="s">
        <v>2215</v>
      </c>
      <c r="AW189" s="12" t="s">
        <v>26</v>
      </c>
      <c r="AX189" s="12" t="s">
        <v>2207</v>
      </c>
      <c r="AY189" s="162" t="s">
        <v>2612</v>
      </c>
    </row>
    <row r="190" spans="2:51" s="13" customFormat="1">
      <c r="B190" s="167"/>
      <c r="D190" s="161" t="s">
        <v>2624</v>
      </c>
      <c r="E190" s="168" t="s">
        <v>2156</v>
      </c>
      <c r="F190" s="169" t="s">
        <v>2327</v>
      </c>
      <c r="H190" s="170">
        <v>5</v>
      </c>
      <c r="I190" s="346"/>
      <c r="L190" s="167"/>
      <c r="M190" s="171"/>
      <c r="N190" s="172"/>
      <c r="O190" s="172"/>
      <c r="P190" s="172"/>
      <c r="Q190" s="172"/>
      <c r="R190" s="172"/>
      <c r="S190" s="172"/>
      <c r="T190" s="173"/>
      <c r="AT190" s="168" t="s">
        <v>2624</v>
      </c>
      <c r="AU190" s="168" t="s">
        <v>2217</v>
      </c>
      <c r="AV190" s="13" t="s">
        <v>2217</v>
      </c>
      <c r="AW190" s="13" t="s">
        <v>26</v>
      </c>
      <c r="AX190" s="13" t="s">
        <v>2207</v>
      </c>
      <c r="AY190" s="168" t="s">
        <v>2612</v>
      </c>
    </row>
    <row r="191" spans="2:51" s="14" customFormat="1">
      <c r="B191" s="174"/>
      <c r="D191" s="161" t="s">
        <v>2624</v>
      </c>
      <c r="E191" s="175" t="s">
        <v>2571</v>
      </c>
      <c r="F191" s="176" t="s">
        <v>2638</v>
      </c>
      <c r="H191" s="177">
        <v>85.25</v>
      </c>
      <c r="I191" s="347"/>
      <c r="L191" s="174"/>
      <c r="M191" s="178"/>
      <c r="N191" s="179"/>
      <c r="O191" s="179"/>
      <c r="P191" s="179"/>
      <c r="Q191" s="179"/>
      <c r="R191" s="179"/>
      <c r="S191" s="179"/>
      <c r="T191" s="180"/>
      <c r="AT191" s="175" t="s">
        <v>2624</v>
      </c>
      <c r="AU191" s="175" t="s">
        <v>2217</v>
      </c>
      <c r="AV191" s="14" t="s">
        <v>2329</v>
      </c>
      <c r="AW191" s="14" t="s">
        <v>26</v>
      </c>
      <c r="AX191" s="14" t="s">
        <v>2207</v>
      </c>
      <c r="AY191" s="175" t="s">
        <v>2612</v>
      </c>
    </row>
    <row r="192" spans="2:51" s="15" customFormat="1">
      <c r="B192" s="181"/>
      <c r="D192" s="161" t="s">
        <v>2624</v>
      </c>
      <c r="E192" s="182" t="s">
        <v>2156</v>
      </c>
      <c r="F192" s="183" t="s">
        <v>2641</v>
      </c>
      <c r="H192" s="184">
        <v>204.5</v>
      </c>
      <c r="I192" s="348"/>
      <c r="L192" s="181"/>
      <c r="M192" s="185"/>
      <c r="N192" s="186"/>
      <c r="O192" s="186"/>
      <c r="P192" s="186"/>
      <c r="Q192" s="186"/>
      <c r="R192" s="186"/>
      <c r="S192" s="186"/>
      <c r="T192" s="187"/>
      <c r="AT192" s="182" t="s">
        <v>2624</v>
      </c>
      <c r="AU192" s="182" t="s">
        <v>2217</v>
      </c>
      <c r="AV192" s="15" t="s">
        <v>2389</v>
      </c>
      <c r="AW192" s="15" t="s">
        <v>26</v>
      </c>
      <c r="AX192" s="15" t="s">
        <v>2215</v>
      </c>
      <c r="AY192" s="182" t="s">
        <v>2612</v>
      </c>
    </row>
    <row r="193" spans="1:65" s="1" customFormat="1" ht="16.5" customHeight="1">
      <c r="A193" s="29"/>
      <c r="B193" s="146"/>
      <c r="C193" s="147" t="s">
        <v>2386</v>
      </c>
      <c r="D193" s="147" t="s">
        <v>2618</v>
      </c>
      <c r="E193" s="148" t="s">
        <v>2666</v>
      </c>
      <c r="F193" s="149" t="s">
        <v>2667</v>
      </c>
      <c r="G193" s="150" t="s">
        <v>2297</v>
      </c>
      <c r="H193" s="151">
        <v>267.75</v>
      </c>
      <c r="I193" s="344"/>
      <c r="J193" s="152">
        <f>ROUND(I193*H193,2)</f>
        <v>0</v>
      </c>
      <c r="K193" s="153"/>
      <c r="L193" s="30"/>
      <c r="M193" s="154" t="s">
        <v>2156</v>
      </c>
      <c r="N193" s="155" t="s">
        <v>2172</v>
      </c>
      <c r="O193" s="156">
        <v>0.158</v>
      </c>
      <c r="P193" s="156">
        <f>O193*H193</f>
        <v>42.304499999999997</v>
      </c>
      <c r="Q193" s="156">
        <v>0</v>
      </c>
      <c r="R193" s="156">
        <f>Q193*H193</f>
        <v>0</v>
      </c>
      <c r="S193" s="156">
        <v>9.8000000000000004E-2</v>
      </c>
      <c r="T193" s="157">
        <f>S193*H193</f>
        <v>26.2395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2389</v>
      </c>
      <c r="AT193" s="158" t="s">
        <v>2618</v>
      </c>
      <c r="AU193" s="158" t="s">
        <v>2217</v>
      </c>
      <c r="AY193" s="17" t="s">
        <v>2612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2215</v>
      </c>
      <c r="BK193" s="159">
        <f>ROUND(I193*H193,2)</f>
        <v>0</v>
      </c>
      <c r="BL193" s="17" t="s">
        <v>2389</v>
      </c>
      <c r="BM193" s="158" t="s">
        <v>2668</v>
      </c>
    </row>
    <row r="194" spans="1:65" s="12" customFormat="1">
      <c r="B194" s="160"/>
      <c r="D194" s="161" t="s">
        <v>2624</v>
      </c>
      <c r="E194" s="162" t="s">
        <v>2156</v>
      </c>
      <c r="F194" s="163" t="s">
        <v>2669</v>
      </c>
      <c r="H194" s="162" t="s">
        <v>2156</v>
      </c>
      <c r="I194" s="345"/>
      <c r="L194" s="160"/>
      <c r="M194" s="164"/>
      <c r="N194" s="165"/>
      <c r="O194" s="165"/>
      <c r="P194" s="165"/>
      <c r="Q194" s="165"/>
      <c r="R194" s="165"/>
      <c r="S194" s="165"/>
      <c r="T194" s="166"/>
      <c r="AT194" s="162" t="s">
        <v>2624</v>
      </c>
      <c r="AU194" s="162" t="s">
        <v>2217</v>
      </c>
      <c r="AV194" s="12" t="s">
        <v>2215</v>
      </c>
      <c r="AW194" s="12" t="s">
        <v>26</v>
      </c>
      <c r="AX194" s="12" t="s">
        <v>2207</v>
      </c>
      <c r="AY194" s="162" t="s">
        <v>2612</v>
      </c>
    </row>
    <row r="195" spans="1:65" s="12" customFormat="1">
      <c r="B195" s="160"/>
      <c r="D195" s="161" t="s">
        <v>2624</v>
      </c>
      <c r="E195" s="162" t="s">
        <v>2156</v>
      </c>
      <c r="F195" s="163" t="s">
        <v>2628</v>
      </c>
      <c r="H195" s="162" t="s">
        <v>2156</v>
      </c>
      <c r="I195" s="345"/>
      <c r="L195" s="160"/>
      <c r="M195" s="164"/>
      <c r="N195" s="165"/>
      <c r="O195" s="165"/>
      <c r="P195" s="165"/>
      <c r="Q195" s="165"/>
      <c r="R195" s="165"/>
      <c r="S195" s="165"/>
      <c r="T195" s="166"/>
      <c r="AT195" s="162" t="s">
        <v>2624</v>
      </c>
      <c r="AU195" s="162" t="s">
        <v>2217</v>
      </c>
      <c r="AV195" s="12" t="s">
        <v>2215</v>
      </c>
      <c r="AW195" s="12" t="s">
        <v>26</v>
      </c>
      <c r="AX195" s="12" t="s">
        <v>2207</v>
      </c>
      <c r="AY195" s="162" t="s">
        <v>2612</v>
      </c>
    </row>
    <row r="196" spans="1:65" s="12" customFormat="1">
      <c r="B196" s="160"/>
      <c r="D196" s="161" t="s">
        <v>2624</v>
      </c>
      <c r="E196" s="162" t="s">
        <v>2156</v>
      </c>
      <c r="F196" s="163" t="s">
        <v>2670</v>
      </c>
      <c r="H196" s="162" t="s">
        <v>2156</v>
      </c>
      <c r="I196" s="345"/>
      <c r="L196" s="160"/>
      <c r="M196" s="164"/>
      <c r="N196" s="165"/>
      <c r="O196" s="165"/>
      <c r="P196" s="165"/>
      <c r="Q196" s="165"/>
      <c r="R196" s="165"/>
      <c r="S196" s="165"/>
      <c r="T196" s="166"/>
      <c r="AT196" s="162" t="s">
        <v>2624</v>
      </c>
      <c r="AU196" s="162" t="s">
        <v>2217</v>
      </c>
      <c r="AV196" s="12" t="s">
        <v>2215</v>
      </c>
      <c r="AW196" s="12" t="s">
        <v>26</v>
      </c>
      <c r="AX196" s="12" t="s">
        <v>2207</v>
      </c>
      <c r="AY196" s="162" t="s">
        <v>2612</v>
      </c>
    </row>
    <row r="197" spans="1:65" s="13" customFormat="1">
      <c r="B197" s="167"/>
      <c r="D197" s="161" t="s">
        <v>2624</v>
      </c>
      <c r="E197" s="168" t="s">
        <v>2156</v>
      </c>
      <c r="F197" s="169" t="s">
        <v>2671</v>
      </c>
      <c r="H197" s="170">
        <v>43.75</v>
      </c>
      <c r="I197" s="346"/>
      <c r="L197" s="167"/>
      <c r="M197" s="171"/>
      <c r="N197" s="172"/>
      <c r="O197" s="172"/>
      <c r="P197" s="172"/>
      <c r="Q197" s="172"/>
      <c r="R197" s="172"/>
      <c r="S197" s="172"/>
      <c r="T197" s="173"/>
      <c r="AT197" s="168" t="s">
        <v>2624</v>
      </c>
      <c r="AU197" s="168" t="s">
        <v>2217</v>
      </c>
      <c r="AV197" s="13" t="s">
        <v>2217</v>
      </c>
      <c r="AW197" s="13" t="s">
        <v>26</v>
      </c>
      <c r="AX197" s="13" t="s">
        <v>2207</v>
      </c>
      <c r="AY197" s="168" t="s">
        <v>2612</v>
      </c>
    </row>
    <row r="198" spans="1:65" s="12" customFormat="1">
      <c r="B198" s="160"/>
      <c r="D198" s="161" t="s">
        <v>2624</v>
      </c>
      <c r="E198" s="162" t="s">
        <v>2156</v>
      </c>
      <c r="F198" s="163" t="s">
        <v>2634</v>
      </c>
      <c r="H198" s="162" t="s">
        <v>2156</v>
      </c>
      <c r="I198" s="345"/>
      <c r="L198" s="160"/>
      <c r="M198" s="164"/>
      <c r="N198" s="165"/>
      <c r="O198" s="165"/>
      <c r="P198" s="165"/>
      <c r="Q198" s="165"/>
      <c r="R198" s="165"/>
      <c r="S198" s="165"/>
      <c r="T198" s="166"/>
      <c r="AT198" s="162" t="s">
        <v>2624</v>
      </c>
      <c r="AU198" s="162" t="s">
        <v>2217</v>
      </c>
      <c r="AV198" s="12" t="s">
        <v>2215</v>
      </c>
      <c r="AW198" s="12" t="s">
        <v>26</v>
      </c>
      <c r="AX198" s="12" t="s">
        <v>2207</v>
      </c>
      <c r="AY198" s="162" t="s">
        <v>2612</v>
      </c>
    </row>
    <row r="199" spans="1:65" s="13" customFormat="1">
      <c r="B199" s="167"/>
      <c r="D199" s="161" t="s">
        <v>2624</v>
      </c>
      <c r="E199" s="168" t="s">
        <v>2156</v>
      </c>
      <c r="F199" s="169" t="s">
        <v>2672</v>
      </c>
      <c r="H199" s="170">
        <v>24</v>
      </c>
      <c r="I199" s="346"/>
      <c r="L199" s="167"/>
      <c r="M199" s="171"/>
      <c r="N199" s="172"/>
      <c r="O199" s="172"/>
      <c r="P199" s="172"/>
      <c r="Q199" s="172"/>
      <c r="R199" s="172"/>
      <c r="S199" s="172"/>
      <c r="T199" s="173"/>
      <c r="AT199" s="168" t="s">
        <v>2624</v>
      </c>
      <c r="AU199" s="168" t="s">
        <v>2217</v>
      </c>
      <c r="AV199" s="13" t="s">
        <v>2217</v>
      </c>
      <c r="AW199" s="13" t="s">
        <v>26</v>
      </c>
      <c r="AX199" s="13" t="s">
        <v>2207</v>
      </c>
      <c r="AY199" s="168" t="s">
        <v>2612</v>
      </c>
    </row>
    <row r="200" spans="1:65" s="12" customFormat="1">
      <c r="B200" s="160"/>
      <c r="D200" s="161" t="s">
        <v>2624</v>
      </c>
      <c r="E200" s="162" t="s">
        <v>2156</v>
      </c>
      <c r="F200" s="163" t="s">
        <v>2673</v>
      </c>
      <c r="H200" s="162" t="s">
        <v>2156</v>
      </c>
      <c r="I200" s="345"/>
      <c r="L200" s="160"/>
      <c r="M200" s="164"/>
      <c r="N200" s="165"/>
      <c r="O200" s="165"/>
      <c r="P200" s="165"/>
      <c r="Q200" s="165"/>
      <c r="R200" s="165"/>
      <c r="S200" s="165"/>
      <c r="T200" s="166"/>
      <c r="AT200" s="162" t="s">
        <v>2624</v>
      </c>
      <c r="AU200" s="162" t="s">
        <v>2217</v>
      </c>
      <c r="AV200" s="12" t="s">
        <v>2215</v>
      </c>
      <c r="AW200" s="12" t="s">
        <v>26</v>
      </c>
      <c r="AX200" s="12" t="s">
        <v>2207</v>
      </c>
      <c r="AY200" s="162" t="s">
        <v>2612</v>
      </c>
    </row>
    <row r="201" spans="1:65" s="13" customFormat="1">
      <c r="B201" s="167"/>
      <c r="D201" s="161" t="s">
        <v>2624</v>
      </c>
      <c r="E201" s="168" t="s">
        <v>2156</v>
      </c>
      <c r="F201" s="169" t="s">
        <v>2674</v>
      </c>
      <c r="H201" s="170">
        <v>-34.75</v>
      </c>
      <c r="I201" s="346"/>
      <c r="L201" s="167"/>
      <c r="M201" s="171"/>
      <c r="N201" s="172"/>
      <c r="O201" s="172"/>
      <c r="P201" s="172"/>
      <c r="Q201" s="172"/>
      <c r="R201" s="172"/>
      <c r="S201" s="172"/>
      <c r="T201" s="173"/>
      <c r="AT201" s="168" t="s">
        <v>2624</v>
      </c>
      <c r="AU201" s="168" t="s">
        <v>2217</v>
      </c>
      <c r="AV201" s="13" t="s">
        <v>2217</v>
      </c>
      <c r="AW201" s="13" t="s">
        <v>26</v>
      </c>
      <c r="AX201" s="13" t="s">
        <v>2207</v>
      </c>
      <c r="AY201" s="168" t="s">
        <v>2612</v>
      </c>
    </row>
    <row r="202" spans="1:65" s="14" customFormat="1">
      <c r="B202" s="174"/>
      <c r="D202" s="161" t="s">
        <v>2624</v>
      </c>
      <c r="E202" s="175" t="s">
        <v>2302</v>
      </c>
      <c r="F202" s="176" t="s">
        <v>2638</v>
      </c>
      <c r="H202" s="177">
        <v>33</v>
      </c>
      <c r="I202" s="347"/>
      <c r="L202" s="174"/>
      <c r="M202" s="178"/>
      <c r="N202" s="179"/>
      <c r="O202" s="179"/>
      <c r="P202" s="179"/>
      <c r="Q202" s="179"/>
      <c r="R202" s="179"/>
      <c r="S202" s="179"/>
      <c r="T202" s="180"/>
      <c r="AT202" s="175" t="s">
        <v>2624</v>
      </c>
      <c r="AU202" s="175" t="s">
        <v>2217</v>
      </c>
      <c r="AV202" s="14" t="s">
        <v>2329</v>
      </c>
      <c r="AW202" s="14" t="s">
        <v>26</v>
      </c>
      <c r="AX202" s="14" t="s">
        <v>2207</v>
      </c>
      <c r="AY202" s="175" t="s">
        <v>2612</v>
      </c>
    </row>
    <row r="203" spans="1:65" s="12" customFormat="1">
      <c r="B203" s="160"/>
      <c r="D203" s="161" t="s">
        <v>2624</v>
      </c>
      <c r="E203" s="162" t="s">
        <v>2156</v>
      </c>
      <c r="F203" s="163" t="s">
        <v>2639</v>
      </c>
      <c r="H203" s="162" t="s">
        <v>2156</v>
      </c>
      <c r="I203" s="345"/>
      <c r="L203" s="160"/>
      <c r="M203" s="164"/>
      <c r="N203" s="165"/>
      <c r="O203" s="165"/>
      <c r="P203" s="165"/>
      <c r="Q203" s="165"/>
      <c r="R203" s="165"/>
      <c r="S203" s="165"/>
      <c r="T203" s="166"/>
      <c r="AT203" s="162" t="s">
        <v>2624</v>
      </c>
      <c r="AU203" s="162" t="s">
        <v>2217</v>
      </c>
      <c r="AV203" s="12" t="s">
        <v>2215</v>
      </c>
      <c r="AW203" s="12" t="s">
        <v>26</v>
      </c>
      <c r="AX203" s="12" t="s">
        <v>2207</v>
      </c>
      <c r="AY203" s="162" t="s">
        <v>2612</v>
      </c>
    </row>
    <row r="204" spans="1:65" s="12" customFormat="1">
      <c r="B204" s="160"/>
      <c r="D204" s="161" t="s">
        <v>2624</v>
      </c>
      <c r="E204" s="162" t="s">
        <v>2156</v>
      </c>
      <c r="F204" s="163" t="s">
        <v>2670</v>
      </c>
      <c r="H204" s="162" t="s">
        <v>2156</v>
      </c>
      <c r="I204" s="345"/>
      <c r="L204" s="160"/>
      <c r="M204" s="164"/>
      <c r="N204" s="165"/>
      <c r="O204" s="165"/>
      <c r="P204" s="165"/>
      <c r="Q204" s="165"/>
      <c r="R204" s="165"/>
      <c r="S204" s="165"/>
      <c r="T204" s="166"/>
      <c r="AT204" s="162" t="s">
        <v>2624</v>
      </c>
      <c r="AU204" s="162" t="s">
        <v>2217</v>
      </c>
      <c r="AV204" s="12" t="s">
        <v>2215</v>
      </c>
      <c r="AW204" s="12" t="s">
        <v>26</v>
      </c>
      <c r="AX204" s="12" t="s">
        <v>2207</v>
      </c>
      <c r="AY204" s="162" t="s">
        <v>2612</v>
      </c>
    </row>
    <row r="205" spans="1:65" s="13" customFormat="1">
      <c r="B205" s="167"/>
      <c r="D205" s="161" t="s">
        <v>2624</v>
      </c>
      <c r="E205" s="168" t="s">
        <v>2156</v>
      </c>
      <c r="F205" s="169" t="s">
        <v>2675</v>
      </c>
      <c r="H205" s="170">
        <v>0</v>
      </c>
      <c r="I205" s="346"/>
      <c r="L205" s="167"/>
      <c r="M205" s="171"/>
      <c r="N205" s="172"/>
      <c r="O205" s="172"/>
      <c r="P205" s="172"/>
      <c r="Q205" s="172"/>
      <c r="R205" s="172"/>
      <c r="S205" s="172"/>
      <c r="T205" s="173"/>
      <c r="AT205" s="168" t="s">
        <v>2624</v>
      </c>
      <c r="AU205" s="168" t="s">
        <v>2217</v>
      </c>
      <c r="AV205" s="13" t="s">
        <v>2217</v>
      </c>
      <c r="AW205" s="13" t="s">
        <v>26</v>
      </c>
      <c r="AX205" s="13" t="s">
        <v>2207</v>
      </c>
      <c r="AY205" s="168" t="s">
        <v>2612</v>
      </c>
    </row>
    <row r="206" spans="1:65" s="12" customFormat="1">
      <c r="B206" s="160"/>
      <c r="D206" s="161" t="s">
        <v>2624</v>
      </c>
      <c r="E206" s="162" t="s">
        <v>2156</v>
      </c>
      <c r="F206" s="163" t="s">
        <v>2673</v>
      </c>
      <c r="H206" s="162" t="s">
        <v>2156</v>
      </c>
      <c r="I206" s="345"/>
      <c r="L206" s="160"/>
      <c r="M206" s="164"/>
      <c r="N206" s="165"/>
      <c r="O206" s="165"/>
      <c r="P206" s="165"/>
      <c r="Q206" s="165"/>
      <c r="R206" s="165"/>
      <c r="S206" s="165"/>
      <c r="T206" s="166"/>
      <c r="AT206" s="162" t="s">
        <v>2624</v>
      </c>
      <c r="AU206" s="162" t="s">
        <v>2217</v>
      </c>
      <c r="AV206" s="12" t="s">
        <v>2215</v>
      </c>
      <c r="AW206" s="12" t="s">
        <v>26</v>
      </c>
      <c r="AX206" s="12" t="s">
        <v>2207</v>
      </c>
      <c r="AY206" s="162" t="s">
        <v>2612</v>
      </c>
    </row>
    <row r="207" spans="1:65" s="13" customFormat="1">
      <c r="B207" s="167"/>
      <c r="D207" s="161" t="s">
        <v>2624</v>
      </c>
      <c r="E207" s="168" t="s">
        <v>2156</v>
      </c>
      <c r="F207" s="169" t="s">
        <v>2676</v>
      </c>
      <c r="H207" s="170">
        <v>0</v>
      </c>
      <c r="I207" s="346"/>
      <c r="L207" s="167"/>
      <c r="M207" s="171"/>
      <c r="N207" s="172"/>
      <c r="O207" s="172"/>
      <c r="P207" s="172"/>
      <c r="Q207" s="172"/>
      <c r="R207" s="172"/>
      <c r="S207" s="172"/>
      <c r="T207" s="173"/>
      <c r="AT207" s="168" t="s">
        <v>2624</v>
      </c>
      <c r="AU207" s="168" t="s">
        <v>2217</v>
      </c>
      <c r="AV207" s="13" t="s">
        <v>2217</v>
      </c>
      <c r="AW207" s="13" t="s">
        <v>26</v>
      </c>
      <c r="AX207" s="13" t="s">
        <v>2207</v>
      </c>
      <c r="AY207" s="168" t="s">
        <v>2612</v>
      </c>
    </row>
    <row r="208" spans="1:65" s="14" customFormat="1">
      <c r="B208" s="174"/>
      <c r="D208" s="161" t="s">
        <v>2624</v>
      </c>
      <c r="E208" s="175" t="s">
        <v>2304</v>
      </c>
      <c r="F208" s="176" t="s">
        <v>2638</v>
      </c>
      <c r="H208" s="177">
        <v>0</v>
      </c>
      <c r="I208" s="347"/>
      <c r="L208" s="174"/>
      <c r="M208" s="178"/>
      <c r="N208" s="179"/>
      <c r="O208" s="179"/>
      <c r="P208" s="179"/>
      <c r="Q208" s="179"/>
      <c r="R208" s="179"/>
      <c r="S208" s="179"/>
      <c r="T208" s="180"/>
      <c r="AT208" s="175" t="s">
        <v>2624</v>
      </c>
      <c r="AU208" s="175" t="s">
        <v>2217</v>
      </c>
      <c r="AV208" s="14" t="s">
        <v>2329</v>
      </c>
      <c r="AW208" s="14" t="s">
        <v>26</v>
      </c>
      <c r="AX208" s="14" t="s">
        <v>2207</v>
      </c>
      <c r="AY208" s="175" t="s">
        <v>2612</v>
      </c>
    </row>
    <row r="209" spans="2:51" s="12" customFormat="1">
      <c r="B209" s="160"/>
      <c r="D209" s="161" t="s">
        <v>2624</v>
      </c>
      <c r="E209" s="162" t="s">
        <v>2156</v>
      </c>
      <c r="F209" s="163" t="s">
        <v>2677</v>
      </c>
      <c r="H209" s="162" t="s">
        <v>2156</v>
      </c>
      <c r="I209" s="345"/>
      <c r="L209" s="160"/>
      <c r="M209" s="164"/>
      <c r="N209" s="165"/>
      <c r="O209" s="165"/>
      <c r="P209" s="165"/>
      <c r="Q209" s="165"/>
      <c r="R209" s="165"/>
      <c r="S209" s="165"/>
      <c r="T209" s="166"/>
      <c r="AT209" s="162" t="s">
        <v>2624</v>
      </c>
      <c r="AU209" s="162" t="s">
        <v>2217</v>
      </c>
      <c r="AV209" s="12" t="s">
        <v>2215</v>
      </c>
      <c r="AW209" s="12" t="s">
        <v>26</v>
      </c>
      <c r="AX209" s="12" t="s">
        <v>2207</v>
      </c>
      <c r="AY209" s="162" t="s">
        <v>2612</v>
      </c>
    </row>
    <row r="210" spans="2:51" s="12" customFormat="1">
      <c r="B210" s="160"/>
      <c r="D210" s="161" t="s">
        <v>2624</v>
      </c>
      <c r="E210" s="162" t="s">
        <v>2156</v>
      </c>
      <c r="F210" s="163" t="s">
        <v>2670</v>
      </c>
      <c r="H210" s="162" t="s">
        <v>2156</v>
      </c>
      <c r="I210" s="345"/>
      <c r="L210" s="160"/>
      <c r="M210" s="164"/>
      <c r="N210" s="165"/>
      <c r="O210" s="165"/>
      <c r="P210" s="165"/>
      <c r="Q210" s="165"/>
      <c r="R210" s="165"/>
      <c r="S210" s="165"/>
      <c r="T210" s="166"/>
      <c r="AT210" s="162" t="s">
        <v>2624</v>
      </c>
      <c r="AU210" s="162" t="s">
        <v>2217</v>
      </c>
      <c r="AV210" s="12" t="s">
        <v>2215</v>
      </c>
      <c r="AW210" s="12" t="s">
        <v>26</v>
      </c>
      <c r="AX210" s="12" t="s">
        <v>2207</v>
      </c>
      <c r="AY210" s="162" t="s">
        <v>2612</v>
      </c>
    </row>
    <row r="211" spans="2:51" s="12" customFormat="1">
      <c r="B211" s="160"/>
      <c r="D211" s="161" t="s">
        <v>2624</v>
      </c>
      <c r="E211" s="162" t="s">
        <v>2156</v>
      </c>
      <c r="F211" s="163" t="s">
        <v>2628</v>
      </c>
      <c r="H211" s="162" t="s">
        <v>2156</v>
      </c>
      <c r="I211" s="345"/>
      <c r="L211" s="160"/>
      <c r="M211" s="164"/>
      <c r="N211" s="165"/>
      <c r="O211" s="165"/>
      <c r="P211" s="165"/>
      <c r="Q211" s="165"/>
      <c r="R211" s="165"/>
      <c r="S211" s="165"/>
      <c r="T211" s="166"/>
      <c r="AT211" s="162" t="s">
        <v>2624</v>
      </c>
      <c r="AU211" s="162" t="s">
        <v>2217</v>
      </c>
      <c r="AV211" s="12" t="s">
        <v>2215</v>
      </c>
      <c r="AW211" s="12" t="s">
        <v>26</v>
      </c>
      <c r="AX211" s="12" t="s">
        <v>2207</v>
      </c>
      <c r="AY211" s="162" t="s">
        <v>2612</v>
      </c>
    </row>
    <row r="212" spans="2:51" s="13" customFormat="1">
      <c r="B212" s="167"/>
      <c r="D212" s="161" t="s">
        <v>2624</v>
      </c>
      <c r="E212" s="168" t="s">
        <v>2156</v>
      </c>
      <c r="F212" s="169" t="s">
        <v>2678</v>
      </c>
      <c r="H212" s="170">
        <v>75</v>
      </c>
      <c r="I212" s="346"/>
      <c r="L212" s="167"/>
      <c r="M212" s="171"/>
      <c r="N212" s="172"/>
      <c r="O212" s="172"/>
      <c r="P212" s="172"/>
      <c r="Q212" s="172"/>
      <c r="R212" s="172"/>
      <c r="S212" s="172"/>
      <c r="T212" s="173"/>
      <c r="AT212" s="168" t="s">
        <v>2624</v>
      </c>
      <c r="AU212" s="168" t="s">
        <v>2217</v>
      </c>
      <c r="AV212" s="13" t="s">
        <v>2217</v>
      </c>
      <c r="AW212" s="13" t="s">
        <v>26</v>
      </c>
      <c r="AX212" s="13" t="s">
        <v>2207</v>
      </c>
      <c r="AY212" s="168" t="s">
        <v>2612</v>
      </c>
    </row>
    <row r="213" spans="2:51" s="12" customFormat="1">
      <c r="B213" s="160"/>
      <c r="D213" s="161" t="s">
        <v>2624</v>
      </c>
      <c r="E213" s="162" t="s">
        <v>2156</v>
      </c>
      <c r="F213" s="163" t="s">
        <v>2681</v>
      </c>
      <c r="H213" s="162" t="s">
        <v>2156</v>
      </c>
      <c r="I213" s="345"/>
      <c r="L213" s="160"/>
      <c r="M213" s="164"/>
      <c r="N213" s="165"/>
      <c r="O213" s="165"/>
      <c r="P213" s="165"/>
      <c r="Q213" s="165"/>
      <c r="R213" s="165"/>
      <c r="S213" s="165"/>
      <c r="T213" s="166"/>
      <c r="AT213" s="162" t="s">
        <v>2624</v>
      </c>
      <c r="AU213" s="162" t="s">
        <v>2217</v>
      </c>
      <c r="AV213" s="12" t="s">
        <v>2215</v>
      </c>
      <c r="AW213" s="12" t="s">
        <v>26</v>
      </c>
      <c r="AX213" s="12" t="s">
        <v>2207</v>
      </c>
      <c r="AY213" s="162" t="s">
        <v>2612</v>
      </c>
    </row>
    <row r="214" spans="2:51" s="13" customFormat="1">
      <c r="B214" s="167"/>
      <c r="D214" s="161" t="s">
        <v>2624</v>
      </c>
      <c r="E214" s="168" t="s">
        <v>2156</v>
      </c>
      <c r="F214" s="169" t="s">
        <v>2682</v>
      </c>
      <c r="H214" s="170">
        <v>16.25</v>
      </c>
      <c r="I214" s="346"/>
      <c r="L214" s="167"/>
      <c r="M214" s="171"/>
      <c r="N214" s="172"/>
      <c r="O214" s="172"/>
      <c r="P214" s="172"/>
      <c r="Q214" s="172"/>
      <c r="R214" s="172"/>
      <c r="S214" s="172"/>
      <c r="T214" s="173"/>
      <c r="AT214" s="168" t="s">
        <v>2624</v>
      </c>
      <c r="AU214" s="168" t="s">
        <v>2217</v>
      </c>
      <c r="AV214" s="13" t="s">
        <v>2217</v>
      </c>
      <c r="AW214" s="13" t="s">
        <v>26</v>
      </c>
      <c r="AX214" s="13" t="s">
        <v>2207</v>
      </c>
      <c r="AY214" s="168" t="s">
        <v>2612</v>
      </c>
    </row>
    <row r="215" spans="2:51" s="12" customFormat="1">
      <c r="B215" s="160"/>
      <c r="D215" s="161" t="s">
        <v>2624</v>
      </c>
      <c r="E215" s="162" t="s">
        <v>2156</v>
      </c>
      <c r="F215" s="163" t="s">
        <v>2634</v>
      </c>
      <c r="H215" s="162" t="s">
        <v>2156</v>
      </c>
      <c r="I215" s="345"/>
      <c r="L215" s="160"/>
      <c r="M215" s="164"/>
      <c r="N215" s="165"/>
      <c r="O215" s="165"/>
      <c r="P215" s="165"/>
      <c r="Q215" s="165"/>
      <c r="R215" s="165"/>
      <c r="S215" s="165"/>
      <c r="T215" s="166"/>
      <c r="AT215" s="162" t="s">
        <v>2624</v>
      </c>
      <c r="AU215" s="162" t="s">
        <v>2217</v>
      </c>
      <c r="AV215" s="12" t="s">
        <v>2215</v>
      </c>
      <c r="AW215" s="12" t="s">
        <v>26</v>
      </c>
      <c r="AX215" s="12" t="s">
        <v>2207</v>
      </c>
      <c r="AY215" s="162" t="s">
        <v>2612</v>
      </c>
    </row>
    <row r="216" spans="2:51" s="13" customFormat="1">
      <c r="B216" s="167"/>
      <c r="D216" s="161" t="s">
        <v>2624</v>
      </c>
      <c r="E216" s="168" t="s">
        <v>2156</v>
      </c>
      <c r="F216" s="169" t="s">
        <v>2683</v>
      </c>
      <c r="H216" s="170">
        <v>51</v>
      </c>
      <c r="I216" s="346"/>
      <c r="L216" s="167"/>
      <c r="M216" s="171"/>
      <c r="N216" s="172"/>
      <c r="O216" s="172"/>
      <c r="P216" s="172"/>
      <c r="Q216" s="172"/>
      <c r="R216" s="172"/>
      <c r="S216" s="172"/>
      <c r="T216" s="173"/>
      <c r="AT216" s="168" t="s">
        <v>2624</v>
      </c>
      <c r="AU216" s="168" t="s">
        <v>2217</v>
      </c>
      <c r="AV216" s="13" t="s">
        <v>2217</v>
      </c>
      <c r="AW216" s="13" t="s">
        <v>26</v>
      </c>
      <c r="AX216" s="13" t="s">
        <v>2207</v>
      </c>
      <c r="AY216" s="168" t="s">
        <v>2612</v>
      </c>
    </row>
    <row r="217" spans="2:51" s="12" customFormat="1">
      <c r="B217" s="160"/>
      <c r="D217" s="161" t="s">
        <v>2624</v>
      </c>
      <c r="E217" s="162" t="s">
        <v>2156</v>
      </c>
      <c r="F217" s="163" t="s">
        <v>2673</v>
      </c>
      <c r="H217" s="162" t="s">
        <v>2156</v>
      </c>
      <c r="I217" s="345"/>
      <c r="L217" s="160"/>
      <c r="M217" s="164"/>
      <c r="N217" s="165"/>
      <c r="O217" s="165"/>
      <c r="P217" s="165"/>
      <c r="Q217" s="165"/>
      <c r="R217" s="165"/>
      <c r="S217" s="165"/>
      <c r="T217" s="166"/>
      <c r="AT217" s="162" t="s">
        <v>2624</v>
      </c>
      <c r="AU217" s="162" t="s">
        <v>2217</v>
      </c>
      <c r="AV217" s="12" t="s">
        <v>2215</v>
      </c>
      <c r="AW217" s="12" t="s">
        <v>26</v>
      </c>
      <c r="AX217" s="12" t="s">
        <v>2207</v>
      </c>
      <c r="AY217" s="162" t="s">
        <v>2612</v>
      </c>
    </row>
    <row r="218" spans="2:51" s="13" customFormat="1">
      <c r="B218" s="167"/>
      <c r="D218" s="161" t="s">
        <v>2624</v>
      </c>
      <c r="E218" s="168" t="s">
        <v>2156</v>
      </c>
      <c r="F218" s="169" t="s">
        <v>2684</v>
      </c>
      <c r="H218" s="170">
        <v>-76.5</v>
      </c>
      <c r="I218" s="346"/>
      <c r="L218" s="167"/>
      <c r="M218" s="171"/>
      <c r="N218" s="172"/>
      <c r="O218" s="172"/>
      <c r="P218" s="172"/>
      <c r="Q218" s="172"/>
      <c r="R218" s="172"/>
      <c r="S218" s="172"/>
      <c r="T218" s="173"/>
      <c r="AT218" s="168" t="s">
        <v>2624</v>
      </c>
      <c r="AU218" s="168" t="s">
        <v>2217</v>
      </c>
      <c r="AV218" s="13" t="s">
        <v>2217</v>
      </c>
      <c r="AW218" s="13" t="s">
        <v>26</v>
      </c>
      <c r="AX218" s="13" t="s">
        <v>2207</v>
      </c>
      <c r="AY218" s="168" t="s">
        <v>2612</v>
      </c>
    </row>
    <row r="219" spans="2:51" s="14" customFormat="1">
      <c r="B219" s="174"/>
      <c r="D219" s="161" t="s">
        <v>2624</v>
      </c>
      <c r="E219" s="175" t="s">
        <v>2315</v>
      </c>
      <c r="F219" s="176" t="s">
        <v>2638</v>
      </c>
      <c r="H219" s="177">
        <v>65.75</v>
      </c>
      <c r="I219" s="347"/>
      <c r="L219" s="174"/>
      <c r="M219" s="178"/>
      <c r="N219" s="179"/>
      <c r="O219" s="179"/>
      <c r="P219" s="179"/>
      <c r="Q219" s="179"/>
      <c r="R219" s="179"/>
      <c r="S219" s="179"/>
      <c r="T219" s="180"/>
      <c r="AT219" s="175" t="s">
        <v>2624</v>
      </c>
      <c r="AU219" s="175" t="s">
        <v>2217</v>
      </c>
      <c r="AV219" s="14" t="s">
        <v>2329</v>
      </c>
      <c r="AW219" s="14" t="s">
        <v>26</v>
      </c>
      <c r="AX219" s="14" t="s">
        <v>2207</v>
      </c>
      <c r="AY219" s="175" t="s">
        <v>2612</v>
      </c>
    </row>
    <row r="220" spans="2:51" s="12" customFormat="1">
      <c r="B220" s="160"/>
      <c r="D220" s="161" t="s">
        <v>2624</v>
      </c>
      <c r="E220" s="162" t="s">
        <v>2156</v>
      </c>
      <c r="F220" s="163" t="s">
        <v>2639</v>
      </c>
      <c r="H220" s="162" t="s">
        <v>2156</v>
      </c>
      <c r="I220" s="345"/>
      <c r="L220" s="160"/>
      <c r="M220" s="164"/>
      <c r="N220" s="165"/>
      <c r="O220" s="165"/>
      <c r="P220" s="165"/>
      <c r="Q220" s="165"/>
      <c r="R220" s="165"/>
      <c r="S220" s="165"/>
      <c r="T220" s="166"/>
      <c r="AT220" s="162" t="s">
        <v>2624</v>
      </c>
      <c r="AU220" s="162" t="s">
        <v>2217</v>
      </c>
      <c r="AV220" s="12" t="s">
        <v>2215</v>
      </c>
      <c r="AW220" s="12" t="s">
        <v>26</v>
      </c>
      <c r="AX220" s="12" t="s">
        <v>2207</v>
      </c>
      <c r="AY220" s="162" t="s">
        <v>2612</v>
      </c>
    </row>
    <row r="221" spans="2:51" s="12" customFormat="1">
      <c r="B221" s="160"/>
      <c r="D221" s="161" t="s">
        <v>2624</v>
      </c>
      <c r="E221" s="162" t="s">
        <v>2156</v>
      </c>
      <c r="F221" s="163" t="s">
        <v>2670</v>
      </c>
      <c r="H221" s="162" t="s">
        <v>2156</v>
      </c>
      <c r="I221" s="345"/>
      <c r="L221" s="160"/>
      <c r="M221" s="164"/>
      <c r="N221" s="165"/>
      <c r="O221" s="165"/>
      <c r="P221" s="165"/>
      <c r="Q221" s="165"/>
      <c r="R221" s="165"/>
      <c r="S221" s="165"/>
      <c r="T221" s="166"/>
      <c r="AT221" s="162" t="s">
        <v>2624</v>
      </c>
      <c r="AU221" s="162" t="s">
        <v>2217</v>
      </c>
      <c r="AV221" s="12" t="s">
        <v>2215</v>
      </c>
      <c r="AW221" s="12" t="s">
        <v>26</v>
      </c>
      <c r="AX221" s="12" t="s">
        <v>2207</v>
      </c>
      <c r="AY221" s="162" t="s">
        <v>2612</v>
      </c>
    </row>
    <row r="222" spans="2:51" s="13" customFormat="1">
      <c r="B222" s="167"/>
      <c r="D222" s="161" t="s">
        <v>2624</v>
      </c>
      <c r="E222" s="168" t="s">
        <v>2156</v>
      </c>
      <c r="F222" s="169" t="s">
        <v>2685</v>
      </c>
      <c r="H222" s="170">
        <v>18</v>
      </c>
      <c r="I222" s="346"/>
      <c r="L222" s="167"/>
      <c r="M222" s="171"/>
      <c r="N222" s="172"/>
      <c r="O222" s="172"/>
      <c r="P222" s="172"/>
      <c r="Q222" s="172"/>
      <c r="R222" s="172"/>
      <c r="S222" s="172"/>
      <c r="T222" s="173"/>
      <c r="AT222" s="168" t="s">
        <v>2624</v>
      </c>
      <c r="AU222" s="168" t="s">
        <v>2217</v>
      </c>
      <c r="AV222" s="13" t="s">
        <v>2217</v>
      </c>
      <c r="AW222" s="13" t="s">
        <v>26</v>
      </c>
      <c r="AX222" s="13" t="s">
        <v>2207</v>
      </c>
      <c r="AY222" s="168" t="s">
        <v>2612</v>
      </c>
    </row>
    <row r="223" spans="2:51" s="12" customFormat="1">
      <c r="B223" s="160"/>
      <c r="D223" s="161" t="s">
        <v>2624</v>
      </c>
      <c r="E223" s="162" t="s">
        <v>2156</v>
      </c>
      <c r="F223" s="163" t="s">
        <v>2673</v>
      </c>
      <c r="H223" s="162" t="s">
        <v>2156</v>
      </c>
      <c r="I223" s="345"/>
      <c r="L223" s="160"/>
      <c r="M223" s="164"/>
      <c r="N223" s="165"/>
      <c r="O223" s="165"/>
      <c r="P223" s="165"/>
      <c r="Q223" s="165"/>
      <c r="R223" s="165"/>
      <c r="S223" s="165"/>
      <c r="T223" s="166"/>
      <c r="AT223" s="162" t="s">
        <v>2624</v>
      </c>
      <c r="AU223" s="162" t="s">
        <v>2217</v>
      </c>
      <c r="AV223" s="12" t="s">
        <v>2215</v>
      </c>
      <c r="AW223" s="12" t="s">
        <v>26</v>
      </c>
      <c r="AX223" s="12" t="s">
        <v>2207</v>
      </c>
      <c r="AY223" s="162" t="s">
        <v>2612</v>
      </c>
    </row>
    <row r="224" spans="2:51" s="13" customFormat="1">
      <c r="B224" s="167"/>
      <c r="D224" s="161" t="s">
        <v>2624</v>
      </c>
      <c r="E224" s="168" t="s">
        <v>2156</v>
      </c>
      <c r="F224" s="169" t="s">
        <v>2686</v>
      </c>
      <c r="H224" s="170">
        <v>-8</v>
      </c>
      <c r="I224" s="346"/>
      <c r="L224" s="167"/>
      <c r="M224" s="171"/>
      <c r="N224" s="172"/>
      <c r="O224" s="172"/>
      <c r="P224" s="172"/>
      <c r="Q224" s="172"/>
      <c r="R224" s="172"/>
      <c r="S224" s="172"/>
      <c r="T224" s="173"/>
      <c r="AT224" s="168" t="s">
        <v>2624</v>
      </c>
      <c r="AU224" s="168" t="s">
        <v>2217</v>
      </c>
      <c r="AV224" s="13" t="s">
        <v>2217</v>
      </c>
      <c r="AW224" s="13" t="s">
        <v>26</v>
      </c>
      <c r="AX224" s="13" t="s">
        <v>2207</v>
      </c>
      <c r="AY224" s="168" t="s">
        <v>2612</v>
      </c>
    </row>
    <row r="225" spans="2:51" s="14" customFormat="1">
      <c r="B225" s="174"/>
      <c r="D225" s="161" t="s">
        <v>2624</v>
      </c>
      <c r="E225" s="175" t="s">
        <v>2318</v>
      </c>
      <c r="F225" s="176" t="s">
        <v>2638</v>
      </c>
      <c r="H225" s="177">
        <v>10</v>
      </c>
      <c r="I225" s="347"/>
      <c r="L225" s="174"/>
      <c r="M225" s="178"/>
      <c r="N225" s="179"/>
      <c r="O225" s="179"/>
      <c r="P225" s="179"/>
      <c r="Q225" s="179"/>
      <c r="R225" s="179"/>
      <c r="S225" s="179"/>
      <c r="T225" s="180"/>
      <c r="AT225" s="175" t="s">
        <v>2624</v>
      </c>
      <c r="AU225" s="175" t="s">
        <v>2217</v>
      </c>
      <c r="AV225" s="14" t="s">
        <v>2329</v>
      </c>
      <c r="AW225" s="14" t="s">
        <v>26</v>
      </c>
      <c r="AX225" s="14" t="s">
        <v>2207</v>
      </c>
      <c r="AY225" s="175" t="s">
        <v>2612</v>
      </c>
    </row>
    <row r="226" spans="2:51" s="12" customFormat="1">
      <c r="B226" s="160"/>
      <c r="D226" s="161" t="s">
        <v>2624</v>
      </c>
      <c r="E226" s="162" t="s">
        <v>2156</v>
      </c>
      <c r="F226" s="163" t="s">
        <v>2687</v>
      </c>
      <c r="H226" s="162" t="s">
        <v>2156</v>
      </c>
      <c r="I226" s="345"/>
      <c r="L226" s="160"/>
      <c r="M226" s="164"/>
      <c r="N226" s="165"/>
      <c r="O226" s="165"/>
      <c r="P226" s="165"/>
      <c r="Q226" s="165"/>
      <c r="R226" s="165"/>
      <c r="S226" s="165"/>
      <c r="T226" s="166"/>
      <c r="AT226" s="162" t="s">
        <v>2624</v>
      </c>
      <c r="AU226" s="162" t="s">
        <v>2217</v>
      </c>
      <c r="AV226" s="12" t="s">
        <v>2215</v>
      </c>
      <c r="AW226" s="12" t="s">
        <v>26</v>
      </c>
      <c r="AX226" s="12" t="s">
        <v>2207</v>
      </c>
      <c r="AY226" s="162" t="s">
        <v>2612</v>
      </c>
    </row>
    <row r="227" spans="2:51" s="12" customFormat="1">
      <c r="B227" s="160"/>
      <c r="D227" s="161" t="s">
        <v>2624</v>
      </c>
      <c r="E227" s="162" t="s">
        <v>2156</v>
      </c>
      <c r="F227" s="163" t="s">
        <v>2670</v>
      </c>
      <c r="H227" s="162" t="s">
        <v>2156</v>
      </c>
      <c r="I227" s="345"/>
      <c r="L227" s="160"/>
      <c r="M227" s="164"/>
      <c r="N227" s="165"/>
      <c r="O227" s="165"/>
      <c r="P227" s="165"/>
      <c r="Q227" s="165"/>
      <c r="R227" s="165"/>
      <c r="S227" s="165"/>
      <c r="T227" s="166"/>
      <c r="AT227" s="162" t="s">
        <v>2624</v>
      </c>
      <c r="AU227" s="162" t="s">
        <v>2217</v>
      </c>
      <c r="AV227" s="12" t="s">
        <v>2215</v>
      </c>
      <c r="AW227" s="12" t="s">
        <v>26</v>
      </c>
      <c r="AX227" s="12" t="s">
        <v>2207</v>
      </c>
      <c r="AY227" s="162" t="s">
        <v>2612</v>
      </c>
    </row>
    <row r="228" spans="2:51" s="12" customFormat="1">
      <c r="B228" s="160"/>
      <c r="D228" s="161" t="s">
        <v>2624</v>
      </c>
      <c r="E228" s="162" t="s">
        <v>2156</v>
      </c>
      <c r="F228" s="163" t="s">
        <v>2628</v>
      </c>
      <c r="H228" s="162" t="s">
        <v>2156</v>
      </c>
      <c r="I228" s="345"/>
      <c r="L228" s="160"/>
      <c r="M228" s="164"/>
      <c r="N228" s="165"/>
      <c r="O228" s="165"/>
      <c r="P228" s="165"/>
      <c r="Q228" s="165"/>
      <c r="R228" s="165"/>
      <c r="S228" s="165"/>
      <c r="T228" s="166"/>
      <c r="AT228" s="162" t="s">
        <v>2624</v>
      </c>
      <c r="AU228" s="162" t="s">
        <v>2217</v>
      </c>
      <c r="AV228" s="12" t="s">
        <v>2215</v>
      </c>
      <c r="AW228" s="12" t="s">
        <v>26</v>
      </c>
      <c r="AX228" s="12" t="s">
        <v>2207</v>
      </c>
      <c r="AY228" s="162" t="s">
        <v>2612</v>
      </c>
    </row>
    <row r="229" spans="2:51" s="13" customFormat="1">
      <c r="B229" s="167"/>
      <c r="D229" s="161" t="s">
        <v>2624</v>
      </c>
      <c r="E229" s="168" t="s">
        <v>2156</v>
      </c>
      <c r="F229" s="169" t="s">
        <v>2688</v>
      </c>
      <c r="H229" s="170">
        <v>92.25</v>
      </c>
      <c r="I229" s="346"/>
      <c r="L229" s="167"/>
      <c r="M229" s="171"/>
      <c r="N229" s="172"/>
      <c r="O229" s="172"/>
      <c r="P229" s="172"/>
      <c r="Q229" s="172"/>
      <c r="R229" s="172"/>
      <c r="S229" s="172"/>
      <c r="T229" s="173"/>
      <c r="AT229" s="168" t="s">
        <v>2624</v>
      </c>
      <c r="AU229" s="168" t="s">
        <v>2217</v>
      </c>
      <c r="AV229" s="13" t="s">
        <v>2217</v>
      </c>
      <c r="AW229" s="13" t="s">
        <v>26</v>
      </c>
      <c r="AX229" s="13" t="s">
        <v>2207</v>
      </c>
      <c r="AY229" s="168" t="s">
        <v>2612</v>
      </c>
    </row>
    <row r="230" spans="2:51" s="12" customFormat="1">
      <c r="B230" s="160"/>
      <c r="D230" s="161" t="s">
        <v>2624</v>
      </c>
      <c r="E230" s="162" t="s">
        <v>2156</v>
      </c>
      <c r="F230" s="163" t="s">
        <v>2681</v>
      </c>
      <c r="H230" s="162" t="s">
        <v>2156</v>
      </c>
      <c r="I230" s="345"/>
      <c r="L230" s="160"/>
      <c r="M230" s="164"/>
      <c r="N230" s="165"/>
      <c r="O230" s="165"/>
      <c r="P230" s="165"/>
      <c r="Q230" s="165"/>
      <c r="R230" s="165"/>
      <c r="S230" s="165"/>
      <c r="T230" s="166"/>
      <c r="AT230" s="162" t="s">
        <v>2624</v>
      </c>
      <c r="AU230" s="162" t="s">
        <v>2217</v>
      </c>
      <c r="AV230" s="12" t="s">
        <v>2215</v>
      </c>
      <c r="AW230" s="12" t="s">
        <v>26</v>
      </c>
      <c r="AX230" s="12" t="s">
        <v>2207</v>
      </c>
      <c r="AY230" s="162" t="s">
        <v>2612</v>
      </c>
    </row>
    <row r="231" spans="2:51" s="13" customFormat="1">
      <c r="B231" s="167"/>
      <c r="D231" s="161" t="s">
        <v>2624</v>
      </c>
      <c r="E231" s="168" t="s">
        <v>2156</v>
      </c>
      <c r="F231" s="169" t="s">
        <v>2689</v>
      </c>
      <c r="H231" s="170">
        <v>42</v>
      </c>
      <c r="I231" s="346"/>
      <c r="L231" s="167"/>
      <c r="M231" s="171"/>
      <c r="N231" s="172"/>
      <c r="O231" s="172"/>
      <c r="P231" s="172"/>
      <c r="Q231" s="172"/>
      <c r="R231" s="172"/>
      <c r="S231" s="172"/>
      <c r="T231" s="173"/>
      <c r="AT231" s="168" t="s">
        <v>2624</v>
      </c>
      <c r="AU231" s="168" t="s">
        <v>2217</v>
      </c>
      <c r="AV231" s="13" t="s">
        <v>2217</v>
      </c>
      <c r="AW231" s="13" t="s">
        <v>26</v>
      </c>
      <c r="AX231" s="13" t="s">
        <v>2207</v>
      </c>
      <c r="AY231" s="168" t="s">
        <v>2612</v>
      </c>
    </row>
    <row r="232" spans="2:51" s="12" customFormat="1">
      <c r="B232" s="160"/>
      <c r="D232" s="161" t="s">
        <v>2624</v>
      </c>
      <c r="E232" s="162" t="s">
        <v>2156</v>
      </c>
      <c r="F232" s="163" t="s">
        <v>2634</v>
      </c>
      <c r="H232" s="162" t="s">
        <v>2156</v>
      </c>
      <c r="I232" s="345"/>
      <c r="L232" s="160"/>
      <c r="M232" s="164"/>
      <c r="N232" s="165"/>
      <c r="O232" s="165"/>
      <c r="P232" s="165"/>
      <c r="Q232" s="165"/>
      <c r="R232" s="165"/>
      <c r="S232" s="165"/>
      <c r="T232" s="166"/>
      <c r="AT232" s="162" t="s">
        <v>2624</v>
      </c>
      <c r="AU232" s="162" t="s">
        <v>2217</v>
      </c>
      <c r="AV232" s="12" t="s">
        <v>2215</v>
      </c>
      <c r="AW232" s="12" t="s">
        <v>26</v>
      </c>
      <c r="AX232" s="12" t="s">
        <v>2207</v>
      </c>
      <c r="AY232" s="162" t="s">
        <v>2612</v>
      </c>
    </row>
    <row r="233" spans="2:51" s="13" customFormat="1">
      <c r="B233" s="167"/>
      <c r="D233" s="161" t="s">
        <v>2624</v>
      </c>
      <c r="E233" s="168" t="s">
        <v>2156</v>
      </c>
      <c r="F233" s="169" t="s">
        <v>2690</v>
      </c>
      <c r="H233" s="170">
        <v>90</v>
      </c>
      <c r="I233" s="346"/>
      <c r="L233" s="167"/>
      <c r="M233" s="171"/>
      <c r="N233" s="172"/>
      <c r="O233" s="172"/>
      <c r="P233" s="172"/>
      <c r="Q233" s="172"/>
      <c r="R233" s="172"/>
      <c r="S233" s="172"/>
      <c r="T233" s="173"/>
      <c r="AT233" s="168" t="s">
        <v>2624</v>
      </c>
      <c r="AU233" s="168" t="s">
        <v>2217</v>
      </c>
      <c r="AV233" s="13" t="s">
        <v>2217</v>
      </c>
      <c r="AW233" s="13" t="s">
        <v>26</v>
      </c>
      <c r="AX233" s="13" t="s">
        <v>2207</v>
      </c>
      <c r="AY233" s="168" t="s">
        <v>2612</v>
      </c>
    </row>
    <row r="234" spans="2:51" s="12" customFormat="1">
      <c r="B234" s="160"/>
      <c r="D234" s="161" t="s">
        <v>2624</v>
      </c>
      <c r="E234" s="162" t="s">
        <v>2156</v>
      </c>
      <c r="F234" s="163" t="s">
        <v>2691</v>
      </c>
      <c r="H234" s="162" t="s">
        <v>2156</v>
      </c>
      <c r="I234" s="345"/>
      <c r="L234" s="160"/>
      <c r="M234" s="164"/>
      <c r="N234" s="165"/>
      <c r="O234" s="165"/>
      <c r="P234" s="165"/>
      <c r="Q234" s="165"/>
      <c r="R234" s="165"/>
      <c r="S234" s="165"/>
      <c r="T234" s="166"/>
      <c r="AT234" s="162" t="s">
        <v>2624</v>
      </c>
      <c r="AU234" s="162" t="s">
        <v>2217</v>
      </c>
      <c r="AV234" s="12" t="s">
        <v>2215</v>
      </c>
      <c r="AW234" s="12" t="s">
        <v>26</v>
      </c>
      <c r="AX234" s="12" t="s">
        <v>2207</v>
      </c>
      <c r="AY234" s="162" t="s">
        <v>2612</v>
      </c>
    </row>
    <row r="235" spans="2:51" s="13" customFormat="1">
      <c r="B235" s="167"/>
      <c r="D235" s="161" t="s">
        <v>2624</v>
      </c>
      <c r="E235" s="168" t="s">
        <v>2156</v>
      </c>
      <c r="F235" s="169" t="s">
        <v>2692</v>
      </c>
      <c r="H235" s="170">
        <v>-80.25</v>
      </c>
      <c r="I235" s="346"/>
      <c r="L235" s="167"/>
      <c r="M235" s="171"/>
      <c r="N235" s="172"/>
      <c r="O235" s="172"/>
      <c r="P235" s="172"/>
      <c r="Q235" s="172"/>
      <c r="R235" s="172"/>
      <c r="S235" s="172"/>
      <c r="T235" s="173"/>
      <c r="AT235" s="168" t="s">
        <v>2624</v>
      </c>
      <c r="AU235" s="168" t="s">
        <v>2217</v>
      </c>
      <c r="AV235" s="13" t="s">
        <v>2217</v>
      </c>
      <c r="AW235" s="13" t="s">
        <v>26</v>
      </c>
      <c r="AX235" s="13" t="s">
        <v>2207</v>
      </c>
      <c r="AY235" s="168" t="s">
        <v>2612</v>
      </c>
    </row>
    <row r="236" spans="2:51" s="14" customFormat="1">
      <c r="B236" s="174"/>
      <c r="D236" s="161" t="s">
        <v>2624</v>
      </c>
      <c r="E236" s="175" t="s">
        <v>2330</v>
      </c>
      <c r="F236" s="176" t="s">
        <v>2638</v>
      </c>
      <c r="H236" s="177">
        <v>144</v>
      </c>
      <c r="I236" s="347"/>
      <c r="L236" s="174"/>
      <c r="M236" s="178"/>
      <c r="N236" s="179"/>
      <c r="O236" s="179"/>
      <c r="P236" s="179"/>
      <c r="Q236" s="179"/>
      <c r="R236" s="179"/>
      <c r="S236" s="179"/>
      <c r="T236" s="180"/>
      <c r="AT236" s="175" t="s">
        <v>2624</v>
      </c>
      <c r="AU236" s="175" t="s">
        <v>2217</v>
      </c>
      <c r="AV236" s="14" t="s">
        <v>2329</v>
      </c>
      <c r="AW236" s="14" t="s">
        <v>26</v>
      </c>
      <c r="AX236" s="14" t="s">
        <v>2207</v>
      </c>
      <c r="AY236" s="175" t="s">
        <v>2612</v>
      </c>
    </row>
    <row r="237" spans="2:51" s="12" customFormat="1">
      <c r="B237" s="160"/>
      <c r="D237" s="161" t="s">
        <v>2624</v>
      </c>
      <c r="E237" s="162" t="s">
        <v>2156</v>
      </c>
      <c r="F237" s="163" t="s">
        <v>2639</v>
      </c>
      <c r="H237" s="162" t="s">
        <v>2156</v>
      </c>
      <c r="I237" s="345"/>
      <c r="L237" s="160"/>
      <c r="M237" s="164"/>
      <c r="N237" s="165"/>
      <c r="O237" s="165"/>
      <c r="P237" s="165"/>
      <c r="Q237" s="165"/>
      <c r="R237" s="165"/>
      <c r="S237" s="165"/>
      <c r="T237" s="166"/>
      <c r="AT237" s="162" t="s">
        <v>2624</v>
      </c>
      <c r="AU237" s="162" t="s">
        <v>2217</v>
      </c>
      <c r="AV237" s="12" t="s">
        <v>2215</v>
      </c>
      <c r="AW237" s="12" t="s">
        <v>26</v>
      </c>
      <c r="AX237" s="12" t="s">
        <v>2207</v>
      </c>
      <c r="AY237" s="162" t="s">
        <v>2612</v>
      </c>
    </row>
    <row r="238" spans="2:51" s="13" customFormat="1">
      <c r="B238" s="167"/>
      <c r="D238" s="161" t="s">
        <v>2624</v>
      </c>
      <c r="E238" s="168" t="s">
        <v>2156</v>
      </c>
      <c r="F238" s="169" t="s">
        <v>2693</v>
      </c>
      <c r="H238" s="170">
        <v>20</v>
      </c>
      <c r="I238" s="346"/>
      <c r="L238" s="167"/>
      <c r="M238" s="171"/>
      <c r="N238" s="172"/>
      <c r="O238" s="172"/>
      <c r="P238" s="172"/>
      <c r="Q238" s="172"/>
      <c r="R238" s="172"/>
      <c r="S238" s="172"/>
      <c r="T238" s="173"/>
      <c r="AT238" s="168" t="s">
        <v>2624</v>
      </c>
      <c r="AU238" s="168" t="s">
        <v>2217</v>
      </c>
      <c r="AV238" s="13" t="s">
        <v>2217</v>
      </c>
      <c r="AW238" s="13" t="s">
        <v>26</v>
      </c>
      <c r="AX238" s="13" t="s">
        <v>2207</v>
      </c>
      <c r="AY238" s="168" t="s">
        <v>2612</v>
      </c>
    </row>
    <row r="239" spans="2:51" s="12" customFormat="1">
      <c r="B239" s="160"/>
      <c r="D239" s="161" t="s">
        <v>2624</v>
      </c>
      <c r="E239" s="162" t="s">
        <v>2156</v>
      </c>
      <c r="F239" s="163" t="s">
        <v>2691</v>
      </c>
      <c r="H239" s="162" t="s">
        <v>2156</v>
      </c>
      <c r="I239" s="345"/>
      <c r="L239" s="160"/>
      <c r="M239" s="164"/>
      <c r="N239" s="165"/>
      <c r="O239" s="165"/>
      <c r="P239" s="165"/>
      <c r="Q239" s="165"/>
      <c r="R239" s="165"/>
      <c r="S239" s="165"/>
      <c r="T239" s="166"/>
      <c r="AT239" s="162" t="s">
        <v>2624</v>
      </c>
      <c r="AU239" s="162" t="s">
        <v>2217</v>
      </c>
      <c r="AV239" s="12" t="s">
        <v>2215</v>
      </c>
      <c r="AW239" s="12" t="s">
        <v>26</v>
      </c>
      <c r="AX239" s="12" t="s">
        <v>2207</v>
      </c>
      <c r="AY239" s="162" t="s">
        <v>2612</v>
      </c>
    </row>
    <row r="240" spans="2:51" s="13" customFormat="1">
      <c r="B240" s="167"/>
      <c r="D240" s="161" t="s">
        <v>2624</v>
      </c>
      <c r="E240" s="168" t="s">
        <v>2156</v>
      </c>
      <c r="F240" s="169" t="s">
        <v>2694</v>
      </c>
      <c r="H240" s="170">
        <v>-5</v>
      </c>
      <c r="I240" s="346"/>
      <c r="L240" s="167"/>
      <c r="M240" s="171"/>
      <c r="N240" s="172"/>
      <c r="O240" s="172"/>
      <c r="P240" s="172"/>
      <c r="Q240" s="172"/>
      <c r="R240" s="172"/>
      <c r="S240" s="172"/>
      <c r="T240" s="173"/>
      <c r="AT240" s="168" t="s">
        <v>2624</v>
      </c>
      <c r="AU240" s="168" t="s">
        <v>2217</v>
      </c>
      <c r="AV240" s="13" t="s">
        <v>2217</v>
      </c>
      <c r="AW240" s="13" t="s">
        <v>26</v>
      </c>
      <c r="AX240" s="13" t="s">
        <v>2207</v>
      </c>
      <c r="AY240" s="168" t="s">
        <v>2612</v>
      </c>
    </row>
    <row r="241" spans="1:65" s="14" customFormat="1">
      <c r="B241" s="174"/>
      <c r="D241" s="161" t="s">
        <v>2624</v>
      </c>
      <c r="E241" s="175" t="s">
        <v>2333</v>
      </c>
      <c r="F241" s="176" t="s">
        <v>2638</v>
      </c>
      <c r="H241" s="177">
        <v>15</v>
      </c>
      <c r="I241" s="347"/>
      <c r="L241" s="174"/>
      <c r="M241" s="178"/>
      <c r="N241" s="179"/>
      <c r="O241" s="179"/>
      <c r="P241" s="179"/>
      <c r="Q241" s="179"/>
      <c r="R241" s="179"/>
      <c r="S241" s="179"/>
      <c r="T241" s="180"/>
      <c r="AT241" s="175" t="s">
        <v>2624</v>
      </c>
      <c r="AU241" s="175" t="s">
        <v>2217</v>
      </c>
      <c r="AV241" s="14" t="s">
        <v>2329</v>
      </c>
      <c r="AW241" s="14" t="s">
        <v>26</v>
      </c>
      <c r="AX241" s="14" t="s">
        <v>2207</v>
      </c>
      <c r="AY241" s="175" t="s">
        <v>2612</v>
      </c>
    </row>
    <row r="242" spans="1:65" s="15" customFormat="1">
      <c r="B242" s="181"/>
      <c r="D242" s="161" t="s">
        <v>2624</v>
      </c>
      <c r="E242" s="182" t="s">
        <v>2156</v>
      </c>
      <c r="F242" s="183" t="s">
        <v>2641</v>
      </c>
      <c r="H242" s="184">
        <v>267.75</v>
      </c>
      <c r="I242" s="348"/>
      <c r="L242" s="181"/>
      <c r="M242" s="185"/>
      <c r="N242" s="186"/>
      <c r="O242" s="186"/>
      <c r="P242" s="186"/>
      <c r="Q242" s="186"/>
      <c r="R242" s="186"/>
      <c r="S242" s="186"/>
      <c r="T242" s="187"/>
      <c r="AT242" s="182" t="s">
        <v>2624</v>
      </c>
      <c r="AU242" s="182" t="s">
        <v>2217</v>
      </c>
      <c r="AV242" s="15" t="s">
        <v>2389</v>
      </c>
      <c r="AW242" s="15" t="s">
        <v>26</v>
      </c>
      <c r="AX242" s="15" t="s">
        <v>2215</v>
      </c>
      <c r="AY242" s="182" t="s">
        <v>2612</v>
      </c>
    </row>
    <row r="243" spans="1:65" s="1" customFormat="1" ht="16.5" customHeight="1">
      <c r="A243" s="29"/>
      <c r="B243" s="146"/>
      <c r="C243" s="147" t="s">
        <v>2314</v>
      </c>
      <c r="D243" s="147" t="s">
        <v>2618</v>
      </c>
      <c r="E243" s="148" t="s">
        <v>2695</v>
      </c>
      <c r="F243" s="149" t="s">
        <v>2696</v>
      </c>
      <c r="G243" s="150" t="s">
        <v>2297</v>
      </c>
      <c r="H243" s="151">
        <v>85.25</v>
      </c>
      <c r="I243" s="344"/>
      <c r="J243" s="152">
        <f>ROUND(I243*H243,2)</f>
        <v>0</v>
      </c>
      <c r="K243" s="153"/>
      <c r="L243" s="30"/>
      <c r="M243" s="154" t="s">
        <v>2156</v>
      </c>
      <c r="N243" s="155" t="s">
        <v>2172</v>
      </c>
      <c r="O243" s="156">
        <v>0.218</v>
      </c>
      <c r="P243" s="156">
        <f>O243*H243</f>
        <v>18.584499999999998</v>
      </c>
      <c r="Q243" s="156">
        <v>0</v>
      </c>
      <c r="R243" s="156">
        <f>Q243*H243</f>
        <v>0</v>
      </c>
      <c r="S243" s="156">
        <v>0.22</v>
      </c>
      <c r="T243" s="157">
        <f>S243*H243</f>
        <v>18.754999999999999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8" t="s">
        <v>2389</v>
      </c>
      <c r="AT243" s="158" t="s">
        <v>2618</v>
      </c>
      <c r="AU243" s="158" t="s">
        <v>2217</v>
      </c>
      <c r="AY243" s="17" t="s">
        <v>2612</v>
      </c>
      <c r="BE243" s="159">
        <f>IF(N243="základní",J243,0)</f>
        <v>0</v>
      </c>
      <c r="BF243" s="159">
        <f>IF(N243="snížená",J243,0)</f>
        <v>0</v>
      </c>
      <c r="BG243" s="159">
        <f>IF(N243="zákl. přenesená",J243,0)</f>
        <v>0</v>
      </c>
      <c r="BH243" s="159">
        <f>IF(N243="sníž. přenesená",J243,0)</f>
        <v>0</v>
      </c>
      <c r="BI243" s="159">
        <f>IF(N243="nulová",J243,0)</f>
        <v>0</v>
      </c>
      <c r="BJ243" s="17" t="s">
        <v>2215</v>
      </c>
      <c r="BK243" s="159">
        <f>ROUND(I243*H243,2)</f>
        <v>0</v>
      </c>
      <c r="BL243" s="17" t="s">
        <v>2389</v>
      </c>
      <c r="BM243" s="158" t="s">
        <v>2697</v>
      </c>
    </row>
    <row r="244" spans="1:65" s="12" customFormat="1">
      <c r="B244" s="160"/>
      <c r="D244" s="161" t="s">
        <v>2624</v>
      </c>
      <c r="E244" s="162" t="s">
        <v>2156</v>
      </c>
      <c r="F244" s="163" t="s">
        <v>2698</v>
      </c>
      <c r="H244" s="162" t="s">
        <v>2156</v>
      </c>
      <c r="I244" s="345"/>
      <c r="L244" s="160"/>
      <c r="M244" s="164"/>
      <c r="N244" s="165"/>
      <c r="O244" s="165"/>
      <c r="P244" s="165"/>
      <c r="Q244" s="165"/>
      <c r="R244" s="165"/>
      <c r="S244" s="165"/>
      <c r="T244" s="166"/>
      <c r="AT244" s="162" t="s">
        <v>2624</v>
      </c>
      <c r="AU244" s="162" t="s">
        <v>2217</v>
      </c>
      <c r="AV244" s="12" t="s">
        <v>2215</v>
      </c>
      <c r="AW244" s="12" t="s">
        <v>26</v>
      </c>
      <c r="AX244" s="12" t="s">
        <v>2207</v>
      </c>
      <c r="AY244" s="162" t="s">
        <v>2612</v>
      </c>
    </row>
    <row r="245" spans="1:65" s="12" customFormat="1">
      <c r="B245" s="160"/>
      <c r="D245" s="161" t="s">
        <v>2624</v>
      </c>
      <c r="E245" s="162" t="s">
        <v>2156</v>
      </c>
      <c r="F245" s="163" t="s">
        <v>2628</v>
      </c>
      <c r="H245" s="162" t="s">
        <v>2156</v>
      </c>
      <c r="I245" s="345"/>
      <c r="L245" s="160"/>
      <c r="M245" s="164"/>
      <c r="N245" s="165"/>
      <c r="O245" s="165"/>
      <c r="P245" s="165"/>
      <c r="Q245" s="165"/>
      <c r="R245" s="165"/>
      <c r="S245" s="165"/>
      <c r="T245" s="166"/>
      <c r="AT245" s="162" t="s">
        <v>2624</v>
      </c>
      <c r="AU245" s="162" t="s">
        <v>2217</v>
      </c>
      <c r="AV245" s="12" t="s">
        <v>2215</v>
      </c>
      <c r="AW245" s="12" t="s">
        <v>26</v>
      </c>
      <c r="AX245" s="12" t="s">
        <v>2207</v>
      </c>
      <c r="AY245" s="162" t="s">
        <v>2612</v>
      </c>
    </row>
    <row r="246" spans="1:65" s="13" customFormat="1">
      <c r="B246" s="167"/>
      <c r="D246" s="161" t="s">
        <v>2624</v>
      </c>
      <c r="E246" s="168" t="s">
        <v>2156</v>
      </c>
      <c r="F246" s="169" t="s">
        <v>2699</v>
      </c>
      <c r="H246" s="170">
        <v>29.25</v>
      </c>
      <c r="I246" s="346"/>
      <c r="L246" s="167"/>
      <c r="M246" s="171"/>
      <c r="N246" s="172"/>
      <c r="O246" s="172"/>
      <c r="P246" s="172"/>
      <c r="Q246" s="172"/>
      <c r="R246" s="172"/>
      <c r="S246" s="172"/>
      <c r="T246" s="173"/>
      <c r="AT246" s="168" t="s">
        <v>2624</v>
      </c>
      <c r="AU246" s="168" t="s">
        <v>2217</v>
      </c>
      <c r="AV246" s="13" t="s">
        <v>2217</v>
      </c>
      <c r="AW246" s="13" t="s">
        <v>26</v>
      </c>
      <c r="AX246" s="13" t="s">
        <v>2207</v>
      </c>
      <c r="AY246" s="168" t="s">
        <v>2612</v>
      </c>
    </row>
    <row r="247" spans="1:65" s="12" customFormat="1">
      <c r="B247" s="160"/>
      <c r="D247" s="161" t="s">
        <v>2624</v>
      </c>
      <c r="E247" s="162" t="s">
        <v>2156</v>
      </c>
      <c r="F247" s="163" t="s">
        <v>2681</v>
      </c>
      <c r="H247" s="162" t="s">
        <v>2156</v>
      </c>
      <c r="I247" s="345"/>
      <c r="L247" s="160"/>
      <c r="M247" s="164"/>
      <c r="N247" s="165"/>
      <c r="O247" s="165"/>
      <c r="P247" s="165"/>
      <c r="Q247" s="165"/>
      <c r="R247" s="165"/>
      <c r="S247" s="165"/>
      <c r="T247" s="166"/>
      <c r="AT247" s="162" t="s">
        <v>2624</v>
      </c>
      <c r="AU247" s="162" t="s">
        <v>2217</v>
      </c>
      <c r="AV247" s="12" t="s">
        <v>2215</v>
      </c>
      <c r="AW247" s="12" t="s">
        <v>26</v>
      </c>
      <c r="AX247" s="12" t="s">
        <v>2207</v>
      </c>
      <c r="AY247" s="162" t="s">
        <v>2612</v>
      </c>
    </row>
    <row r="248" spans="1:65" s="13" customFormat="1">
      <c r="B248" s="167"/>
      <c r="D248" s="161" t="s">
        <v>2624</v>
      </c>
      <c r="E248" s="168" t="s">
        <v>2156</v>
      </c>
      <c r="F248" s="169" t="s">
        <v>2700</v>
      </c>
      <c r="H248" s="170">
        <v>24</v>
      </c>
      <c r="I248" s="346"/>
      <c r="L248" s="167"/>
      <c r="M248" s="171"/>
      <c r="N248" s="172"/>
      <c r="O248" s="172"/>
      <c r="P248" s="172"/>
      <c r="Q248" s="172"/>
      <c r="R248" s="172"/>
      <c r="S248" s="172"/>
      <c r="T248" s="173"/>
      <c r="AT248" s="168" t="s">
        <v>2624</v>
      </c>
      <c r="AU248" s="168" t="s">
        <v>2217</v>
      </c>
      <c r="AV248" s="13" t="s">
        <v>2217</v>
      </c>
      <c r="AW248" s="13" t="s">
        <v>26</v>
      </c>
      <c r="AX248" s="13" t="s">
        <v>2207</v>
      </c>
      <c r="AY248" s="168" t="s">
        <v>2612</v>
      </c>
    </row>
    <row r="249" spans="1:65" s="12" customFormat="1">
      <c r="B249" s="160"/>
      <c r="D249" s="161" t="s">
        <v>2624</v>
      </c>
      <c r="E249" s="162" t="s">
        <v>2156</v>
      </c>
      <c r="F249" s="163" t="s">
        <v>2634</v>
      </c>
      <c r="H249" s="162" t="s">
        <v>2156</v>
      </c>
      <c r="I249" s="345"/>
      <c r="L249" s="160"/>
      <c r="M249" s="164"/>
      <c r="N249" s="165"/>
      <c r="O249" s="165"/>
      <c r="P249" s="165"/>
      <c r="Q249" s="165"/>
      <c r="R249" s="165"/>
      <c r="S249" s="165"/>
      <c r="T249" s="166"/>
      <c r="AT249" s="162" t="s">
        <v>2624</v>
      </c>
      <c r="AU249" s="162" t="s">
        <v>2217</v>
      </c>
      <c r="AV249" s="12" t="s">
        <v>2215</v>
      </c>
      <c r="AW249" s="12" t="s">
        <v>26</v>
      </c>
      <c r="AX249" s="12" t="s">
        <v>2207</v>
      </c>
      <c r="AY249" s="162" t="s">
        <v>2612</v>
      </c>
    </row>
    <row r="250" spans="1:65" s="13" customFormat="1">
      <c r="B250" s="167"/>
      <c r="D250" s="161" t="s">
        <v>2624</v>
      </c>
      <c r="E250" s="168" t="s">
        <v>2156</v>
      </c>
      <c r="F250" s="169" t="s">
        <v>2701</v>
      </c>
      <c r="H250" s="170">
        <v>27</v>
      </c>
      <c r="I250" s="346"/>
      <c r="L250" s="167"/>
      <c r="M250" s="171"/>
      <c r="N250" s="172"/>
      <c r="O250" s="172"/>
      <c r="P250" s="172"/>
      <c r="Q250" s="172"/>
      <c r="R250" s="172"/>
      <c r="S250" s="172"/>
      <c r="T250" s="173"/>
      <c r="AT250" s="168" t="s">
        <v>2624</v>
      </c>
      <c r="AU250" s="168" t="s">
        <v>2217</v>
      </c>
      <c r="AV250" s="13" t="s">
        <v>2217</v>
      </c>
      <c r="AW250" s="13" t="s">
        <v>26</v>
      </c>
      <c r="AX250" s="13" t="s">
        <v>2207</v>
      </c>
      <c r="AY250" s="168" t="s">
        <v>2612</v>
      </c>
    </row>
    <row r="251" spans="1:65" s="14" customFormat="1">
      <c r="B251" s="174"/>
      <c r="D251" s="161" t="s">
        <v>2624</v>
      </c>
      <c r="E251" s="175" t="s">
        <v>2324</v>
      </c>
      <c r="F251" s="176" t="s">
        <v>2638</v>
      </c>
      <c r="H251" s="177">
        <v>80.25</v>
      </c>
      <c r="I251" s="347"/>
      <c r="L251" s="174"/>
      <c r="M251" s="178"/>
      <c r="N251" s="179"/>
      <c r="O251" s="179"/>
      <c r="P251" s="179"/>
      <c r="Q251" s="179"/>
      <c r="R251" s="179"/>
      <c r="S251" s="179"/>
      <c r="T251" s="180"/>
      <c r="AT251" s="175" t="s">
        <v>2624</v>
      </c>
      <c r="AU251" s="175" t="s">
        <v>2217</v>
      </c>
      <c r="AV251" s="14" t="s">
        <v>2329</v>
      </c>
      <c r="AW251" s="14" t="s">
        <v>26</v>
      </c>
      <c r="AX251" s="14" t="s">
        <v>2207</v>
      </c>
      <c r="AY251" s="175" t="s">
        <v>2612</v>
      </c>
    </row>
    <row r="252" spans="1:65" s="12" customFormat="1">
      <c r="B252" s="160"/>
      <c r="D252" s="161" t="s">
        <v>2624</v>
      </c>
      <c r="E252" s="162" t="s">
        <v>2156</v>
      </c>
      <c r="F252" s="163" t="s">
        <v>2639</v>
      </c>
      <c r="H252" s="162" t="s">
        <v>2156</v>
      </c>
      <c r="I252" s="345"/>
      <c r="L252" s="160"/>
      <c r="M252" s="164"/>
      <c r="N252" s="165"/>
      <c r="O252" s="165"/>
      <c r="P252" s="165"/>
      <c r="Q252" s="165"/>
      <c r="R252" s="165"/>
      <c r="S252" s="165"/>
      <c r="T252" s="166"/>
      <c r="AT252" s="162" t="s">
        <v>2624</v>
      </c>
      <c r="AU252" s="162" t="s">
        <v>2217</v>
      </c>
      <c r="AV252" s="12" t="s">
        <v>2215</v>
      </c>
      <c r="AW252" s="12" t="s">
        <v>26</v>
      </c>
      <c r="AX252" s="12" t="s">
        <v>2207</v>
      </c>
      <c r="AY252" s="162" t="s">
        <v>2612</v>
      </c>
    </row>
    <row r="253" spans="1:65" s="13" customFormat="1">
      <c r="B253" s="167"/>
      <c r="D253" s="161" t="s">
        <v>2624</v>
      </c>
      <c r="E253" s="168" t="s">
        <v>2156</v>
      </c>
      <c r="F253" s="169" t="s">
        <v>2702</v>
      </c>
      <c r="H253" s="170">
        <v>5</v>
      </c>
      <c r="I253" s="346"/>
      <c r="L253" s="167"/>
      <c r="M253" s="171"/>
      <c r="N253" s="172"/>
      <c r="O253" s="172"/>
      <c r="P253" s="172"/>
      <c r="Q253" s="172"/>
      <c r="R253" s="172"/>
      <c r="S253" s="172"/>
      <c r="T253" s="173"/>
      <c r="AT253" s="168" t="s">
        <v>2624</v>
      </c>
      <c r="AU253" s="168" t="s">
        <v>2217</v>
      </c>
      <c r="AV253" s="13" t="s">
        <v>2217</v>
      </c>
      <c r="AW253" s="13" t="s">
        <v>26</v>
      </c>
      <c r="AX253" s="13" t="s">
        <v>2207</v>
      </c>
      <c r="AY253" s="168" t="s">
        <v>2612</v>
      </c>
    </row>
    <row r="254" spans="1:65" s="14" customFormat="1">
      <c r="B254" s="174"/>
      <c r="D254" s="161" t="s">
        <v>2624</v>
      </c>
      <c r="E254" s="175" t="s">
        <v>2327</v>
      </c>
      <c r="F254" s="176" t="s">
        <v>2638</v>
      </c>
      <c r="H254" s="177">
        <v>5</v>
      </c>
      <c r="I254" s="347"/>
      <c r="L254" s="174"/>
      <c r="M254" s="178"/>
      <c r="N254" s="179"/>
      <c r="O254" s="179"/>
      <c r="P254" s="179"/>
      <c r="Q254" s="179"/>
      <c r="R254" s="179"/>
      <c r="S254" s="179"/>
      <c r="T254" s="180"/>
      <c r="AT254" s="175" t="s">
        <v>2624</v>
      </c>
      <c r="AU254" s="175" t="s">
        <v>2217</v>
      </c>
      <c r="AV254" s="14" t="s">
        <v>2329</v>
      </c>
      <c r="AW254" s="14" t="s">
        <v>26</v>
      </c>
      <c r="AX254" s="14" t="s">
        <v>2207</v>
      </c>
      <c r="AY254" s="175" t="s">
        <v>2612</v>
      </c>
    </row>
    <row r="255" spans="1:65" s="15" customFormat="1">
      <c r="B255" s="181"/>
      <c r="D255" s="161" t="s">
        <v>2624</v>
      </c>
      <c r="E255" s="182" t="s">
        <v>2156</v>
      </c>
      <c r="F255" s="183" t="s">
        <v>2641</v>
      </c>
      <c r="H255" s="184">
        <v>85.25</v>
      </c>
      <c r="I255" s="348"/>
      <c r="L255" s="181"/>
      <c r="M255" s="185"/>
      <c r="N255" s="186"/>
      <c r="O255" s="186"/>
      <c r="P255" s="186"/>
      <c r="Q255" s="186"/>
      <c r="R255" s="186"/>
      <c r="S255" s="186"/>
      <c r="T255" s="187"/>
      <c r="AT255" s="182" t="s">
        <v>2624</v>
      </c>
      <c r="AU255" s="182" t="s">
        <v>2217</v>
      </c>
      <c r="AV255" s="15" t="s">
        <v>2389</v>
      </c>
      <c r="AW255" s="15" t="s">
        <v>26</v>
      </c>
      <c r="AX255" s="15" t="s">
        <v>2215</v>
      </c>
      <c r="AY255" s="182" t="s">
        <v>2612</v>
      </c>
    </row>
    <row r="256" spans="1:65" s="1" customFormat="1" ht="16.5" customHeight="1">
      <c r="A256" s="29"/>
      <c r="B256" s="146"/>
      <c r="C256" s="147" t="s">
        <v>2703</v>
      </c>
      <c r="D256" s="147" t="s">
        <v>2618</v>
      </c>
      <c r="E256" s="148" t="s">
        <v>2704</v>
      </c>
      <c r="F256" s="149" t="s">
        <v>2705</v>
      </c>
      <c r="G256" s="150" t="s">
        <v>2297</v>
      </c>
      <c r="H256" s="151">
        <v>119.25</v>
      </c>
      <c r="I256" s="344"/>
      <c r="J256" s="152">
        <f>ROUND(I256*H256,2)</f>
        <v>0</v>
      </c>
      <c r="K256" s="153"/>
      <c r="L256" s="30"/>
      <c r="M256" s="154" t="s">
        <v>2156</v>
      </c>
      <c r="N256" s="155" t="s">
        <v>2172</v>
      </c>
      <c r="O256" s="156">
        <v>0.378</v>
      </c>
      <c r="P256" s="156">
        <f>O256*H256</f>
        <v>45.076500000000003</v>
      </c>
      <c r="Q256" s="156">
        <v>0</v>
      </c>
      <c r="R256" s="156">
        <f>Q256*H256</f>
        <v>0</v>
      </c>
      <c r="S256" s="156">
        <v>0.316</v>
      </c>
      <c r="T256" s="157">
        <f>S256*H256</f>
        <v>37.683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8" t="s">
        <v>2389</v>
      </c>
      <c r="AT256" s="158" t="s">
        <v>2618</v>
      </c>
      <c r="AU256" s="158" t="s">
        <v>2217</v>
      </c>
      <c r="AY256" s="17" t="s">
        <v>2612</v>
      </c>
      <c r="BE256" s="159">
        <f>IF(N256="základní",J256,0)</f>
        <v>0</v>
      </c>
      <c r="BF256" s="159">
        <f>IF(N256="snížená",J256,0)</f>
        <v>0</v>
      </c>
      <c r="BG256" s="159">
        <f>IF(N256="zákl. přenesená",J256,0)</f>
        <v>0</v>
      </c>
      <c r="BH256" s="159">
        <f>IF(N256="sníž. přenesená",J256,0)</f>
        <v>0</v>
      </c>
      <c r="BI256" s="159">
        <f>IF(N256="nulová",J256,0)</f>
        <v>0</v>
      </c>
      <c r="BJ256" s="17" t="s">
        <v>2215</v>
      </c>
      <c r="BK256" s="159">
        <f>ROUND(I256*H256,2)</f>
        <v>0</v>
      </c>
      <c r="BL256" s="17" t="s">
        <v>2389</v>
      </c>
      <c r="BM256" s="158" t="s">
        <v>2706</v>
      </c>
    </row>
    <row r="257" spans="2:51" s="12" customFormat="1">
      <c r="B257" s="160"/>
      <c r="D257" s="161" t="s">
        <v>2624</v>
      </c>
      <c r="E257" s="162" t="s">
        <v>2156</v>
      </c>
      <c r="F257" s="163" t="s">
        <v>2707</v>
      </c>
      <c r="H257" s="162" t="s">
        <v>2156</v>
      </c>
      <c r="I257" s="345"/>
      <c r="L257" s="160"/>
      <c r="M257" s="164"/>
      <c r="N257" s="165"/>
      <c r="O257" s="165"/>
      <c r="P257" s="165"/>
      <c r="Q257" s="165"/>
      <c r="R257" s="165"/>
      <c r="S257" s="165"/>
      <c r="T257" s="166"/>
      <c r="AT257" s="162" t="s">
        <v>2624</v>
      </c>
      <c r="AU257" s="162" t="s">
        <v>2217</v>
      </c>
      <c r="AV257" s="12" t="s">
        <v>2215</v>
      </c>
      <c r="AW257" s="12" t="s">
        <v>26</v>
      </c>
      <c r="AX257" s="12" t="s">
        <v>2207</v>
      </c>
      <c r="AY257" s="162" t="s">
        <v>2612</v>
      </c>
    </row>
    <row r="258" spans="2:51" s="12" customFormat="1">
      <c r="B258" s="160"/>
      <c r="D258" s="161" t="s">
        <v>2624</v>
      </c>
      <c r="E258" s="162" t="s">
        <v>2156</v>
      </c>
      <c r="F258" s="163" t="s">
        <v>2628</v>
      </c>
      <c r="H258" s="162" t="s">
        <v>2156</v>
      </c>
      <c r="I258" s="345"/>
      <c r="L258" s="160"/>
      <c r="M258" s="164"/>
      <c r="N258" s="165"/>
      <c r="O258" s="165"/>
      <c r="P258" s="165"/>
      <c r="Q258" s="165"/>
      <c r="R258" s="165"/>
      <c r="S258" s="165"/>
      <c r="T258" s="166"/>
      <c r="AT258" s="162" t="s">
        <v>2624</v>
      </c>
      <c r="AU258" s="162" t="s">
        <v>2217</v>
      </c>
      <c r="AV258" s="12" t="s">
        <v>2215</v>
      </c>
      <c r="AW258" s="12" t="s">
        <v>26</v>
      </c>
      <c r="AX258" s="12" t="s">
        <v>2207</v>
      </c>
      <c r="AY258" s="162" t="s">
        <v>2612</v>
      </c>
    </row>
    <row r="259" spans="2:51" s="13" customFormat="1">
      <c r="B259" s="167"/>
      <c r="D259" s="161" t="s">
        <v>2624</v>
      </c>
      <c r="E259" s="168" t="s">
        <v>2156</v>
      </c>
      <c r="F259" s="169" t="s">
        <v>2708</v>
      </c>
      <c r="H259" s="170">
        <v>22.75</v>
      </c>
      <c r="I259" s="346"/>
      <c r="L259" s="167"/>
      <c r="M259" s="171"/>
      <c r="N259" s="172"/>
      <c r="O259" s="172"/>
      <c r="P259" s="172"/>
      <c r="Q259" s="172"/>
      <c r="R259" s="172"/>
      <c r="S259" s="172"/>
      <c r="T259" s="173"/>
      <c r="AT259" s="168" t="s">
        <v>2624</v>
      </c>
      <c r="AU259" s="168" t="s">
        <v>2217</v>
      </c>
      <c r="AV259" s="13" t="s">
        <v>2217</v>
      </c>
      <c r="AW259" s="13" t="s">
        <v>26</v>
      </c>
      <c r="AX259" s="13" t="s">
        <v>2207</v>
      </c>
      <c r="AY259" s="168" t="s">
        <v>2612</v>
      </c>
    </row>
    <row r="260" spans="2:51" s="12" customFormat="1">
      <c r="B260" s="160"/>
      <c r="D260" s="161" t="s">
        <v>2624</v>
      </c>
      <c r="E260" s="162" t="s">
        <v>2156</v>
      </c>
      <c r="F260" s="163" t="s">
        <v>2634</v>
      </c>
      <c r="H260" s="162" t="s">
        <v>2156</v>
      </c>
      <c r="I260" s="345"/>
      <c r="L260" s="160"/>
      <c r="M260" s="164"/>
      <c r="N260" s="165"/>
      <c r="O260" s="165"/>
      <c r="P260" s="165"/>
      <c r="Q260" s="165"/>
      <c r="R260" s="165"/>
      <c r="S260" s="165"/>
      <c r="T260" s="166"/>
      <c r="AT260" s="162" t="s">
        <v>2624</v>
      </c>
      <c r="AU260" s="162" t="s">
        <v>2217</v>
      </c>
      <c r="AV260" s="12" t="s">
        <v>2215</v>
      </c>
      <c r="AW260" s="12" t="s">
        <v>26</v>
      </c>
      <c r="AX260" s="12" t="s">
        <v>2207</v>
      </c>
      <c r="AY260" s="162" t="s">
        <v>2612</v>
      </c>
    </row>
    <row r="261" spans="2:51" s="13" customFormat="1">
      <c r="B261" s="167"/>
      <c r="D261" s="161" t="s">
        <v>2624</v>
      </c>
      <c r="E261" s="168" t="s">
        <v>2156</v>
      </c>
      <c r="F261" s="169" t="s">
        <v>2709</v>
      </c>
      <c r="H261" s="170">
        <v>12</v>
      </c>
      <c r="I261" s="346"/>
      <c r="L261" s="167"/>
      <c r="M261" s="171"/>
      <c r="N261" s="172"/>
      <c r="O261" s="172"/>
      <c r="P261" s="172"/>
      <c r="Q261" s="172"/>
      <c r="R261" s="172"/>
      <c r="S261" s="172"/>
      <c r="T261" s="173"/>
      <c r="AT261" s="168" t="s">
        <v>2624</v>
      </c>
      <c r="AU261" s="168" t="s">
        <v>2217</v>
      </c>
      <c r="AV261" s="13" t="s">
        <v>2217</v>
      </c>
      <c r="AW261" s="13" t="s">
        <v>26</v>
      </c>
      <c r="AX261" s="13" t="s">
        <v>2207</v>
      </c>
      <c r="AY261" s="168" t="s">
        <v>2612</v>
      </c>
    </row>
    <row r="262" spans="2:51" s="14" customFormat="1">
      <c r="B262" s="174"/>
      <c r="D262" s="161" t="s">
        <v>2624</v>
      </c>
      <c r="E262" s="175" t="s">
        <v>2298</v>
      </c>
      <c r="F262" s="176" t="s">
        <v>2638</v>
      </c>
      <c r="H262" s="177">
        <v>34.75</v>
      </c>
      <c r="I262" s="347"/>
      <c r="L262" s="174"/>
      <c r="M262" s="178"/>
      <c r="N262" s="179"/>
      <c r="O262" s="179"/>
      <c r="P262" s="179"/>
      <c r="Q262" s="179"/>
      <c r="R262" s="179"/>
      <c r="S262" s="179"/>
      <c r="T262" s="180"/>
      <c r="AT262" s="175" t="s">
        <v>2624</v>
      </c>
      <c r="AU262" s="175" t="s">
        <v>2217</v>
      </c>
      <c r="AV262" s="14" t="s">
        <v>2329</v>
      </c>
      <c r="AW262" s="14" t="s">
        <v>26</v>
      </c>
      <c r="AX262" s="14" t="s">
        <v>2207</v>
      </c>
      <c r="AY262" s="175" t="s">
        <v>2612</v>
      </c>
    </row>
    <row r="263" spans="2:51" s="12" customFormat="1">
      <c r="B263" s="160"/>
      <c r="D263" s="161" t="s">
        <v>2624</v>
      </c>
      <c r="E263" s="162" t="s">
        <v>2156</v>
      </c>
      <c r="F263" s="163" t="s">
        <v>2639</v>
      </c>
      <c r="H263" s="162" t="s">
        <v>2156</v>
      </c>
      <c r="I263" s="345"/>
      <c r="L263" s="160"/>
      <c r="M263" s="164"/>
      <c r="N263" s="165"/>
      <c r="O263" s="165"/>
      <c r="P263" s="165"/>
      <c r="Q263" s="165"/>
      <c r="R263" s="165"/>
      <c r="S263" s="165"/>
      <c r="T263" s="166"/>
      <c r="AT263" s="162" t="s">
        <v>2624</v>
      </c>
      <c r="AU263" s="162" t="s">
        <v>2217</v>
      </c>
      <c r="AV263" s="12" t="s">
        <v>2215</v>
      </c>
      <c r="AW263" s="12" t="s">
        <v>26</v>
      </c>
      <c r="AX263" s="12" t="s">
        <v>2207</v>
      </c>
      <c r="AY263" s="162" t="s">
        <v>2612</v>
      </c>
    </row>
    <row r="264" spans="2:51" s="13" customFormat="1">
      <c r="B264" s="167"/>
      <c r="D264" s="161" t="s">
        <v>2624</v>
      </c>
      <c r="E264" s="168" t="s">
        <v>2156</v>
      </c>
      <c r="F264" s="169" t="s">
        <v>2710</v>
      </c>
      <c r="H264" s="170">
        <v>0</v>
      </c>
      <c r="I264" s="346"/>
      <c r="L264" s="167"/>
      <c r="M264" s="171"/>
      <c r="N264" s="172"/>
      <c r="O264" s="172"/>
      <c r="P264" s="172"/>
      <c r="Q264" s="172"/>
      <c r="R264" s="172"/>
      <c r="S264" s="172"/>
      <c r="T264" s="173"/>
      <c r="AT264" s="168" t="s">
        <v>2624</v>
      </c>
      <c r="AU264" s="168" t="s">
        <v>2217</v>
      </c>
      <c r="AV264" s="13" t="s">
        <v>2217</v>
      </c>
      <c r="AW264" s="13" t="s">
        <v>26</v>
      </c>
      <c r="AX264" s="13" t="s">
        <v>2207</v>
      </c>
      <c r="AY264" s="168" t="s">
        <v>2612</v>
      </c>
    </row>
    <row r="265" spans="2:51" s="14" customFormat="1">
      <c r="B265" s="174"/>
      <c r="D265" s="161" t="s">
        <v>2624</v>
      </c>
      <c r="E265" s="175" t="s">
        <v>2300</v>
      </c>
      <c r="F265" s="176" t="s">
        <v>2638</v>
      </c>
      <c r="H265" s="177">
        <v>0</v>
      </c>
      <c r="I265" s="347"/>
      <c r="L265" s="174"/>
      <c r="M265" s="178"/>
      <c r="N265" s="179"/>
      <c r="O265" s="179"/>
      <c r="P265" s="179"/>
      <c r="Q265" s="179"/>
      <c r="R265" s="179"/>
      <c r="S265" s="179"/>
      <c r="T265" s="180"/>
      <c r="AT265" s="175" t="s">
        <v>2624</v>
      </c>
      <c r="AU265" s="175" t="s">
        <v>2217</v>
      </c>
      <c r="AV265" s="14" t="s">
        <v>2329</v>
      </c>
      <c r="AW265" s="14" t="s">
        <v>26</v>
      </c>
      <c r="AX265" s="14" t="s">
        <v>2207</v>
      </c>
      <c r="AY265" s="175" t="s">
        <v>2612</v>
      </c>
    </row>
    <row r="266" spans="2:51" s="12" customFormat="1">
      <c r="B266" s="160"/>
      <c r="D266" s="161" t="s">
        <v>2624</v>
      </c>
      <c r="E266" s="162" t="s">
        <v>2156</v>
      </c>
      <c r="F266" s="163" t="s">
        <v>2711</v>
      </c>
      <c r="H266" s="162" t="s">
        <v>2156</v>
      </c>
      <c r="I266" s="345"/>
      <c r="L266" s="160"/>
      <c r="M266" s="164"/>
      <c r="N266" s="165"/>
      <c r="O266" s="165"/>
      <c r="P266" s="165"/>
      <c r="Q266" s="165"/>
      <c r="R266" s="165"/>
      <c r="S266" s="165"/>
      <c r="T266" s="166"/>
      <c r="AT266" s="162" t="s">
        <v>2624</v>
      </c>
      <c r="AU266" s="162" t="s">
        <v>2217</v>
      </c>
      <c r="AV266" s="12" t="s">
        <v>2215</v>
      </c>
      <c r="AW266" s="12" t="s">
        <v>26</v>
      </c>
      <c r="AX266" s="12" t="s">
        <v>2207</v>
      </c>
      <c r="AY266" s="162" t="s">
        <v>2612</v>
      </c>
    </row>
    <row r="267" spans="2:51" s="12" customFormat="1">
      <c r="B267" s="160"/>
      <c r="D267" s="161" t="s">
        <v>2624</v>
      </c>
      <c r="E267" s="162" t="s">
        <v>2156</v>
      </c>
      <c r="F267" s="163" t="s">
        <v>2628</v>
      </c>
      <c r="H267" s="162" t="s">
        <v>2156</v>
      </c>
      <c r="I267" s="345"/>
      <c r="L267" s="160"/>
      <c r="M267" s="164"/>
      <c r="N267" s="165"/>
      <c r="O267" s="165"/>
      <c r="P267" s="165"/>
      <c r="Q267" s="165"/>
      <c r="R267" s="165"/>
      <c r="S267" s="165"/>
      <c r="T267" s="166"/>
      <c r="AT267" s="162" t="s">
        <v>2624</v>
      </c>
      <c r="AU267" s="162" t="s">
        <v>2217</v>
      </c>
      <c r="AV267" s="12" t="s">
        <v>2215</v>
      </c>
      <c r="AW267" s="12" t="s">
        <v>26</v>
      </c>
      <c r="AX267" s="12" t="s">
        <v>2207</v>
      </c>
      <c r="AY267" s="162" t="s">
        <v>2612</v>
      </c>
    </row>
    <row r="268" spans="2:51" s="13" customFormat="1">
      <c r="B268" s="167"/>
      <c r="D268" s="161" t="s">
        <v>2624</v>
      </c>
      <c r="E268" s="168" t="s">
        <v>2156</v>
      </c>
      <c r="F268" s="169" t="s">
        <v>2712</v>
      </c>
      <c r="H268" s="170">
        <v>39</v>
      </c>
      <c r="I268" s="346"/>
      <c r="L268" s="167"/>
      <c r="M268" s="171"/>
      <c r="N268" s="172"/>
      <c r="O268" s="172"/>
      <c r="P268" s="172"/>
      <c r="Q268" s="172"/>
      <c r="R268" s="172"/>
      <c r="S268" s="172"/>
      <c r="T268" s="173"/>
      <c r="AT268" s="168" t="s">
        <v>2624</v>
      </c>
      <c r="AU268" s="168" t="s">
        <v>2217</v>
      </c>
      <c r="AV268" s="13" t="s">
        <v>2217</v>
      </c>
      <c r="AW268" s="13" t="s">
        <v>26</v>
      </c>
      <c r="AX268" s="13" t="s">
        <v>2207</v>
      </c>
      <c r="AY268" s="168" t="s">
        <v>2612</v>
      </c>
    </row>
    <row r="269" spans="2:51" s="12" customFormat="1">
      <c r="B269" s="160"/>
      <c r="D269" s="161" t="s">
        <v>2624</v>
      </c>
      <c r="E269" s="162" t="s">
        <v>2156</v>
      </c>
      <c r="F269" s="163" t="s">
        <v>2681</v>
      </c>
      <c r="H269" s="162" t="s">
        <v>2156</v>
      </c>
      <c r="I269" s="345"/>
      <c r="L269" s="160"/>
      <c r="M269" s="164"/>
      <c r="N269" s="165"/>
      <c r="O269" s="165"/>
      <c r="P269" s="165"/>
      <c r="Q269" s="165"/>
      <c r="R269" s="165"/>
      <c r="S269" s="165"/>
      <c r="T269" s="166"/>
      <c r="AT269" s="162" t="s">
        <v>2624</v>
      </c>
      <c r="AU269" s="162" t="s">
        <v>2217</v>
      </c>
      <c r="AV269" s="12" t="s">
        <v>2215</v>
      </c>
      <c r="AW269" s="12" t="s">
        <v>26</v>
      </c>
      <c r="AX269" s="12" t="s">
        <v>2207</v>
      </c>
      <c r="AY269" s="162" t="s">
        <v>2612</v>
      </c>
    </row>
    <row r="270" spans="2:51" s="13" customFormat="1">
      <c r="B270" s="167"/>
      <c r="D270" s="161" t="s">
        <v>2624</v>
      </c>
      <c r="E270" s="168" t="s">
        <v>2156</v>
      </c>
      <c r="F270" s="169" t="s">
        <v>2714</v>
      </c>
      <c r="H270" s="170">
        <v>12</v>
      </c>
      <c r="I270" s="346"/>
      <c r="L270" s="167"/>
      <c r="M270" s="171"/>
      <c r="N270" s="172"/>
      <c r="O270" s="172"/>
      <c r="P270" s="172"/>
      <c r="Q270" s="172"/>
      <c r="R270" s="172"/>
      <c r="S270" s="172"/>
      <c r="T270" s="173"/>
      <c r="AT270" s="168" t="s">
        <v>2624</v>
      </c>
      <c r="AU270" s="168" t="s">
        <v>2217</v>
      </c>
      <c r="AV270" s="13" t="s">
        <v>2217</v>
      </c>
      <c r="AW270" s="13" t="s">
        <v>26</v>
      </c>
      <c r="AX270" s="13" t="s">
        <v>2207</v>
      </c>
      <c r="AY270" s="168" t="s">
        <v>2612</v>
      </c>
    </row>
    <row r="271" spans="2:51" s="12" customFormat="1">
      <c r="B271" s="160"/>
      <c r="D271" s="161" t="s">
        <v>2624</v>
      </c>
      <c r="E271" s="162" t="s">
        <v>2156</v>
      </c>
      <c r="F271" s="163" t="s">
        <v>2634</v>
      </c>
      <c r="H271" s="162" t="s">
        <v>2156</v>
      </c>
      <c r="I271" s="345"/>
      <c r="L271" s="160"/>
      <c r="M271" s="164"/>
      <c r="N271" s="165"/>
      <c r="O271" s="165"/>
      <c r="P271" s="165"/>
      <c r="Q271" s="165"/>
      <c r="R271" s="165"/>
      <c r="S271" s="165"/>
      <c r="T271" s="166"/>
      <c r="AT271" s="162" t="s">
        <v>2624</v>
      </c>
      <c r="AU271" s="162" t="s">
        <v>2217</v>
      </c>
      <c r="AV271" s="12" t="s">
        <v>2215</v>
      </c>
      <c r="AW271" s="12" t="s">
        <v>26</v>
      </c>
      <c r="AX271" s="12" t="s">
        <v>2207</v>
      </c>
      <c r="AY271" s="162" t="s">
        <v>2612</v>
      </c>
    </row>
    <row r="272" spans="2:51" s="13" customFormat="1">
      <c r="B272" s="167"/>
      <c r="D272" s="161" t="s">
        <v>2624</v>
      </c>
      <c r="E272" s="168" t="s">
        <v>2156</v>
      </c>
      <c r="F272" s="169" t="s">
        <v>2715</v>
      </c>
      <c r="H272" s="170">
        <v>25.5</v>
      </c>
      <c r="I272" s="346"/>
      <c r="L272" s="167"/>
      <c r="M272" s="171"/>
      <c r="N272" s="172"/>
      <c r="O272" s="172"/>
      <c r="P272" s="172"/>
      <c r="Q272" s="172"/>
      <c r="R272" s="172"/>
      <c r="S272" s="172"/>
      <c r="T272" s="173"/>
      <c r="AT272" s="168" t="s">
        <v>2624</v>
      </c>
      <c r="AU272" s="168" t="s">
        <v>2217</v>
      </c>
      <c r="AV272" s="13" t="s">
        <v>2217</v>
      </c>
      <c r="AW272" s="13" t="s">
        <v>26</v>
      </c>
      <c r="AX272" s="13" t="s">
        <v>2207</v>
      </c>
      <c r="AY272" s="168" t="s">
        <v>2612</v>
      </c>
    </row>
    <row r="273" spans="1:65" s="14" customFormat="1">
      <c r="B273" s="174"/>
      <c r="D273" s="161" t="s">
        <v>2624</v>
      </c>
      <c r="E273" s="175" t="s">
        <v>2309</v>
      </c>
      <c r="F273" s="176" t="s">
        <v>2638</v>
      </c>
      <c r="H273" s="177">
        <v>76.5</v>
      </c>
      <c r="I273" s="347"/>
      <c r="L273" s="174"/>
      <c r="M273" s="178"/>
      <c r="N273" s="179"/>
      <c r="O273" s="179"/>
      <c r="P273" s="179"/>
      <c r="Q273" s="179"/>
      <c r="R273" s="179"/>
      <c r="S273" s="179"/>
      <c r="T273" s="180"/>
      <c r="AT273" s="175" t="s">
        <v>2624</v>
      </c>
      <c r="AU273" s="175" t="s">
        <v>2217</v>
      </c>
      <c r="AV273" s="14" t="s">
        <v>2329</v>
      </c>
      <c r="AW273" s="14" t="s">
        <v>26</v>
      </c>
      <c r="AX273" s="14" t="s">
        <v>2207</v>
      </c>
      <c r="AY273" s="175" t="s">
        <v>2612</v>
      </c>
    </row>
    <row r="274" spans="1:65" s="12" customFormat="1">
      <c r="B274" s="160"/>
      <c r="D274" s="161" t="s">
        <v>2624</v>
      </c>
      <c r="E274" s="162" t="s">
        <v>2156</v>
      </c>
      <c r="F274" s="163" t="s">
        <v>2639</v>
      </c>
      <c r="H274" s="162" t="s">
        <v>2156</v>
      </c>
      <c r="I274" s="345"/>
      <c r="L274" s="160"/>
      <c r="M274" s="164"/>
      <c r="N274" s="165"/>
      <c r="O274" s="165"/>
      <c r="P274" s="165"/>
      <c r="Q274" s="165"/>
      <c r="R274" s="165"/>
      <c r="S274" s="165"/>
      <c r="T274" s="166"/>
      <c r="AT274" s="162" t="s">
        <v>2624</v>
      </c>
      <c r="AU274" s="162" t="s">
        <v>2217</v>
      </c>
      <c r="AV274" s="12" t="s">
        <v>2215</v>
      </c>
      <c r="AW274" s="12" t="s">
        <v>26</v>
      </c>
      <c r="AX274" s="12" t="s">
        <v>2207</v>
      </c>
      <c r="AY274" s="162" t="s">
        <v>2612</v>
      </c>
    </row>
    <row r="275" spans="1:65" s="13" customFormat="1">
      <c r="B275" s="167"/>
      <c r="D275" s="161" t="s">
        <v>2624</v>
      </c>
      <c r="E275" s="168" t="s">
        <v>2156</v>
      </c>
      <c r="F275" s="169" t="s">
        <v>2716</v>
      </c>
      <c r="H275" s="170">
        <v>8</v>
      </c>
      <c r="I275" s="346"/>
      <c r="L275" s="167"/>
      <c r="M275" s="171"/>
      <c r="N275" s="172"/>
      <c r="O275" s="172"/>
      <c r="P275" s="172"/>
      <c r="Q275" s="172"/>
      <c r="R275" s="172"/>
      <c r="S275" s="172"/>
      <c r="T275" s="173"/>
      <c r="AT275" s="168" t="s">
        <v>2624</v>
      </c>
      <c r="AU275" s="168" t="s">
        <v>2217</v>
      </c>
      <c r="AV275" s="13" t="s">
        <v>2217</v>
      </c>
      <c r="AW275" s="13" t="s">
        <v>26</v>
      </c>
      <c r="AX275" s="13" t="s">
        <v>2207</v>
      </c>
      <c r="AY275" s="168" t="s">
        <v>2612</v>
      </c>
    </row>
    <row r="276" spans="1:65" s="14" customFormat="1">
      <c r="B276" s="174"/>
      <c r="D276" s="161" t="s">
        <v>2624</v>
      </c>
      <c r="E276" s="175" t="s">
        <v>2312</v>
      </c>
      <c r="F276" s="176" t="s">
        <v>2638</v>
      </c>
      <c r="H276" s="177">
        <v>8</v>
      </c>
      <c r="I276" s="347"/>
      <c r="L276" s="174"/>
      <c r="M276" s="178"/>
      <c r="N276" s="179"/>
      <c r="O276" s="179"/>
      <c r="P276" s="179"/>
      <c r="Q276" s="179"/>
      <c r="R276" s="179"/>
      <c r="S276" s="179"/>
      <c r="T276" s="180"/>
      <c r="AT276" s="175" t="s">
        <v>2624</v>
      </c>
      <c r="AU276" s="175" t="s">
        <v>2217</v>
      </c>
      <c r="AV276" s="14" t="s">
        <v>2329</v>
      </c>
      <c r="AW276" s="14" t="s">
        <v>26</v>
      </c>
      <c r="AX276" s="14" t="s">
        <v>2207</v>
      </c>
      <c r="AY276" s="175" t="s">
        <v>2612</v>
      </c>
    </row>
    <row r="277" spans="1:65" s="15" customFormat="1">
      <c r="B277" s="181"/>
      <c r="D277" s="161" t="s">
        <v>2624</v>
      </c>
      <c r="E277" s="182" t="s">
        <v>2156</v>
      </c>
      <c r="F277" s="183" t="s">
        <v>2641</v>
      </c>
      <c r="H277" s="184">
        <v>119.25</v>
      </c>
      <c r="I277" s="348"/>
      <c r="L277" s="181"/>
      <c r="M277" s="185"/>
      <c r="N277" s="186"/>
      <c r="O277" s="186"/>
      <c r="P277" s="186"/>
      <c r="Q277" s="186"/>
      <c r="R277" s="186"/>
      <c r="S277" s="186"/>
      <c r="T277" s="187"/>
      <c r="AT277" s="182" t="s">
        <v>2624</v>
      </c>
      <c r="AU277" s="182" t="s">
        <v>2217</v>
      </c>
      <c r="AV277" s="15" t="s">
        <v>2389</v>
      </c>
      <c r="AW277" s="15" t="s">
        <v>26</v>
      </c>
      <c r="AX277" s="15" t="s">
        <v>2215</v>
      </c>
      <c r="AY277" s="182" t="s">
        <v>2612</v>
      </c>
    </row>
    <row r="278" spans="1:65" s="1" customFormat="1" ht="21.75" customHeight="1">
      <c r="A278" s="29"/>
      <c r="B278" s="146"/>
      <c r="C278" s="147" t="s">
        <v>2342</v>
      </c>
      <c r="D278" s="147" t="s">
        <v>2618</v>
      </c>
      <c r="E278" s="148" t="s">
        <v>2717</v>
      </c>
      <c r="F278" s="149" t="s">
        <v>2718</v>
      </c>
      <c r="G278" s="150" t="s">
        <v>2297</v>
      </c>
      <c r="H278" s="151">
        <v>2109.556</v>
      </c>
      <c r="I278" s="344"/>
      <c r="J278" s="152">
        <f>ROUND(I278*H278,2)</f>
        <v>0</v>
      </c>
      <c r="K278" s="153"/>
      <c r="L278" s="30"/>
      <c r="M278" s="154" t="s">
        <v>2156</v>
      </c>
      <c r="N278" s="155" t="s">
        <v>2172</v>
      </c>
      <c r="O278" s="156">
        <v>1.2999999999999999E-2</v>
      </c>
      <c r="P278" s="156">
        <f>O278*H278</f>
        <v>27.424227999999999</v>
      </c>
      <c r="Q278" s="156">
        <v>9.0000000000000006E-5</v>
      </c>
      <c r="R278" s="156">
        <f>Q278*H278</f>
        <v>0.18986004000000001</v>
      </c>
      <c r="S278" s="156">
        <v>0.115</v>
      </c>
      <c r="T278" s="157">
        <f>S278*H278</f>
        <v>242.59894000000003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8" t="s">
        <v>2389</v>
      </c>
      <c r="AT278" s="158" t="s">
        <v>2618</v>
      </c>
      <c r="AU278" s="158" t="s">
        <v>2217</v>
      </c>
      <c r="AY278" s="17" t="s">
        <v>2612</v>
      </c>
      <c r="BE278" s="159">
        <f>IF(N278="základní",J278,0)</f>
        <v>0</v>
      </c>
      <c r="BF278" s="159">
        <f>IF(N278="snížená",J278,0)</f>
        <v>0</v>
      </c>
      <c r="BG278" s="159">
        <f>IF(N278="zákl. přenesená",J278,0)</f>
        <v>0</v>
      </c>
      <c r="BH278" s="159">
        <f>IF(N278="sníž. přenesená",J278,0)</f>
        <v>0</v>
      </c>
      <c r="BI278" s="159">
        <f>IF(N278="nulová",J278,0)</f>
        <v>0</v>
      </c>
      <c r="BJ278" s="17" t="s">
        <v>2215</v>
      </c>
      <c r="BK278" s="159">
        <f>ROUND(I278*H278,2)</f>
        <v>0</v>
      </c>
      <c r="BL278" s="17" t="s">
        <v>2389</v>
      </c>
      <c r="BM278" s="158" t="s">
        <v>2719</v>
      </c>
    </row>
    <row r="279" spans="1:65" s="12" customFormat="1">
      <c r="B279" s="160"/>
      <c r="D279" s="161" t="s">
        <v>2624</v>
      </c>
      <c r="E279" s="162" t="s">
        <v>2156</v>
      </c>
      <c r="F279" s="163" t="s">
        <v>2720</v>
      </c>
      <c r="H279" s="162" t="s">
        <v>2156</v>
      </c>
      <c r="I279" s="345"/>
      <c r="L279" s="160"/>
      <c r="M279" s="164"/>
      <c r="N279" s="165"/>
      <c r="O279" s="165"/>
      <c r="P279" s="165"/>
      <c r="Q279" s="165"/>
      <c r="R279" s="165"/>
      <c r="S279" s="165"/>
      <c r="T279" s="166"/>
      <c r="AT279" s="162" t="s">
        <v>2624</v>
      </c>
      <c r="AU279" s="162" t="s">
        <v>2217</v>
      </c>
      <c r="AV279" s="12" t="s">
        <v>2215</v>
      </c>
      <c r="AW279" s="12" t="s">
        <v>26</v>
      </c>
      <c r="AX279" s="12" t="s">
        <v>2207</v>
      </c>
      <c r="AY279" s="162" t="s">
        <v>2612</v>
      </c>
    </row>
    <row r="280" spans="1:65" s="12" customFormat="1">
      <c r="B280" s="160"/>
      <c r="D280" s="161" t="s">
        <v>2624</v>
      </c>
      <c r="E280" s="162" t="s">
        <v>2156</v>
      </c>
      <c r="F280" s="163" t="s">
        <v>3091</v>
      </c>
      <c r="H280" s="162" t="s">
        <v>2156</v>
      </c>
      <c r="I280" s="345"/>
      <c r="L280" s="160"/>
      <c r="M280" s="164"/>
      <c r="N280" s="165"/>
      <c r="O280" s="165"/>
      <c r="P280" s="165"/>
      <c r="Q280" s="165"/>
      <c r="R280" s="165"/>
      <c r="S280" s="165"/>
      <c r="T280" s="166"/>
      <c r="AT280" s="162" t="s">
        <v>2624</v>
      </c>
      <c r="AU280" s="162" t="s">
        <v>2217</v>
      </c>
      <c r="AV280" s="12" t="s">
        <v>2215</v>
      </c>
      <c r="AW280" s="12" t="s">
        <v>26</v>
      </c>
      <c r="AX280" s="12" t="s">
        <v>2207</v>
      </c>
      <c r="AY280" s="162" t="s">
        <v>2612</v>
      </c>
    </row>
    <row r="281" spans="1:65" s="12" customFormat="1">
      <c r="B281" s="160"/>
      <c r="D281" s="161" t="s">
        <v>2624</v>
      </c>
      <c r="E281" s="162" t="s">
        <v>2156</v>
      </c>
      <c r="F281" s="163" t="s">
        <v>357</v>
      </c>
      <c r="H281" s="162" t="s">
        <v>2156</v>
      </c>
      <c r="I281" s="345"/>
      <c r="L281" s="160"/>
      <c r="M281" s="164"/>
      <c r="N281" s="165"/>
      <c r="O281" s="165"/>
      <c r="P281" s="165"/>
      <c r="Q281" s="165"/>
      <c r="R281" s="165"/>
      <c r="S281" s="165"/>
      <c r="T281" s="166"/>
      <c r="AT281" s="162" t="s">
        <v>2624</v>
      </c>
      <c r="AU281" s="162" t="s">
        <v>2217</v>
      </c>
      <c r="AV281" s="12" t="s">
        <v>2215</v>
      </c>
      <c r="AW281" s="12" t="s">
        <v>26</v>
      </c>
      <c r="AX281" s="12" t="s">
        <v>2207</v>
      </c>
      <c r="AY281" s="162" t="s">
        <v>2612</v>
      </c>
    </row>
    <row r="282" spans="1:65" s="13" customFormat="1">
      <c r="B282" s="167"/>
      <c r="D282" s="161" t="s">
        <v>2624</v>
      </c>
      <c r="E282" s="168" t="s">
        <v>2156</v>
      </c>
      <c r="F282" s="169" t="s">
        <v>358</v>
      </c>
      <c r="H282" s="170">
        <v>670.67</v>
      </c>
      <c r="I282" s="346"/>
      <c r="L282" s="167"/>
      <c r="M282" s="171"/>
      <c r="N282" s="172"/>
      <c r="O282" s="172"/>
      <c r="P282" s="172"/>
      <c r="Q282" s="172"/>
      <c r="R282" s="172"/>
      <c r="S282" s="172"/>
      <c r="T282" s="173"/>
      <c r="AT282" s="168" t="s">
        <v>2624</v>
      </c>
      <c r="AU282" s="168" t="s">
        <v>2217</v>
      </c>
      <c r="AV282" s="13" t="s">
        <v>2217</v>
      </c>
      <c r="AW282" s="13" t="s">
        <v>26</v>
      </c>
      <c r="AX282" s="13" t="s">
        <v>2207</v>
      </c>
      <c r="AY282" s="168" t="s">
        <v>2612</v>
      </c>
    </row>
    <row r="283" spans="1:65" s="12" customFormat="1">
      <c r="B283" s="160"/>
      <c r="D283" s="161" t="s">
        <v>2624</v>
      </c>
      <c r="E283" s="162" t="s">
        <v>2156</v>
      </c>
      <c r="F283" s="163" t="s">
        <v>359</v>
      </c>
      <c r="H283" s="162" t="s">
        <v>2156</v>
      </c>
      <c r="I283" s="345"/>
      <c r="L283" s="160"/>
      <c r="M283" s="164"/>
      <c r="N283" s="165"/>
      <c r="O283" s="165"/>
      <c r="P283" s="165"/>
      <c r="Q283" s="165"/>
      <c r="R283" s="165"/>
      <c r="S283" s="165"/>
      <c r="T283" s="166"/>
      <c r="AT283" s="162" t="s">
        <v>2624</v>
      </c>
      <c r="AU283" s="162" t="s">
        <v>2217</v>
      </c>
      <c r="AV283" s="12" t="s">
        <v>2215</v>
      </c>
      <c r="AW283" s="12" t="s">
        <v>26</v>
      </c>
      <c r="AX283" s="12" t="s">
        <v>2207</v>
      </c>
      <c r="AY283" s="162" t="s">
        <v>2612</v>
      </c>
    </row>
    <row r="284" spans="1:65" s="13" customFormat="1">
      <c r="B284" s="167"/>
      <c r="D284" s="161" t="s">
        <v>2624</v>
      </c>
      <c r="E284" s="168" t="s">
        <v>2156</v>
      </c>
      <c r="F284" s="169" t="s">
        <v>360</v>
      </c>
      <c r="H284" s="170">
        <v>130.87299999999999</v>
      </c>
      <c r="I284" s="346"/>
      <c r="L284" s="167"/>
      <c r="M284" s="171"/>
      <c r="N284" s="172"/>
      <c r="O284" s="172"/>
      <c r="P284" s="172"/>
      <c r="Q284" s="172"/>
      <c r="R284" s="172"/>
      <c r="S284" s="172"/>
      <c r="T284" s="173"/>
      <c r="AT284" s="168" t="s">
        <v>2624</v>
      </c>
      <c r="AU284" s="168" t="s">
        <v>2217</v>
      </c>
      <c r="AV284" s="13" t="s">
        <v>2217</v>
      </c>
      <c r="AW284" s="13" t="s">
        <v>26</v>
      </c>
      <c r="AX284" s="13" t="s">
        <v>2207</v>
      </c>
      <c r="AY284" s="168" t="s">
        <v>2612</v>
      </c>
    </row>
    <row r="285" spans="1:65" s="12" customFormat="1">
      <c r="B285" s="160"/>
      <c r="D285" s="161" t="s">
        <v>2624</v>
      </c>
      <c r="E285" s="162" t="s">
        <v>2156</v>
      </c>
      <c r="F285" s="163" t="s">
        <v>2721</v>
      </c>
      <c r="H285" s="162" t="s">
        <v>2156</v>
      </c>
      <c r="I285" s="345"/>
      <c r="L285" s="160"/>
      <c r="M285" s="164"/>
      <c r="N285" s="165"/>
      <c r="O285" s="165"/>
      <c r="P285" s="165"/>
      <c r="Q285" s="165"/>
      <c r="R285" s="165"/>
      <c r="S285" s="165"/>
      <c r="T285" s="166"/>
      <c r="AT285" s="162" t="s">
        <v>2624</v>
      </c>
      <c r="AU285" s="162" t="s">
        <v>2217</v>
      </c>
      <c r="AV285" s="12" t="s">
        <v>2215</v>
      </c>
      <c r="AW285" s="12" t="s">
        <v>26</v>
      </c>
      <c r="AX285" s="12" t="s">
        <v>2207</v>
      </c>
      <c r="AY285" s="162" t="s">
        <v>2612</v>
      </c>
    </row>
    <row r="286" spans="1:65" s="12" customFormat="1">
      <c r="B286" s="160"/>
      <c r="D286" s="161" t="s">
        <v>2624</v>
      </c>
      <c r="E286" s="162" t="s">
        <v>2156</v>
      </c>
      <c r="F286" s="163" t="s">
        <v>361</v>
      </c>
      <c r="H286" s="162" t="s">
        <v>2156</v>
      </c>
      <c r="I286" s="345"/>
      <c r="L286" s="160"/>
      <c r="M286" s="164"/>
      <c r="N286" s="165"/>
      <c r="O286" s="165"/>
      <c r="P286" s="165"/>
      <c r="Q286" s="165"/>
      <c r="R286" s="165"/>
      <c r="S286" s="165"/>
      <c r="T286" s="166"/>
      <c r="AT286" s="162" t="s">
        <v>2624</v>
      </c>
      <c r="AU286" s="162" t="s">
        <v>2217</v>
      </c>
      <c r="AV286" s="12" t="s">
        <v>2215</v>
      </c>
      <c r="AW286" s="12" t="s">
        <v>26</v>
      </c>
      <c r="AX286" s="12" t="s">
        <v>2207</v>
      </c>
      <c r="AY286" s="162" t="s">
        <v>2612</v>
      </c>
    </row>
    <row r="287" spans="1:65" s="13" customFormat="1">
      <c r="B287" s="167"/>
      <c r="D287" s="161" t="s">
        <v>2624</v>
      </c>
      <c r="E287" s="168" t="s">
        <v>2156</v>
      </c>
      <c r="F287" s="169" t="s">
        <v>362</v>
      </c>
      <c r="H287" s="170">
        <v>616.82500000000005</v>
      </c>
      <c r="I287" s="346"/>
      <c r="L287" s="167"/>
      <c r="M287" s="171"/>
      <c r="N287" s="172"/>
      <c r="O287" s="172"/>
      <c r="P287" s="172"/>
      <c r="Q287" s="172"/>
      <c r="R287" s="172"/>
      <c r="S287" s="172"/>
      <c r="T287" s="173"/>
      <c r="AT287" s="168" t="s">
        <v>2624</v>
      </c>
      <c r="AU287" s="168" t="s">
        <v>2217</v>
      </c>
      <c r="AV287" s="13" t="s">
        <v>2217</v>
      </c>
      <c r="AW287" s="13" t="s">
        <v>26</v>
      </c>
      <c r="AX287" s="13" t="s">
        <v>2207</v>
      </c>
      <c r="AY287" s="168" t="s">
        <v>2612</v>
      </c>
    </row>
    <row r="288" spans="1:65" s="12" customFormat="1">
      <c r="B288" s="160"/>
      <c r="D288" s="161" t="s">
        <v>2624</v>
      </c>
      <c r="E288" s="162" t="s">
        <v>2156</v>
      </c>
      <c r="F288" s="163" t="s">
        <v>363</v>
      </c>
      <c r="H288" s="162" t="s">
        <v>2156</v>
      </c>
      <c r="I288" s="345"/>
      <c r="L288" s="160"/>
      <c r="M288" s="164"/>
      <c r="N288" s="165"/>
      <c r="O288" s="165"/>
      <c r="P288" s="165"/>
      <c r="Q288" s="165"/>
      <c r="R288" s="165"/>
      <c r="S288" s="165"/>
      <c r="T288" s="166"/>
      <c r="AT288" s="162" t="s">
        <v>2624</v>
      </c>
      <c r="AU288" s="162" t="s">
        <v>2217</v>
      </c>
      <c r="AV288" s="12" t="s">
        <v>2215</v>
      </c>
      <c r="AW288" s="12" t="s">
        <v>26</v>
      </c>
      <c r="AX288" s="12" t="s">
        <v>2207</v>
      </c>
      <c r="AY288" s="162" t="s">
        <v>2612</v>
      </c>
    </row>
    <row r="289" spans="1:65" s="13" customFormat="1">
      <c r="B289" s="167"/>
      <c r="D289" s="161" t="s">
        <v>2624</v>
      </c>
      <c r="E289" s="168" t="s">
        <v>2156</v>
      </c>
      <c r="F289" s="169" t="s">
        <v>364</v>
      </c>
      <c r="H289" s="170">
        <v>617.12800000000004</v>
      </c>
      <c r="I289" s="346"/>
      <c r="L289" s="167"/>
      <c r="M289" s="171"/>
      <c r="N289" s="172"/>
      <c r="O289" s="172"/>
      <c r="P289" s="172"/>
      <c r="Q289" s="172"/>
      <c r="R289" s="172"/>
      <c r="S289" s="172"/>
      <c r="T289" s="173"/>
      <c r="AT289" s="168" t="s">
        <v>2624</v>
      </c>
      <c r="AU289" s="168" t="s">
        <v>2217</v>
      </c>
      <c r="AV289" s="13" t="s">
        <v>2217</v>
      </c>
      <c r="AW289" s="13" t="s">
        <v>26</v>
      </c>
      <c r="AX289" s="13" t="s">
        <v>2207</v>
      </c>
      <c r="AY289" s="168" t="s">
        <v>2612</v>
      </c>
    </row>
    <row r="290" spans="1:65" s="12" customFormat="1">
      <c r="B290" s="160"/>
      <c r="D290" s="161" t="s">
        <v>2624</v>
      </c>
      <c r="E290" s="162" t="s">
        <v>2156</v>
      </c>
      <c r="F290" s="163" t="s">
        <v>365</v>
      </c>
      <c r="H290" s="162" t="s">
        <v>2156</v>
      </c>
      <c r="I290" s="345"/>
      <c r="L290" s="160"/>
      <c r="M290" s="164"/>
      <c r="N290" s="165"/>
      <c r="O290" s="165"/>
      <c r="P290" s="165"/>
      <c r="Q290" s="165"/>
      <c r="R290" s="165"/>
      <c r="S290" s="165"/>
      <c r="T290" s="166"/>
      <c r="AT290" s="162" t="s">
        <v>2624</v>
      </c>
      <c r="AU290" s="162" t="s">
        <v>2217</v>
      </c>
      <c r="AV290" s="12" t="s">
        <v>2215</v>
      </c>
      <c r="AW290" s="12" t="s">
        <v>26</v>
      </c>
      <c r="AX290" s="12" t="s">
        <v>2207</v>
      </c>
      <c r="AY290" s="162" t="s">
        <v>2612</v>
      </c>
    </row>
    <row r="291" spans="1:65" s="13" customFormat="1">
      <c r="B291" s="167"/>
      <c r="D291" s="161" t="s">
        <v>2624</v>
      </c>
      <c r="E291" s="168" t="s">
        <v>2156</v>
      </c>
      <c r="F291" s="169" t="s">
        <v>366</v>
      </c>
      <c r="H291" s="170">
        <v>302.06</v>
      </c>
      <c r="I291" s="346"/>
      <c r="L291" s="167"/>
      <c r="M291" s="171"/>
      <c r="N291" s="172"/>
      <c r="O291" s="172"/>
      <c r="P291" s="172"/>
      <c r="Q291" s="172"/>
      <c r="R291" s="172"/>
      <c r="S291" s="172"/>
      <c r="T291" s="173"/>
      <c r="AT291" s="168" t="s">
        <v>2624</v>
      </c>
      <c r="AU291" s="168" t="s">
        <v>2217</v>
      </c>
      <c r="AV291" s="13" t="s">
        <v>2217</v>
      </c>
      <c r="AW291" s="13" t="s">
        <v>26</v>
      </c>
      <c r="AX291" s="13" t="s">
        <v>2207</v>
      </c>
      <c r="AY291" s="168" t="s">
        <v>2612</v>
      </c>
    </row>
    <row r="292" spans="1:65" s="14" customFormat="1">
      <c r="B292" s="174"/>
      <c r="D292" s="161" t="s">
        <v>2624</v>
      </c>
      <c r="E292" s="175" t="s">
        <v>2156</v>
      </c>
      <c r="F292" s="176" t="s">
        <v>2638</v>
      </c>
      <c r="H292" s="177">
        <v>2337.556</v>
      </c>
      <c r="I292" s="347"/>
      <c r="L292" s="174"/>
      <c r="M292" s="178"/>
      <c r="N292" s="179"/>
      <c r="O292" s="179"/>
      <c r="P292" s="179"/>
      <c r="Q292" s="179"/>
      <c r="R292" s="179"/>
      <c r="S292" s="179"/>
      <c r="T292" s="180"/>
      <c r="AT292" s="175" t="s">
        <v>2624</v>
      </c>
      <c r="AU292" s="175" t="s">
        <v>2217</v>
      </c>
      <c r="AV292" s="14" t="s">
        <v>2329</v>
      </c>
      <c r="AW292" s="14" t="s">
        <v>26</v>
      </c>
      <c r="AX292" s="14" t="s">
        <v>2207</v>
      </c>
      <c r="AY292" s="175" t="s">
        <v>2612</v>
      </c>
    </row>
    <row r="293" spans="1:65" s="12" customFormat="1">
      <c r="B293" s="160"/>
      <c r="D293" s="161" t="s">
        <v>2624</v>
      </c>
      <c r="E293" s="162" t="s">
        <v>2156</v>
      </c>
      <c r="F293" s="163" t="s">
        <v>367</v>
      </c>
      <c r="H293" s="162" t="s">
        <v>2156</v>
      </c>
      <c r="I293" s="345"/>
      <c r="L293" s="160"/>
      <c r="M293" s="164"/>
      <c r="N293" s="165"/>
      <c r="O293" s="165"/>
      <c r="P293" s="165"/>
      <c r="Q293" s="165"/>
      <c r="R293" s="165"/>
      <c r="S293" s="165"/>
      <c r="T293" s="166"/>
      <c r="AT293" s="162" t="s">
        <v>2624</v>
      </c>
      <c r="AU293" s="162" t="s">
        <v>2217</v>
      </c>
      <c r="AV293" s="12" t="s">
        <v>2215</v>
      </c>
      <c r="AW293" s="12" t="s">
        <v>26</v>
      </c>
      <c r="AX293" s="12" t="s">
        <v>2207</v>
      </c>
      <c r="AY293" s="162" t="s">
        <v>2612</v>
      </c>
    </row>
    <row r="294" spans="1:65" s="13" customFormat="1">
      <c r="B294" s="167"/>
      <c r="D294" s="161" t="s">
        <v>2624</v>
      </c>
      <c r="E294" s="168" t="s">
        <v>2156</v>
      </c>
      <c r="F294" s="169" t="s">
        <v>2728</v>
      </c>
      <c r="H294" s="170">
        <v>-228</v>
      </c>
      <c r="I294" s="346"/>
      <c r="L294" s="167"/>
      <c r="M294" s="171"/>
      <c r="N294" s="172"/>
      <c r="O294" s="172"/>
      <c r="P294" s="172"/>
      <c r="Q294" s="172"/>
      <c r="R294" s="172"/>
      <c r="S294" s="172"/>
      <c r="T294" s="173"/>
      <c r="AT294" s="168" t="s">
        <v>2624</v>
      </c>
      <c r="AU294" s="168" t="s">
        <v>2217</v>
      </c>
      <c r="AV294" s="13" t="s">
        <v>2217</v>
      </c>
      <c r="AW294" s="13" t="s">
        <v>26</v>
      </c>
      <c r="AX294" s="13" t="s">
        <v>2207</v>
      </c>
      <c r="AY294" s="168" t="s">
        <v>2612</v>
      </c>
    </row>
    <row r="295" spans="1:65" s="14" customFormat="1">
      <c r="B295" s="174"/>
      <c r="D295" s="161" t="s">
        <v>2624</v>
      </c>
      <c r="E295" s="175" t="s">
        <v>2156</v>
      </c>
      <c r="F295" s="176" t="s">
        <v>2638</v>
      </c>
      <c r="H295" s="177">
        <v>-228</v>
      </c>
      <c r="I295" s="347"/>
      <c r="L295" s="174"/>
      <c r="M295" s="178"/>
      <c r="N295" s="179"/>
      <c r="O295" s="179"/>
      <c r="P295" s="179"/>
      <c r="Q295" s="179"/>
      <c r="R295" s="179"/>
      <c r="S295" s="179"/>
      <c r="T295" s="180"/>
      <c r="AT295" s="175" t="s">
        <v>2624</v>
      </c>
      <c r="AU295" s="175" t="s">
        <v>2217</v>
      </c>
      <c r="AV295" s="14" t="s">
        <v>2329</v>
      </c>
      <c r="AW295" s="14" t="s">
        <v>26</v>
      </c>
      <c r="AX295" s="14" t="s">
        <v>2207</v>
      </c>
      <c r="AY295" s="175" t="s">
        <v>2612</v>
      </c>
    </row>
    <row r="296" spans="1:65" s="15" customFormat="1">
      <c r="B296" s="181"/>
      <c r="D296" s="161" t="s">
        <v>2624</v>
      </c>
      <c r="E296" s="182" t="s">
        <v>2397</v>
      </c>
      <c r="F296" s="183" t="s">
        <v>2641</v>
      </c>
      <c r="H296" s="184">
        <v>2109.556</v>
      </c>
      <c r="I296" s="348"/>
      <c r="L296" s="181"/>
      <c r="M296" s="185"/>
      <c r="N296" s="186"/>
      <c r="O296" s="186"/>
      <c r="P296" s="186"/>
      <c r="Q296" s="186"/>
      <c r="R296" s="186"/>
      <c r="S296" s="186"/>
      <c r="T296" s="187"/>
      <c r="AT296" s="182" t="s">
        <v>2624</v>
      </c>
      <c r="AU296" s="182" t="s">
        <v>2217</v>
      </c>
      <c r="AV296" s="15" t="s">
        <v>2389</v>
      </c>
      <c r="AW296" s="15" t="s">
        <v>26</v>
      </c>
      <c r="AX296" s="15" t="s">
        <v>2215</v>
      </c>
      <c r="AY296" s="182" t="s">
        <v>2612</v>
      </c>
    </row>
    <row r="297" spans="1:65" s="1" customFormat="1" ht="16.5" customHeight="1">
      <c r="A297" s="29"/>
      <c r="B297" s="146"/>
      <c r="C297" s="147" t="s">
        <v>2335</v>
      </c>
      <c r="D297" s="147" t="s">
        <v>2618</v>
      </c>
      <c r="E297" s="148" t="s">
        <v>2729</v>
      </c>
      <c r="F297" s="149" t="s">
        <v>2730</v>
      </c>
      <c r="G297" s="150" t="s">
        <v>2345</v>
      </c>
      <c r="H297" s="151">
        <v>10</v>
      </c>
      <c r="I297" s="344"/>
      <c r="J297" s="152">
        <f>ROUND(I297*H297,2)</f>
        <v>0</v>
      </c>
      <c r="K297" s="153"/>
      <c r="L297" s="30"/>
      <c r="M297" s="154" t="s">
        <v>2156</v>
      </c>
      <c r="N297" s="155" t="s">
        <v>2172</v>
      </c>
      <c r="O297" s="156">
        <v>0.30299999999999999</v>
      </c>
      <c r="P297" s="156">
        <f>O297*H297</f>
        <v>3.03</v>
      </c>
      <c r="Q297" s="156">
        <v>7.1900000000000002E-3</v>
      </c>
      <c r="R297" s="156">
        <f>Q297*H297</f>
        <v>7.1900000000000006E-2</v>
      </c>
      <c r="S297" s="156">
        <v>0</v>
      </c>
      <c r="T297" s="157">
        <f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8" t="s">
        <v>2389</v>
      </c>
      <c r="AT297" s="158" t="s">
        <v>2618</v>
      </c>
      <c r="AU297" s="158" t="s">
        <v>2217</v>
      </c>
      <c r="AY297" s="17" t="s">
        <v>2612</v>
      </c>
      <c r="BE297" s="159">
        <f>IF(N297="základní",J297,0)</f>
        <v>0</v>
      </c>
      <c r="BF297" s="159">
        <f>IF(N297="snížená",J297,0)</f>
        <v>0</v>
      </c>
      <c r="BG297" s="159">
        <f>IF(N297="zákl. přenesená",J297,0)</f>
        <v>0</v>
      </c>
      <c r="BH297" s="159">
        <f>IF(N297="sníž. přenesená",J297,0)</f>
        <v>0</v>
      </c>
      <c r="BI297" s="159">
        <f>IF(N297="nulová",J297,0)</f>
        <v>0</v>
      </c>
      <c r="BJ297" s="17" t="s">
        <v>2215</v>
      </c>
      <c r="BK297" s="159">
        <f>ROUND(I297*H297,2)</f>
        <v>0</v>
      </c>
      <c r="BL297" s="17" t="s">
        <v>2389</v>
      </c>
      <c r="BM297" s="158" t="s">
        <v>368</v>
      </c>
    </row>
    <row r="298" spans="1:65" s="13" customFormat="1">
      <c r="B298" s="167"/>
      <c r="D298" s="161" t="s">
        <v>2624</v>
      </c>
      <c r="E298" s="168" t="s">
        <v>2156</v>
      </c>
      <c r="F298" s="169" t="s">
        <v>2374</v>
      </c>
      <c r="H298" s="170">
        <v>10</v>
      </c>
      <c r="I298" s="346"/>
      <c r="L298" s="167"/>
      <c r="M298" s="171"/>
      <c r="N298" s="172"/>
      <c r="O298" s="172"/>
      <c r="P298" s="172"/>
      <c r="Q298" s="172"/>
      <c r="R298" s="172"/>
      <c r="S298" s="172"/>
      <c r="T298" s="173"/>
      <c r="AT298" s="168" t="s">
        <v>2624</v>
      </c>
      <c r="AU298" s="168" t="s">
        <v>2217</v>
      </c>
      <c r="AV298" s="13" t="s">
        <v>2217</v>
      </c>
      <c r="AW298" s="13" t="s">
        <v>26</v>
      </c>
      <c r="AX298" s="13" t="s">
        <v>2207</v>
      </c>
      <c r="AY298" s="168" t="s">
        <v>2612</v>
      </c>
    </row>
    <row r="299" spans="1:65" s="15" customFormat="1">
      <c r="B299" s="181"/>
      <c r="D299" s="161" t="s">
        <v>2624</v>
      </c>
      <c r="E299" s="182" t="s">
        <v>2156</v>
      </c>
      <c r="F299" s="183" t="s">
        <v>2641</v>
      </c>
      <c r="H299" s="184">
        <v>10</v>
      </c>
      <c r="I299" s="348"/>
      <c r="L299" s="181"/>
      <c r="M299" s="185"/>
      <c r="N299" s="186"/>
      <c r="O299" s="186"/>
      <c r="P299" s="186"/>
      <c r="Q299" s="186"/>
      <c r="R299" s="186"/>
      <c r="S299" s="186"/>
      <c r="T299" s="187"/>
      <c r="AT299" s="182" t="s">
        <v>2624</v>
      </c>
      <c r="AU299" s="182" t="s">
        <v>2217</v>
      </c>
      <c r="AV299" s="15" t="s">
        <v>2389</v>
      </c>
      <c r="AW299" s="15" t="s">
        <v>26</v>
      </c>
      <c r="AX299" s="15" t="s">
        <v>2215</v>
      </c>
      <c r="AY299" s="182" t="s">
        <v>2612</v>
      </c>
    </row>
    <row r="300" spans="1:65" s="1" customFormat="1" ht="16.5" customHeight="1">
      <c r="A300" s="29"/>
      <c r="B300" s="146"/>
      <c r="C300" s="147" t="s">
        <v>2374</v>
      </c>
      <c r="D300" s="147" t="s">
        <v>2618</v>
      </c>
      <c r="E300" s="148" t="s">
        <v>2732</v>
      </c>
      <c r="F300" s="149" t="s">
        <v>2733</v>
      </c>
      <c r="G300" s="150" t="s">
        <v>2734</v>
      </c>
      <c r="H300" s="151">
        <v>140</v>
      </c>
      <c r="I300" s="344"/>
      <c r="J300" s="152">
        <f>ROUND(I300*H300,2)</f>
        <v>0</v>
      </c>
      <c r="K300" s="153"/>
      <c r="L300" s="30"/>
      <c r="M300" s="154" t="s">
        <v>2156</v>
      </c>
      <c r="N300" s="155" t="s">
        <v>2172</v>
      </c>
      <c r="O300" s="156">
        <v>0.184</v>
      </c>
      <c r="P300" s="156">
        <f>O300*H300</f>
        <v>25.759999999999998</v>
      </c>
      <c r="Q300" s="156">
        <v>3.0000000000000001E-5</v>
      </c>
      <c r="R300" s="156">
        <f>Q300*H300</f>
        <v>4.1999999999999997E-3</v>
      </c>
      <c r="S300" s="156">
        <v>0</v>
      </c>
      <c r="T300" s="157">
        <f>S300*H300</f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8" t="s">
        <v>2389</v>
      </c>
      <c r="AT300" s="158" t="s">
        <v>2618</v>
      </c>
      <c r="AU300" s="158" t="s">
        <v>2217</v>
      </c>
      <c r="AY300" s="17" t="s">
        <v>2612</v>
      </c>
      <c r="BE300" s="159">
        <f>IF(N300="základní",J300,0)</f>
        <v>0</v>
      </c>
      <c r="BF300" s="159">
        <f>IF(N300="snížená",J300,0)</f>
        <v>0</v>
      </c>
      <c r="BG300" s="159">
        <f>IF(N300="zákl. přenesená",J300,0)</f>
        <v>0</v>
      </c>
      <c r="BH300" s="159">
        <f>IF(N300="sníž. přenesená",J300,0)</f>
        <v>0</v>
      </c>
      <c r="BI300" s="159">
        <f>IF(N300="nulová",J300,0)</f>
        <v>0</v>
      </c>
      <c r="BJ300" s="17" t="s">
        <v>2215</v>
      </c>
      <c r="BK300" s="159">
        <f>ROUND(I300*H300,2)</f>
        <v>0</v>
      </c>
      <c r="BL300" s="17" t="s">
        <v>2389</v>
      </c>
      <c r="BM300" s="158" t="s">
        <v>369</v>
      </c>
    </row>
    <row r="301" spans="1:65" s="13" customFormat="1">
      <c r="B301" s="167"/>
      <c r="D301" s="161" t="s">
        <v>2624</v>
      </c>
      <c r="E301" s="168" t="s">
        <v>2156</v>
      </c>
      <c r="F301" s="169" t="s">
        <v>370</v>
      </c>
      <c r="H301" s="170">
        <v>20</v>
      </c>
      <c r="I301" s="346"/>
      <c r="L301" s="167"/>
      <c r="M301" s="171"/>
      <c r="N301" s="172"/>
      <c r="O301" s="172"/>
      <c r="P301" s="172"/>
      <c r="Q301" s="172"/>
      <c r="R301" s="172"/>
      <c r="S301" s="172"/>
      <c r="T301" s="173"/>
      <c r="AT301" s="168" t="s">
        <v>2624</v>
      </c>
      <c r="AU301" s="168" t="s">
        <v>2217</v>
      </c>
      <c r="AV301" s="13" t="s">
        <v>2217</v>
      </c>
      <c r="AW301" s="13" t="s">
        <v>26</v>
      </c>
      <c r="AX301" s="13" t="s">
        <v>2207</v>
      </c>
      <c r="AY301" s="168" t="s">
        <v>2612</v>
      </c>
    </row>
    <row r="302" spans="1:65" s="13" customFormat="1">
      <c r="B302" s="167"/>
      <c r="D302" s="161" t="s">
        <v>2624</v>
      </c>
      <c r="E302" s="168" t="s">
        <v>2156</v>
      </c>
      <c r="F302" s="169" t="s">
        <v>2736</v>
      </c>
      <c r="H302" s="170">
        <v>64</v>
      </c>
      <c r="I302" s="346"/>
      <c r="L302" s="167"/>
      <c r="M302" s="171"/>
      <c r="N302" s="172"/>
      <c r="O302" s="172"/>
      <c r="P302" s="172"/>
      <c r="Q302" s="172"/>
      <c r="R302" s="172"/>
      <c r="S302" s="172"/>
      <c r="T302" s="173"/>
      <c r="AT302" s="168" t="s">
        <v>2624</v>
      </c>
      <c r="AU302" s="168" t="s">
        <v>2217</v>
      </c>
      <c r="AV302" s="13" t="s">
        <v>2217</v>
      </c>
      <c r="AW302" s="13" t="s">
        <v>26</v>
      </c>
      <c r="AX302" s="13" t="s">
        <v>2207</v>
      </c>
      <c r="AY302" s="168" t="s">
        <v>2612</v>
      </c>
    </row>
    <row r="303" spans="1:65" s="13" customFormat="1">
      <c r="B303" s="167"/>
      <c r="D303" s="161" t="s">
        <v>2624</v>
      </c>
      <c r="E303" s="168" t="s">
        <v>2156</v>
      </c>
      <c r="F303" s="169" t="s">
        <v>2737</v>
      </c>
      <c r="H303" s="170">
        <v>56</v>
      </c>
      <c r="I303" s="346"/>
      <c r="L303" s="167"/>
      <c r="M303" s="171"/>
      <c r="N303" s="172"/>
      <c r="O303" s="172"/>
      <c r="P303" s="172"/>
      <c r="Q303" s="172"/>
      <c r="R303" s="172"/>
      <c r="S303" s="172"/>
      <c r="T303" s="173"/>
      <c r="AT303" s="168" t="s">
        <v>2624</v>
      </c>
      <c r="AU303" s="168" t="s">
        <v>2217</v>
      </c>
      <c r="AV303" s="13" t="s">
        <v>2217</v>
      </c>
      <c r="AW303" s="13" t="s">
        <v>26</v>
      </c>
      <c r="AX303" s="13" t="s">
        <v>2207</v>
      </c>
      <c r="AY303" s="168" t="s">
        <v>2612</v>
      </c>
    </row>
    <row r="304" spans="1:65" s="15" customFormat="1">
      <c r="B304" s="181"/>
      <c r="D304" s="161" t="s">
        <v>2624</v>
      </c>
      <c r="E304" s="182" t="s">
        <v>2156</v>
      </c>
      <c r="F304" s="183" t="s">
        <v>2641</v>
      </c>
      <c r="H304" s="184">
        <v>140</v>
      </c>
      <c r="I304" s="348"/>
      <c r="L304" s="181"/>
      <c r="M304" s="185"/>
      <c r="N304" s="186"/>
      <c r="O304" s="186"/>
      <c r="P304" s="186"/>
      <c r="Q304" s="186"/>
      <c r="R304" s="186"/>
      <c r="S304" s="186"/>
      <c r="T304" s="187"/>
      <c r="AT304" s="182" t="s">
        <v>2624</v>
      </c>
      <c r="AU304" s="182" t="s">
        <v>2217</v>
      </c>
      <c r="AV304" s="15" t="s">
        <v>2389</v>
      </c>
      <c r="AW304" s="15" t="s">
        <v>26</v>
      </c>
      <c r="AX304" s="15" t="s">
        <v>2215</v>
      </c>
      <c r="AY304" s="182" t="s">
        <v>2612</v>
      </c>
    </row>
    <row r="305" spans="1:65" s="1" customFormat="1" ht="16.5" customHeight="1">
      <c r="A305" s="29"/>
      <c r="B305" s="146"/>
      <c r="C305" s="147" t="s">
        <v>2425</v>
      </c>
      <c r="D305" s="147" t="s">
        <v>2618</v>
      </c>
      <c r="E305" s="148" t="s">
        <v>2738</v>
      </c>
      <c r="F305" s="149" t="s">
        <v>2739</v>
      </c>
      <c r="G305" s="150" t="s">
        <v>2338</v>
      </c>
      <c r="H305" s="151">
        <v>94</v>
      </c>
      <c r="I305" s="344"/>
      <c r="J305" s="152">
        <f>ROUND(I305*H305,2)</f>
        <v>0</v>
      </c>
      <c r="K305" s="153"/>
      <c r="L305" s="30"/>
      <c r="M305" s="154" t="s">
        <v>2156</v>
      </c>
      <c r="N305" s="155" t="s">
        <v>2172</v>
      </c>
      <c r="O305" s="156">
        <v>0</v>
      </c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8" t="s">
        <v>2389</v>
      </c>
      <c r="AT305" s="158" t="s">
        <v>2618</v>
      </c>
      <c r="AU305" s="158" t="s">
        <v>2217</v>
      </c>
      <c r="AY305" s="17" t="s">
        <v>2612</v>
      </c>
      <c r="BE305" s="159">
        <f>IF(N305="základní",J305,0)</f>
        <v>0</v>
      </c>
      <c r="BF305" s="159">
        <f>IF(N305="snížená",J305,0)</f>
        <v>0</v>
      </c>
      <c r="BG305" s="159">
        <f>IF(N305="zákl. přenesená",J305,0)</f>
        <v>0</v>
      </c>
      <c r="BH305" s="159">
        <f>IF(N305="sníž. přenesená",J305,0)</f>
        <v>0</v>
      </c>
      <c r="BI305" s="159">
        <f>IF(N305="nulová",J305,0)</f>
        <v>0</v>
      </c>
      <c r="BJ305" s="17" t="s">
        <v>2215</v>
      </c>
      <c r="BK305" s="159">
        <f>ROUND(I305*H305,2)</f>
        <v>0</v>
      </c>
      <c r="BL305" s="17" t="s">
        <v>2389</v>
      </c>
      <c r="BM305" s="158" t="s">
        <v>371</v>
      </c>
    </row>
    <row r="306" spans="1:65" s="12" customFormat="1">
      <c r="B306" s="160"/>
      <c r="D306" s="161" t="s">
        <v>2624</v>
      </c>
      <c r="E306" s="162" t="s">
        <v>2156</v>
      </c>
      <c r="F306" s="163" t="s">
        <v>372</v>
      </c>
      <c r="H306" s="162" t="s">
        <v>2156</v>
      </c>
      <c r="I306" s="345"/>
      <c r="L306" s="160"/>
      <c r="M306" s="164"/>
      <c r="N306" s="165"/>
      <c r="O306" s="165"/>
      <c r="P306" s="165"/>
      <c r="Q306" s="165"/>
      <c r="R306" s="165"/>
      <c r="S306" s="165"/>
      <c r="T306" s="166"/>
      <c r="AT306" s="162" t="s">
        <v>2624</v>
      </c>
      <c r="AU306" s="162" t="s">
        <v>2217</v>
      </c>
      <c r="AV306" s="12" t="s">
        <v>2215</v>
      </c>
      <c r="AW306" s="12" t="s">
        <v>26</v>
      </c>
      <c r="AX306" s="12" t="s">
        <v>2207</v>
      </c>
      <c r="AY306" s="162" t="s">
        <v>2612</v>
      </c>
    </row>
    <row r="307" spans="1:65" s="13" customFormat="1">
      <c r="B307" s="167"/>
      <c r="D307" s="161" t="s">
        <v>2624</v>
      </c>
      <c r="E307" s="168" t="s">
        <v>2156</v>
      </c>
      <c r="F307" s="169" t="s">
        <v>373</v>
      </c>
      <c r="H307" s="170">
        <v>2</v>
      </c>
      <c r="I307" s="346"/>
      <c r="L307" s="167"/>
      <c r="M307" s="171"/>
      <c r="N307" s="172"/>
      <c r="O307" s="172"/>
      <c r="P307" s="172"/>
      <c r="Q307" s="172"/>
      <c r="R307" s="172"/>
      <c r="S307" s="172"/>
      <c r="T307" s="173"/>
      <c r="AT307" s="168" t="s">
        <v>2624</v>
      </c>
      <c r="AU307" s="168" t="s">
        <v>2217</v>
      </c>
      <c r="AV307" s="13" t="s">
        <v>2217</v>
      </c>
      <c r="AW307" s="13" t="s">
        <v>26</v>
      </c>
      <c r="AX307" s="13" t="s">
        <v>2207</v>
      </c>
      <c r="AY307" s="168" t="s">
        <v>2612</v>
      </c>
    </row>
    <row r="308" spans="1:65" s="14" customFormat="1">
      <c r="B308" s="174"/>
      <c r="D308" s="161" t="s">
        <v>2624</v>
      </c>
      <c r="E308" s="175" t="s">
        <v>1099</v>
      </c>
      <c r="F308" s="176" t="s">
        <v>2638</v>
      </c>
      <c r="H308" s="177">
        <v>2</v>
      </c>
      <c r="I308" s="347"/>
      <c r="L308" s="174"/>
      <c r="M308" s="178"/>
      <c r="N308" s="179"/>
      <c r="O308" s="179"/>
      <c r="P308" s="179"/>
      <c r="Q308" s="179"/>
      <c r="R308" s="179"/>
      <c r="S308" s="179"/>
      <c r="T308" s="180"/>
      <c r="AT308" s="175" t="s">
        <v>2624</v>
      </c>
      <c r="AU308" s="175" t="s">
        <v>2217</v>
      </c>
      <c r="AV308" s="14" t="s">
        <v>2329</v>
      </c>
      <c r="AW308" s="14" t="s">
        <v>26</v>
      </c>
      <c r="AX308" s="14" t="s">
        <v>2207</v>
      </c>
      <c r="AY308" s="175" t="s">
        <v>2612</v>
      </c>
    </row>
    <row r="309" spans="1:65" s="12" customFormat="1">
      <c r="B309" s="160"/>
      <c r="D309" s="161" t="s">
        <v>2624</v>
      </c>
      <c r="E309" s="162" t="s">
        <v>2156</v>
      </c>
      <c r="F309" s="163" t="s">
        <v>2741</v>
      </c>
      <c r="H309" s="162" t="s">
        <v>2156</v>
      </c>
      <c r="I309" s="345"/>
      <c r="L309" s="160"/>
      <c r="M309" s="164"/>
      <c r="N309" s="165"/>
      <c r="O309" s="165"/>
      <c r="P309" s="165"/>
      <c r="Q309" s="165"/>
      <c r="R309" s="165"/>
      <c r="S309" s="165"/>
      <c r="T309" s="166"/>
      <c r="AT309" s="162" t="s">
        <v>2624</v>
      </c>
      <c r="AU309" s="162" t="s">
        <v>2217</v>
      </c>
      <c r="AV309" s="12" t="s">
        <v>2215</v>
      </c>
      <c r="AW309" s="12" t="s">
        <v>26</v>
      </c>
      <c r="AX309" s="12" t="s">
        <v>2207</v>
      </c>
      <c r="AY309" s="162" t="s">
        <v>2612</v>
      </c>
    </row>
    <row r="310" spans="1:65" s="13" customFormat="1">
      <c r="B310" s="167"/>
      <c r="D310" s="161" t="s">
        <v>2624</v>
      </c>
      <c r="E310" s="168" t="s">
        <v>2156</v>
      </c>
      <c r="F310" s="169" t="s">
        <v>3155</v>
      </c>
      <c r="H310" s="170">
        <v>64</v>
      </c>
      <c r="I310" s="346"/>
      <c r="L310" s="167"/>
      <c r="M310" s="171"/>
      <c r="N310" s="172"/>
      <c r="O310" s="172"/>
      <c r="P310" s="172"/>
      <c r="Q310" s="172"/>
      <c r="R310" s="172"/>
      <c r="S310" s="172"/>
      <c r="T310" s="173"/>
      <c r="AT310" s="168" t="s">
        <v>2624</v>
      </c>
      <c r="AU310" s="168" t="s">
        <v>2217</v>
      </c>
      <c r="AV310" s="13" t="s">
        <v>2217</v>
      </c>
      <c r="AW310" s="13" t="s">
        <v>26</v>
      </c>
      <c r="AX310" s="13" t="s">
        <v>2207</v>
      </c>
      <c r="AY310" s="168" t="s">
        <v>2612</v>
      </c>
    </row>
    <row r="311" spans="1:65" s="14" customFormat="1">
      <c r="B311" s="174"/>
      <c r="D311" s="161" t="s">
        <v>2624</v>
      </c>
      <c r="E311" s="175" t="s">
        <v>2336</v>
      </c>
      <c r="F311" s="176" t="s">
        <v>2638</v>
      </c>
      <c r="H311" s="177">
        <v>64</v>
      </c>
      <c r="I311" s="347"/>
      <c r="L311" s="174"/>
      <c r="M311" s="178"/>
      <c r="N311" s="179"/>
      <c r="O311" s="179"/>
      <c r="P311" s="179"/>
      <c r="Q311" s="179"/>
      <c r="R311" s="179"/>
      <c r="S311" s="179"/>
      <c r="T311" s="180"/>
      <c r="AT311" s="175" t="s">
        <v>2624</v>
      </c>
      <c r="AU311" s="175" t="s">
        <v>2217</v>
      </c>
      <c r="AV311" s="14" t="s">
        <v>2329</v>
      </c>
      <c r="AW311" s="14" t="s">
        <v>26</v>
      </c>
      <c r="AX311" s="14" t="s">
        <v>2207</v>
      </c>
      <c r="AY311" s="175" t="s">
        <v>2612</v>
      </c>
    </row>
    <row r="312" spans="1:65" s="12" customFormat="1">
      <c r="B312" s="160"/>
      <c r="D312" s="161" t="s">
        <v>2624</v>
      </c>
      <c r="E312" s="162" t="s">
        <v>2156</v>
      </c>
      <c r="F312" s="163" t="s">
        <v>374</v>
      </c>
      <c r="H312" s="162" t="s">
        <v>2156</v>
      </c>
      <c r="I312" s="345"/>
      <c r="L312" s="160"/>
      <c r="M312" s="164"/>
      <c r="N312" s="165"/>
      <c r="O312" s="165"/>
      <c r="P312" s="165"/>
      <c r="Q312" s="165"/>
      <c r="R312" s="165"/>
      <c r="S312" s="165"/>
      <c r="T312" s="166"/>
      <c r="AT312" s="162" t="s">
        <v>2624</v>
      </c>
      <c r="AU312" s="162" t="s">
        <v>2217</v>
      </c>
      <c r="AV312" s="12" t="s">
        <v>2215</v>
      </c>
      <c r="AW312" s="12" t="s">
        <v>26</v>
      </c>
      <c r="AX312" s="12" t="s">
        <v>2207</v>
      </c>
      <c r="AY312" s="162" t="s">
        <v>2612</v>
      </c>
    </row>
    <row r="313" spans="1:65" s="13" customFormat="1">
      <c r="B313" s="167"/>
      <c r="D313" s="161" t="s">
        <v>2624</v>
      </c>
      <c r="E313" s="168" t="s">
        <v>2156</v>
      </c>
      <c r="F313" s="169" t="s">
        <v>375</v>
      </c>
      <c r="H313" s="170">
        <v>12</v>
      </c>
      <c r="I313" s="346"/>
      <c r="L313" s="167"/>
      <c r="M313" s="171"/>
      <c r="N313" s="172"/>
      <c r="O313" s="172"/>
      <c r="P313" s="172"/>
      <c r="Q313" s="172"/>
      <c r="R313" s="172"/>
      <c r="S313" s="172"/>
      <c r="T313" s="173"/>
      <c r="AT313" s="168" t="s">
        <v>2624</v>
      </c>
      <c r="AU313" s="168" t="s">
        <v>2217</v>
      </c>
      <c r="AV313" s="13" t="s">
        <v>2217</v>
      </c>
      <c r="AW313" s="13" t="s">
        <v>26</v>
      </c>
      <c r="AX313" s="13" t="s">
        <v>2207</v>
      </c>
      <c r="AY313" s="168" t="s">
        <v>2612</v>
      </c>
    </row>
    <row r="314" spans="1:65" s="12" customFormat="1">
      <c r="B314" s="160"/>
      <c r="D314" s="161" t="s">
        <v>2624</v>
      </c>
      <c r="E314" s="162" t="s">
        <v>2156</v>
      </c>
      <c r="F314" s="163" t="s">
        <v>376</v>
      </c>
      <c r="H314" s="162" t="s">
        <v>2156</v>
      </c>
      <c r="I314" s="345"/>
      <c r="L314" s="160"/>
      <c r="M314" s="164"/>
      <c r="N314" s="165"/>
      <c r="O314" s="165"/>
      <c r="P314" s="165"/>
      <c r="Q314" s="165"/>
      <c r="R314" s="165"/>
      <c r="S314" s="165"/>
      <c r="T314" s="166"/>
      <c r="AT314" s="162" t="s">
        <v>2624</v>
      </c>
      <c r="AU314" s="162" t="s">
        <v>2217</v>
      </c>
      <c r="AV314" s="12" t="s">
        <v>2215</v>
      </c>
      <c r="AW314" s="12" t="s">
        <v>26</v>
      </c>
      <c r="AX314" s="12" t="s">
        <v>2207</v>
      </c>
      <c r="AY314" s="162" t="s">
        <v>2612</v>
      </c>
    </row>
    <row r="315" spans="1:65" s="13" customFormat="1">
      <c r="B315" s="167"/>
      <c r="D315" s="161" t="s">
        <v>2624</v>
      </c>
      <c r="E315" s="168" t="s">
        <v>2156</v>
      </c>
      <c r="F315" s="169" t="s">
        <v>2512</v>
      </c>
      <c r="H315" s="170">
        <v>16</v>
      </c>
      <c r="I315" s="346"/>
      <c r="L315" s="167"/>
      <c r="M315" s="171"/>
      <c r="N315" s="172"/>
      <c r="O315" s="172"/>
      <c r="P315" s="172"/>
      <c r="Q315" s="172"/>
      <c r="R315" s="172"/>
      <c r="S315" s="172"/>
      <c r="T315" s="173"/>
      <c r="AT315" s="168" t="s">
        <v>2624</v>
      </c>
      <c r="AU315" s="168" t="s">
        <v>2217</v>
      </c>
      <c r="AV315" s="13" t="s">
        <v>2217</v>
      </c>
      <c r="AW315" s="13" t="s">
        <v>26</v>
      </c>
      <c r="AX315" s="13" t="s">
        <v>2207</v>
      </c>
      <c r="AY315" s="168" t="s">
        <v>2612</v>
      </c>
    </row>
    <row r="316" spans="1:65" s="14" customFormat="1">
      <c r="B316" s="174"/>
      <c r="D316" s="161" t="s">
        <v>2624</v>
      </c>
      <c r="E316" s="175" t="s">
        <v>2340</v>
      </c>
      <c r="F316" s="176" t="s">
        <v>2638</v>
      </c>
      <c r="H316" s="177">
        <v>28</v>
      </c>
      <c r="I316" s="347"/>
      <c r="L316" s="174"/>
      <c r="M316" s="178"/>
      <c r="N316" s="179"/>
      <c r="O316" s="179"/>
      <c r="P316" s="179"/>
      <c r="Q316" s="179"/>
      <c r="R316" s="179"/>
      <c r="S316" s="179"/>
      <c r="T316" s="180"/>
      <c r="AT316" s="175" t="s">
        <v>2624</v>
      </c>
      <c r="AU316" s="175" t="s">
        <v>2217</v>
      </c>
      <c r="AV316" s="14" t="s">
        <v>2329</v>
      </c>
      <c r="AW316" s="14" t="s">
        <v>26</v>
      </c>
      <c r="AX316" s="14" t="s">
        <v>2207</v>
      </c>
      <c r="AY316" s="175" t="s">
        <v>2612</v>
      </c>
    </row>
    <row r="317" spans="1:65" s="15" customFormat="1">
      <c r="B317" s="181"/>
      <c r="D317" s="161" t="s">
        <v>2624</v>
      </c>
      <c r="E317" s="182" t="s">
        <v>2156</v>
      </c>
      <c r="F317" s="183" t="s">
        <v>2641</v>
      </c>
      <c r="H317" s="184">
        <v>94</v>
      </c>
      <c r="I317" s="348"/>
      <c r="L317" s="181"/>
      <c r="M317" s="185"/>
      <c r="N317" s="186"/>
      <c r="O317" s="186"/>
      <c r="P317" s="186"/>
      <c r="Q317" s="186"/>
      <c r="R317" s="186"/>
      <c r="S317" s="186"/>
      <c r="T317" s="187"/>
      <c r="AT317" s="182" t="s">
        <v>2624</v>
      </c>
      <c r="AU317" s="182" t="s">
        <v>2217</v>
      </c>
      <c r="AV317" s="15" t="s">
        <v>2389</v>
      </c>
      <c r="AW317" s="15" t="s">
        <v>26</v>
      </c>
      <c r="AX317" s="15" t="s">
        <v>2215</v>
      </c>
      <c r="AY317" s="182" t="s">
        <v>2612</v>
      </c>
    </row>
    <row r="318" spans="1:65" s="1" customFormat="1" ht="16.5" customHeight="1">
      <c r="A318" s="29"/>
      <c r="B318" s="146"/>
      <c r="C318" s="147" t="s">
        <v>2379</v>
      </c>
      <c r="D318" s="147" t="s">
        <v>2618</v>
      </c>
      <c r="E318" s="148" t="s">
        <v>1250</v>
      </c>
      <c r="F318" s="149" t="s">
        <v>1251</v>
      </c>
      <c r="G318" s="150" t="s">
        <v>2357</v>
      </c>
      <c r="H318" s="151">
        <v>1</v>
      </c>
      <c r="I318" s="344"/>
      <c r="J318" s="152">
        <f>ROUND(I318*H318,2)</f>
        <v>0</v>
      </c>
      <c r="K318" s="153"/>
      <c r="L318" s="30"/>
      <c r="M318" s="154" t="s">
        <v>2156</v>
      </c>
      <c r="N318" s="155" t="s">
        <v>2172</v>
      </c>
      <c r="O318" s="156">
        <v>0</v>
      </c>
      <c r="P318" s="156">
        <f>O318*H318</f>
        <v>0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8" t="s">
        <v>2389</v>
      </c>
      <c r="AT318" s="158" t="s">
        <v>2618</v>
      </c>
      <c r="AU318" s="158" t="s">
        <v>2217</v>
      </c>
      <c r="AY318" s="17" t="s">
        <v>2612</v>
      </c>
      <c r="BE318" s="159">
        <f>IF(N318="základní",J318,0)</f>
        <v>0</v>
      </c>
      <c r="BF318" s="159">
        <f>IF(N318="snížená",J318,0)</f>
        <v>0</v>
      </c>
      <c r="BG318" s="159">
        <f>IF(N318="zákl. přenesená",J318,0)</f>
        <v>0</v>
      </c>
      <c r="BH318" s="159">
        <f>IF(N318="sníž. přenesená",J318,0)</f>
        <v>0</v>
      </c>
      <c r="BI318" s="159">
        <f>IF(N318="nulová",J318,0)</f>
        <v>0</v>
      </c>
      <c r="BJ318" s="17" t="s">
        <v>2215</v>
      </c>
      <c r="BK318" s="159">
        <f>ROUND(I318*H318,2)</f>
        <v>0</v>
      </c>
      <c r="BL318" s="17" t="s">
        <v>2389</v>
      </c>
      <c r="BM318" s="158" t="s">
        <v>377</v>
      </c>
    </row>
    <row r="319" spans="1:65" s="13" customFormat="1">
      <c r="B319" s="167"/>
      <c r="D319" s="161" t="s">
        <v>2624</v>
      </c>
      <c r="E319" s="168" t="s">
        <v>2156</v>
      </c>
      <c r="F319" s="169" t="s">
        <v>2215</v>
      </c>
      <c r="H319" s="170">
        <v>1</v>
      </c>
      <c r="I319" s="346"/>
      <c r="L319" s="167"/>
      <c r="M319" s="171"/>
      <c r="N319" s="172"/>
      <c r="O319" s="172"/>
      <c r="P319" s="172"/>
      <c r="Q319" s="172"/>
      <c r="R319" s="172"/>
      <c r="S319" s="172"/>
      <c r="T319" s="173"/>
      <c r="AT319" s="168" t="s">
        <v>2624</v>
      </c>
      <c r="AU319" s="168" t="s">
        <v>2217</v>
      </c>
      <c r="AV319" s="13" t="s">
        <v>2217</v>
      </c>
      <c r="AW319" s="13" t="s">
        <v>26</v>
      </c>
      <c r="AX319" s="13" t="s">
        <v>2207</v>
      </c>
      <c r="AY319" s="168" t="s">
        <v>2612</v>
      </c>
    </row>
    <row r="320" spans="1:65" s="15" customFormat="1">
      <c r="B320" s="181"/>
      <c r="D320" s="161" t="s">
        <v>2624</v>
      </c>
      <c r="E320" s="182" t="s">
        <v>2156</v>
      </c>
      <c r="F320" s="183" t="s">
        <v>2641</v>
      </c>
      <c r="H320" s="184">
        <v>1</v>
      </c>
      <c r="I320" s="348"/>
      <c r="L320" s="181"/>
      <c r="M320" s="185"/>
      <c r="N320" s="186"/>
      <c r="O320" s="186"/>
      <c r="P320" s="186"/>
      <c r="Q320" s="186"/>
      <c r="R320" s="186"/>
      <c r="S320" s="186"/>
      <c r="T320" s="187"/>
      <c r="AT320" s="182" t="s">
        <v>2624</v>
      </c>
      <c r="AU320" s="182" t="s">
        <v>2217</v>
      </c>
      <c r="AV320" s="15" t="s">
        <v>2389</v>
      </c>
      <c r="AW320" s="15" t="s">
        <v>26</v>
      </c>
      <c r="AX320" s="15" t="s">
        <v>2215</v>
      </c>
      <c r="AY320" s="182" t="s">
        <v>2612</v>
      </c>
    </row>
    <row r="321" spans="1:65" s="1" customFormat="1" ht="16.5" customHeight="1">
      <c r="A321" s="29"/>
      <c r="B321" s="146"/>
      <c r="C321" s="147" t="s">
        <v>2500</v>
      </c>
      <c r="D321" s="147" t="s">
        <v>2618</v>
      </c>
      <c r="E321" s="148" t="s">
        <v>2744</v>
      </c>
      <c r="F321" s="149" t="s">
        <v>2745</v>
      </c>
      <c r="G321" s="150" t="s">
        <v>2297</v>
      </c>
      <c r="H321" s="151">
        <v>50</v>
      </c>
      <c r="I321" s="344"/>
      <c r="J321" s="152">
        <f>ROUND(I321*H321,2)</f>
        <v>0</v>
      </c>
      <c r="K321" s="153"/>
      <c r="L321" s="30"/>
      <c r="M321" s="154" t="s">
        <v>2156</v>
      </c>
      <c r="N321" s="155" t="s">
        <v>2172</v>
      </c>
      <c r="O321" s="156">
        <v>7.5999999999999998E-2</v>
      </c>
      <c r="P321" s="156">
        <f>O321*H321</f>
        <v>3.8</v>
      </c>
      <c r="Q321" s="156">
        <v>0</v>
      </c>
      <c r="R321" s="156">
        <f>Q321*H321</f>
        <v>0</v>
      </c>
      <c r="S321" s="156">
        <v>0</v>
      </c>
      <c r="T321" s="157">
        <f>S321*H321</f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8" t="s">
        <v>2389</v>
      </c>
      <c r="AT321" s="158" t="s">
        <v>2618</v>
      </c>
      <c r="AU321" s="158" t="s">
        <v>2217</v>
      </c>
      <c r="AY321" s="17" t="s">
        <v>2612</v>
      </c>
      <c r="BE321" s="159">
        <f>IF(N321="základní",J321,0)</f>
        <v>0</v>
      </c>
      <c r="BF321" s="159">
        <f>IF(N321="snížená",J321,0)</f>
        <v>0</v>
      </c>
      <c r="BG321" s="159">
        <f>IF(N321="zákl. přenesená",J321,0)</f>
        <v>0</v>
      </c>
      <c r="BH321" s="159">
        <f>IF(N321="sníž. přenesená",J321,0)</f>
        <v>0</v>
      </c>
      <c r="BI321" s="159">
        <f>IF(N321="nulová",J321,0)</f>
        <v>0</v>
      </c>
      <c r="BJ321" s="17" t="s">
        <v>2215</v>
      </c>
      <c r="BK321" s="159">
        <f>ROUND(I321*H321,2)</f>
        <v>0</v>
      </c>
      <c r="BL321" s="17" t="s">
        <v>2389</v>
      </c>
      <c r="BM321" s="158" t="s">
        <v>2746</v>
      </c>
    </row>
    <row r="322" spans="1:65" s="12" customFormat="1">
      <c r="B322" s="160"/>
      <c r="D322" s="161" t="s">
        <v>2624</v>
      </c>
      <c r="E322" s="162" t="s">
        <v>2156</v>
      </c>
      <c r="F322" s="163" t="s">
        <v>2747</v>
      </c>
      <c r="H322" s="162" t="s">
        <v>2156</v>
      </c>
      <c r="I322" s="345"/>
      <c r="L322" s="160"/>
      <c r="M322" s="164"/>
      <c r="N322" s="165"/>
      <c r="O322" s="165"/>
      <c r="P322" s="165"/>
      <c r="Q322" s="165"/>
      <c r="R322" s="165"/>
      <c r="S322" s="165"/>
      <c r="T322" s="166"/>
      <c r="AT322" s="162" t="s">
        <v>2624</v>
      </c>
      <c r="AU322" s="162" t="s">
        <v>2217</v>
      </c>
      <c r="AV322" s="12" t="s">
        <v>2215</v>
      </c>
      <c r="AW322" s="12" t="s">
        <v>26</v>
      </c>
      <c r="AX322" s="12" t="s">
        <v>2207</v>
      </c>
      <c r="AY322" s="162" t="s">
        <v>2612</v>
      </c>
    </row>
    <row r="323" spans="1:65" s="12" customFormat="1">
      <c r="B323" s="160"/>
      <c r="D323" s="161" t="s">
        <v>2624</v>
      </c>
      <c r="E323" s="162" t="s">
        <v>2156</v>
      </c>
      <c r="F323" s="163" t="s">
        <v>2628</v>
      </c>
      <c r="H323" s="162" t="s">
        <v>2156</v>
      </c>
      <c r="I323" s="345"/>
      <c r="L323" s="160"/>
      <c r="M323" s="164"/>
      <c r="N323" s="165"/>
      <c r="O323" s="165"/>
      <c r="P323" s="165"/>
      <c r="Q323" s="165"/>
      <c r="R323" s="165"/>
      <c r="S323" s="165"/>
      <c r="T323" s="166"/>
      <c r="AT323" s="162" t="s">
        <v>2624</v>
      </c>
      <c r="AU323" s="162" t="s">
        <v>2217</v>
      </c>
      <c r="AV323" s="12" t="s">
        <v>2215</v>
      </c>
      <c r="AW323" s="12" t="s">
        <v>26</v>
      </c>
      <c r="AX323" s="12" t="s">
        <v>2207</v>
      </c>
      <c r="AY323" s="162" t="s">
        <v>2612</v>
      </c>
    </row>
    <row r="324" spans="1:65" s="13" customFormat="1">
      <c r="B324" s="167"/>
      <c r="D324" s="161" t="s">
        <v>2624</v>
      </c>
      <c r="E324" s="168" t="s">
        <v>2156</v>
      </c>
      <c r="F324" s="169" t="s">
        <v>2748</v>
      </c>
      <c r="H324" s="170">
        <v>26</v>
      </c>
      <c r="I324" s="346"/>
      <c r="L324" s="167"/>
      <c r="M324" s="171"/>
      <c r="N324" s="172"/>
      <c r="O324" s="172"/>
      <c r="P324" s="172"/>
      <c r="Q324" s="172"/>
      <c r="R324" s="172"/>
      <c r="S324" s="172"/>
      <c r="T324" s="173"/>
      <c r="AT324" s="168" t="s">
        <v>2624</v>
      </c>
      <c r="AU324" s="168" t="s">
        <v>2217</v>
      </c>
      <c r="AV324" s="13" t="s">
        <v>2217</v>
      </c>
      <c r="AW324" s="13" t="s">
        <v>26</v>
      </c>
      <c r="AX324" s="13" t="s">
        <v>2207</v>
      </c>
      <c r="AY324" s="168" t="s">
        <v>2612</v>
      </c>
    </row>
    <row r="325" spans="1:65" s="12" customFormat="1">
      <c r="B325" s="160"/>
      <c r="D325" s="161" t="s">
        <v>2624</v>
      </c>
      <c r="E325" s="162" t="s">
        <v>2156</v>
      </c>
      <c r="F325" s="163" t="s">
        <v>2681</v>
      </c>
      <c r="H325" s="162" t="s">
        <v>2156</v>
      </c>
      <c r="I325" s="345"/>
      <c r="L325" s="160"/>
      <c r="M325" s="164"/>
      <c r="N325" s="165"/>
      <c r="O325" s="165"/>
      <c r="P325" s="165"/>
      <c r="Q325" s="165"/>
      <c r="R325" s="165"/>
      <c r="S325" s="165"/>
      <c r="T325" s="166"/>
      <c r="AT325" s="162" t="s">
        <v>2624</v>
      </c>
      <c r="AU325" s="162" t="s">
        <v>2217</v>
      </c>
      <c r="AV325" s="12" t="s">
        <v>2215</v>
      </c>
      <c r="AW325" s="12" t="s">
        <v>26</v>
      </c>
      <c r="AX325" s="12" t="s">
        <v>2207</v>
      </c>
      <c r="AY325" s="162" t="s">
        <v>2612</v>
      </c>
    </row>
    <row r="326" spans="1:65" s="13" customFormat="1">
      <c r="B326" s="167"/>
      <c r="D326" s="161" t="s">
        <v>2624</v>
      </c>
      <c r="E326" s="168" t="s">
        <v>2156</v>
      </c>
      <c r="F326" s="169" t="s">
        <v>2749</v>
      </c>
      <c r="H326" s="170">
        <v>12</v>
      </c>
      <c r="I326" s="346"/>
      <c r="L326" s="167"/>
      <c r="M326" s="171"/>
      <c r="N326" s="172"/>
      <c r="O326" s="172"/>
      <c r="P326" s="172"/>
      <c r="Q326" s="172"/>
      <c r="R326" s="172"/>
      <c r="S326" s="172"/>
      <c r="T326" s="173"/>
      <c r="AT326" s="168" t="s">
        <v>2624</v>
      </c>
      <c r="AU326" s="168" t="s">
        <v>2217</v>
      </c>
      <c r="AV326" s="13" t="s">
        <v>2217</v>
      </c>
      <c r="AW326" s="13" t="s">
        <v>26</v>
      </c>
      <c r="AX326" s="13" t="s">
        <v>2207</v>
      </c>
      <c r="AY326" s="168" t="s">
        <v>2612</v>
      </c>
    </row>
    <row r="327" spans="1:65" s="12" customFormat="1">
      <c r="B327" s="160"/>
      <c r="D327" s="161" t="s">
        <v>2624</v>
      </c>
      <c r="E327" s="162" t="s">
        <v>2156</v>
      </c>
      <c r="F327" s="163" t="s">
        <v>2634</v>
      </c>
      <c r="H327" s="162" t="s">
        <v>2156</v>
      </c>
      <c r="I327" s="345"/>
      <c r="L327" s="160"/>
      <c r="M327" s="164"/>
      <c r="N327" s="165"/>
      <c r="O327" s="165"/>
      <c r="P327" s="165"/>
      <c r="Q327" s="165"/>
      <c r="R327" s="165"/>
      <c r="S327" s="165"/>
      <c r="T327" s="166"/>
      <c r="AT327" s="162" t="s">
        <v>2624</v>
      </c>
      <c r="AU327" s="162" t="s">
        <v>2217</v>
      </c>
      <c r="AV327" s="12" t="s">
        <v>2215</v>
      </c>
      <c r="AW327" s="12" t="s">
        <v>26</v>
      </c>
      <c r="AX327" s="12" t="s">
        <v>2207</v>
      </c>
      <c r="AY327" s="162" t="s">
        <v>2612</v>
      </c>
    </row>
    <row r="328" spans="1:65" s="13" customFormat="1">
      <c r="B328" s="167"/>
      <c r="D328" s="161" t="s">
        <v>2624</v>
      </c>
      <c r="E328" s="168" t="s">
        <v>2156</v>
      </c>
      <c r="F328" s="169" t="s">
        <v>2750</v>
      </c>
      <c r="H328" s="170">
        <v>7.5</v>
      </c>
      <c r="I328" s="346"/>
      <c r="L328" s="167"/>
      <c r="M328" s="171"/>
      <c r="N328" s="172"/>
      <c r="O328" s="172"/>
      <c r="P328" s="172"/>
      <c r="Q328" s="172"/>
      <c r="R328" s="172"/>
      <c r="S328" s="172"/>
      <c r="T328" s="173"/>
      <c r="AT328" s="168" t="s">
        <v>2624</v>
      </c>
      <c r="AU328" s="168" t="s">
        <v>2217</v>
      </c>
      <c r="AV328" s="13" t="s">
        <v>2217</v>
      </c>
      <c r="AW328" s="13" t="s">
        <v>26</v>
      </c>
      <c r="AX328" s="13" t="s">
        <v>2207</v>
      </c>
      <c r="AY328" s="168" t="s">
        <v>2612</v>
      </c>
    </row>
    <row r="329" spans="1:65" s="14" customFormat="1">
      <c r="B329" s="174"/>
      <c r="D329" s="161" t="s">
        <v>2624</v>
      </c>
      <c r="E329" s="175" t="s">
        <v>2423</v>
      </c>
      <c r="F329" s="176" t="s">
        <v>2638</v>
      </c>
      <c r="H329" s="177">
        <v>45.5</v>
      </c>
      <c r="I329" s="347"/>
      <c r="L329" s="174"/>
      <c r="M329" s="178"/>
      <c r="N329" s="179"/>
      <c r="O329" s="179"/>
      <c r="P329" s="179"/>
      <c r="Q329" s="179"/>
      <c r="R329" s="179"/>
      <c r="S329" s="179"/>
      <c r="T329" s="180"/>
      <c r="AT329" s="175" t="s">
        <v>2624</v>
      </c>
      <c r="AU329" s="175" t="s">
        <v>2217</v>
      </c>
      <c r="AV329" s="14" t="s">
        <v>2329</v>
      </c>
      <c r="AW329" s="14" t="s">
        <v>26</v>
      </c>
      <c r="AX329" s="14" t="s">
        <v>2207</v>
      </c>
      <c r="AY329" s="175" t="s">
        <v>2612</v>
      </c>
    </row>
    <row r="330" spans="1:65" s="12" customFormat="1">
      <c r="B330" s="160"/>
      <c r="D330" s="161" t="s">
        <v>2624</v>
      </c>
      <c r="E330" s="162" t="s">
        <v>2156</v>
      </c>
      <c r="F330" s="163" t="s">
        <v>2639</v>
      </c>
      <c r="H330" s="162" t="s">
        <v>2156</v>
      </c>
      <c r="I330" s="345"/>
      <c r="L330" s="160"/>
      <c r="M330" s="164"/>
      <c r="N330" s="165"/>
      <c r="O330" s="165"/>
      <c r="P330" s="165"/>
      <c r="Q330" s="165"/>
      <c r="R330" s="165"/>
      <c r="S330" s="165"/>
      <c r="T330" s="166"/>
      <c r="AT330" s="162" t="s">
        <v>2624</v>
      </c>
      <c r="AU330" s="162" t="s">
        <v>2217</v>
      </c>
      <c r="AV330" s="12" t="s">
        <v>2215</v>
      </c>
      <c r="AW330" s="12" t="s">
        <v>26</v>
      </c>
      <c r="AX330" s="12" t="s">
        <v>2207</v>
      </c>
      <c r="AY330" s="162" t="s">
        <v>2612</v>
      </c>
    </row>
    <row r="331" spans="1:65" s="13" customFormat="1">
      <c r="B331" s="167"/>
      <c r="D331" s="161" t="s">
        <v>2624</v>
      </c>
      <c r="E331" s="168" t="s">
        <v>2156</v>
      </c>
      <c r="F331" s="169" t="s">
        <v>2751</v>
      </c>
      <c r="H331" s="170">
        <v>4.5</v>
      </c>
      <c r="I331" s="346"/>
      <c r="L331" s="167"/>
      <c r="M331" s="171"/>
      <c r="N331" s="172"/>
      <c r="O331" s="172"/>
      <c r="P331" s="172"/>
      <c r="Q331" s="172"/>
      <c r="R331" s="172"/>
      <c r="S331" s="172"/>
      <c r="T331" s="173"/>
      <c r="AT331" s="168" t="s">
        <v>2624</v>
      </c>
      <c r="AU331" s="168" t="s">
        <v>2217</v>
      </c>
      <c r="AV331" s="13" t="s">
        <v>2217</v>
      </c>
      <c r="AW331" s="13" t="s">
        <v>26</v>
      </c>
      <c r="AX331" s="13" t="s">
        <v>2207</v>
      </c>
      <c r="AY331" s="168" t="s">
        <v>2612</v>
      </c>
    </row>
    <row r="332" spans="1:65" s="14" customFormat="1">
      <c r="B332" s="174"/>
      <c r="D332" s="161" t="s">
        <v>2624</v>
      </c>
      <c r="E332" s="175" t="s">
        <v>2426</v>
      </c>
      <c r="F332" s="176" t="s">
        <v>2638</v>
      </c>
      <c r="H332" s="177">
        <v>4.5</v>
      </c>
      <c r="I332" s="347"/>
      <c r="L332" s="174"/>
      <c r="M332" s="178"/>
      <c r="N332" s="179"/>
      <c r="O332" s="179"/>
      <c r="P332" s="179"/>
      <c r="Q332" s="179"/>
      <c r="R332" s="179"/>
      <c r="S332" s="179"/>
      <c r="T332" s="180"/>
      <c r="AT332" s="175" t="s">
        <v>2624</v>
      </c>
      <c r="AU332" s="175" t="s">
        <v>2217</v>
      </c>
      <c r="AV332" s="14" t="s">
        <v>2329</v>
      </c>
      <c r="AW332" s="14" t="s">
        <v>26</v>
      </c>
      <c r="AX332" s="14" t="s">
        <v>2207</v>
      </c>
      <c r="AY332" s="175" t="s">
        <v>2612</v>
      </c>
    </row>
    <row r="333" spans="1:65" s="15" customFormat="1">
      <c r="B333" s="181"/>
      <c r="D333" s="161" t="s">
        <v>2624</v>
      </c>
      <c r="E333" s="182" t="s">
        <v>2156</v>
      </c>
      <c r="F333" s="183" t="s">
        <v>2641</v>
      </c>
      <c r="H333" s="184">
        <v>50</v>
      </c>
      <c r="I333" s="348"/>
      <c r="L333" s="181"/>
      <c r="M333" s="185"/>
      <c r="N333" s="186"/>
      <c r="O333" s="186"/>
      <c r="P333" s="186"/>
      <c r="Q333" s="186"/>
      <c r="R333" s="186"/>
      <c r="S333" s="186"/>
      <c r="T333" s="187"/>
      <c r="AT333" s="182" t="s">
        <v>2624</v>
      </c>
      <c r="AU333" s="182" t="s">
        <v>2217</v>
      </c>
      <c r="AV333" s="15" t="s">
        <v>2389</v>
      </c>
      <c r="AW333" s="15" t="s">
        <v>26</v>
      </c>
      <c r="AX333" s="15" t="s">
        <v>2215</v>
      </c>
      <c r="AY333" s="182" t="s">
        <v>2612</v>
      </c>
    </row>
    <row r="334" spans="1:65" s="1" customFormat="1" ht="16.5" customHeight="1">
      <c r="A334" s="29"/>
      <c r="B334" s="146"/>
      <c r="C334" s="147" t="s">
        <v>2759</v>
      </c>
      <c r="D334" s="147" t="s">
        <v>2618</v>
      </c>
      <c r="E334" s="148" t="s">
        <v>2752</v>
      </c>
      <c r="F334" s="149" t="s">
        <v>2753</v>
      </c>
      <c r="G334" s="150" t="s">
        <v>2297</v>
      </c>
      <c r="H334" s="151">
        <v>31.75</v>
      </c>
      <c r="I334" s="344"/>
      <c r="J334" s="152">
        <f>ROUND(I334*H334,2)</f>
        <v>0</v>
      </c>
      <c r="K334" s="153"/>
      <c r="L334" s="30"/>
      <c r="M334" s="154" t="s">
        <v>2156</v>
      </c>
      <c r="N334" s="155" t="s">
        <v>2172</v>
      </c>
      <c r="O334" s="156">
        <v>9.8000000000000004E-2</v>
      </c>
      <c r="P334" s="156">
        <f>O334*H334</f>
        <v>3.1114999999999999</v>
      </c>
      <c r="Q334" s="156">
        <v>0</v>
      </c>
      <c r="R334" s="156">
        <f>Q334*H334</f>
        <v>0</v>
      </c>
      <c r="S334" s="156">
        <v>0</v>
      </c>
      <c r="T334" s="157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8" t="s">
        <v>2389</v>
      </c>
      <c r="AT334" s="158" t="s">
        <v>2618</v>
      </c>
      <c r="AU334" s="158" t="s">
        <v>2217</v>
      </c>
      <c r="AY334" s="17" t="s">
        <v>2612</v>
      </c>
      <c r="BE334" s="159">
        <f>IF(N334="základní",J334,0)</f>
        <v>0</v>
      </c>
      <c r="BF334" s="159">
        <f>IF(N334="snížená",J334,0)</f>
        <v>0</v>
      </c>
      <c r="BG334" s="159">
        <f>IF(N334="zákl. přenesená",J334,0)</f>
        <v>0</v>
      </c>
      <c r="BH334" s="159">
        <f>IF(N334="sníž. přenesená",J334,0)</f>
        <v>0</v>
      </c>
      <c r="BI334" s="159">
        <f>IF(N334="nulová",J334,0)</f>
        <v>0</v>
      </c>
      <c r="BJ334" s="17" t="s">
        <v>2215</v>
      </c>
      <c r="BK334" s="159">
        <f>ROUND(I334*H334,2)</f>
        <v>0</v>
      </c>
      <c r="BL334" s="17" t="s">
        <v>2389</v>
      </c>
      <c r="BM334" s="158" t="s">
        <v>2754</v>
      </c>
    </row>
    <row r="335" spans="1:65" s="12" customFormat="1">
      <c r="B335" s="160"/>
      <c r="D335" s="161" t="s">
        <v>2624</v>
      </c>
      <c r="E335" s="162" t="s">
        <v>2156</v>
      </c>
      <c r="F335" s="163" t="s">
        <v>2755</v>
      </c>
      <c r="H335" s="162" t="s">
        <v>2156</v>
      </c>
      <c r="I335" s="345"/>
      <c r="L335" s="160"/>
      <c r="M335" s="164"/>
      <c r="N335" s="165"/>
      <c r="O335" s="165"/>
      <c r="P335" s="165"/>
      <c r="Q335" s="165"/>
      <c r="R335" s="165"/>
      <c r="S335" s="165"/>
      <c r="T335" s="166"/>
      <c r="AT335" s="162" t="s">
        <v>2624</v>
      </c>
      <c r="AU335" s="162" t="s">
        <v>2217</v>
      </c>
      <c r="AV335" s="12" t="s">
        <v>2215</v>
      </c>
      <c r="AW335" s="12" t="s">
        <v>26</v>
      </c>
      <c r="AX335" s="12" t="s">
        <v>2207</v>
      </c>
      <c r="AY335" s="162" t="s">
        <v>2612</v>
      </c>
    </row>
    <row r="336" spans="1:65" s="12" customFormat="1">
      <c r="B336" s="160"/>
      <c r="D336" s="161" t="s">
        <v>2624</v>
      </c>
      <c r="E336" s="162" t="s">
        <v>2156</v>
      </c>
      <c r="F336" s="163" t="s">
        <v>2628</v>
      </c>
      <c r="H336" s="162" t="s">
        <v>2156</v>
      </c>
      <c r="I336" s="345"/>
      <c r="L336" s="160"/>
      <c r="M336" s="164"/>
      <c r="N336" s="165"/>
      <c r="O336" s="165"/>
      <c r="P336" s="165"/>
      <c r="Q336" s="165"/>
      <c r="R336" s="165"/>
      <c r="S336" s="165"/>
      <c r="T336" s="166"/>
      <c r="AT336" s="162" t="s">
        <v>2624</v>
      </c>
      <c r="AU336" s="162" t="s">
        <v>2217</v>
      </c>
      <c r="AV336" s="12" t="s">
        <v>2215</v>
      </c>
      <c r="AW336" s="12" t="s">
        <v>26</v>
      </c>
      <c r="AX336" s="12" t="s">
        <v>2207</v>
      </c>
      <c r="AY336" s="162" t="s">
        <v>2612</v>
      </c>
    </row>
    <row r="337" spans="1:65" s="13" customFormat="1">
      <c r="B337" s="167"/>
      <c r="D337" s="161" t="s">
        <v>2624</v>
      </c>
      <c r="E337" s="168" t="s">
        <v>2156</v>
      </c>
      <c r="F337" s="169" t="s">
        <v>2756</v>
      </c>
      <c r="H337" s="170">
        <v>3.25</v>
      </c>
      <c r="I337" s="346"/>
      <c r="L337" s="167"/>
      <c r="M337" s="171"/>
      <c r="N337" s="172"/>
      <c r="O337" s="172"/>
      <c r="P337" s="172"/>
      <c r="Q337" s="172"/>
      <c r="R337" s="172"/>
      <c r="S337" s="172"/>
      <c r="T337" s="173"/>
      <c r="AT337" s="168" t="s">
        <v>2624</v>
      </c>
      <c r="AU337" s="168" t="s">
        <v>2217</v>
      </c>
      <c r="AV337" s="13" t="s">
        <v>2217</v>
      </c>
      <c r="AW337" s="13" t="s">
        <v>26</v>
      </c>
      <c r="AX337" s="13" t="s">
        <v>2207</v>
      </c>
      <c r="AY337" s="168" t="s">
        <v>2612</v>
      </c>
    </row>
    <row r="338" spans="1:65" s="12" customFormat="1">
      <c r="B338" s="160"/>
      <c r="D338" s="161" t="s">
        <v>2624</v>
      </c>
      <c r="E338" s="162" t="s">
        <v>2156</v>
      </c>
      <c r="F338" s="163" t="s">
        <v>2681</v>
      </c>
      <c r="H338" s="162" t="s">
        <v>2156</v>
      </c>
      <c r="I338" s="345"/>
      <c r="L338" s="160"/>
      <c r="M338" s="164"/>
      <c r="N338" s="165"/>
      <c r="O338" s="165"/>
      <c r="P338" s="165"/>
      <c r="Q338" s="165"/>
      <c r="R338" s="165"/>
      <c r="S338" s="165"/>
      <c r="T338" s="166"/>
      <c r="AT338" s="162" t="s">
        <v>2624</v>
      </c>
      <c r="AU338" s="162" t="s">
        <v>2217</v>
      </c>
      <c r="AV338" s="12" t="s">
        <v>2215</v>
      </c>
      <c r="AW338" s="12" t="s">
        <v>26</v>
      </c>
      <c r="AX338" s="12" t="s">
        <v>2207</v>
      </c>
      <c r="AY338" s="162" t="s">
        <v>2612</v>
      </c>
    </row>
    <row r="339" spans="1:65" s="13" customFormat="1">
      <c r="B339" s="167"/>
      <c r="D339" s="161" t="s">
        <v>2624</v>
      </c>
      <c r="E339" s="168" t="s">
        <v>2156</v>
      </c>
      <c r="F339" s="169" t="s">
        <v>2757</v>
      </c>
      <c r="H339" s="170">
        <v>12</v>
      </c>
      <c r="I339" s="346"/>
      <c r="L339" s="167"/>
      <c r="M339" s="171"/>
      <c r="N339" s="172"/>
      <c r="O339" s="172"/>
      <c r="P339" s="172"/>
      <c r="Q339" s="172"/>
      <c r="R339" s="172"/>
      <c r="S339" s="172"/>
      <c r="T339" s="173"/>
      <c r="AT339" s="168" t="s">
        <v>2624</v>
      </c>
      <c r="AU339" s="168" t="s">
        <v>2217</v>
      </c>
      <c r="AV339" s="13" t="s">
        <v>2217</v>
      </c>
      <c r="AW339" s="13" t="s">
        <v>26</v>
      </c>
      <c r="AX339" s="13" t="s">
        <v>2207</v>
      </c>
      <c r="AY339" s="168" t="s">
        <v>2612</v>
      </c>
    </row>
    <row r="340" spans="1:65" s="14" customFormat="1">
      <c r="B340" s="174"/>
      <c r="D340" s="161" t="s">
        <v>2624</v>
      </c>
      <c r="E340" s="175" t="s">
        <v>2429</v>
      </c>
      <c r="F340" s="176" t="s">
        <v>2638</v>
      </c>
      <c r="H340" s="177">
        <v>15.25</v>
      </c>
      <c r="I340" s="347"/>
      <c r="L340" s="174"/>
      <c r="M340" s="178"/>
      <c r="N340" s="179"/>
      <c r="O340" s="179"/>
      <c r="P340" s="179"/>
      <c r="Q340" s="179"/>
      <c r="R340" s="179"/>
      <c r="S340" s="179"/>
      <c r="T340" s="180"/>
      <c r="AT340" s="175" t="s">
        <v>2624</v>
      </c>
      <c r="AU340" s="175" t="s">
        <v>2217</v>
      </c>
      <c r="AV340" s="14" t="s">
        <v>2329</v>
      </c>
      <c r="AW340" s="14" t="s">
        <v>26</v>
      </c>
      <c r="AX340" s="14" t="s">
        <v>2207</v>
      </c>
      <c r="AY340" s="175" t="s">
        <v>2612</v>
      </c>
    </row>
    <row r="341" spans="1:65" s="12" customFormat="1">
      <c r="B341" s="160"/>
      <c r="D341" s="161" t="s">
        <v>2624</v>
      </c>
      <c r="E341" s="162" t="s">
        <v>2156</v>
      </c>
      <c r="F341" s="163" t="s">
        <v>2639</v>
      </c>
      <c r="H341" s="162" t="s">
        <v>2156</v>
      </c>
      <c r="I341" s="345"/>
      <c r="L341" s="160"/>
      <c r="M341" s="164"/>
      <c r="N341" s="165"/>
      <c r="O341" s="165"/>
      <c r="P341" s="165"/>
      <c r="Q341" s="165"/>
      <c r="R341" s="165"/>
      <c r="S341" s="165"/>
      <c r="T341" s="166"/>
      <c r="AT341" s="162" t="s">
        <v>2624</v>
      </c>
      <c r="AU341" s="162" t="s">
        <v>2217</v>
      </c>
      <c r="AV341" s="12" t="s">
        <v>2215</v>
      </c>
      <c r="AW341" s="12" t="s">
        <v>26</v>
      </c>
      <c r="AX341" s="12" t="s">
        <v>2207</v>
      </c>
      <c r="AY341" s="162" t="s">
        <v>2612</v>
      </c>
    </row>
    <row r="342" spans="1:65" s="13" customFormat="1">
      <c r="B342" s="167"/>
      <c r="D342" s="161" t="s">
        <v>2624</v>
      </c>
      <c r="E342" s="168" t="s">
        <v>2156</v>
      </c>
      <c r="F342" s="169" t="s">
        <v>2758</v>
      </c>
      <c r="H342" s="170">
        <v>16.5</v>
      </c>
      <c r="I342" s="346"/>
      <c r="L342" s="167"/>
      <c r="M342" s="171"/>
      <c r="N342" s="172"/>
      <c r="O342" s="172"/>
      <c r="P342" s="172"/>
      <c r="Q342" s="172"/>
      <c r="R342" s="172"/>
      <c r="S342" s="172"/>
      <c r="T342" s="173"/>
      <c r="AT342" s="168" t="s">
        <v>2624</v>
      </c>
      <c r="AU342" s="168" t="s">
        <v>2217</v>
      </c>
      <c r="AV342" s="13" t="s">
        <v>2217</v>
      </c>
      <c r="AW342" s="13" t="s">
        <v>26</v>
      </c>
      <c r="AX342" s="13" t="s">
        <v>2207</v>
      </c>
      <c r="AY342" s="168" t="s">
        <v>2612</v>
      </c>
    </row>
    <row r="343" spans="1:65" s="14" customFormat="1">
      <c r="B343" s="174"/>
      <c r="D343" s="161" t="s">
        <v>2624</v>
      </c>
      <c r="E343" s="175" t="s">
        <v>2432</v>
      </c>
      <c r="F343" s="176" t="s">
        <v>2638</v>
      </c>
      <c r="H343" s="177">
        <v>16.5</v>
      </c>
      <c r="I343" s="347"/>
      <c r="L343" s="174"/>
      <c r="M343" s="178"/>
      <c r="N343" s="179"/>
      <c r="O343" s="179"/>
      <c r="P343" s="179"/>
      <c r="Q343" s="179"/>
      <c r="R343" s="179"/>
      <c r="S343" s="179"/>
      <c r="T343" s="180"/>
      <c r="AT343" s="175" t="s">
        <v>2624</v>
      </c>
      <c r="AU343" s="175" t="s">
        <v>2217</v>
      </c>
      <c r="AV343" s="14" t="s">
        <v>2329</v>
      </c>
      <c r="AW343" s="14" t="s">
        <v>26</v>
      </c>
      <c r="AX343" s="14" t="s">
        <v>2207</v>
      </c>
      <c r="AY343" s="175" t="s">
        <v>2612</v>
      </c>
    </row>
    <row r="344" spans="1:65" s="15" customFormat="1">
      <c r="B344" s="181"/>
      <c r="D344" s="161" t="s">
        <v>2624</v>
      </c>
      <c r="E344" s="182" t="s">
        <v>2156</v>
      </c>
      <c r="F344" s="183" t="s">
        <v>2641</v>
      </c>
      <c r="H344" s="184">
        <v>31.75</v>
      </c>
      <c r="I344" s="348"/>
      <c r="L344" s="181"/>
      <c r="M344" s="185"/>
      <c r="N344" s="186"/>
      <c r="O344" s="186"/>
      <c r="P344" s="186"/>
      <c r="Q344" s="186"/>
      <c r="R344" s="186"/>
      <c r="S344" s="186"/>
      <c r="T344" s="187"/>
      <c r="AT344" s="182" t="s">
        <v>2624</v>
      </c>
      <c r="AU344" s="182" t="s">
        <v>2217</v>
      </c>
      <c r="AV344" s="15" t="s">
        <v>2389</v>
      </c>
      <c r="AW344" s="15" t="s">
        <v>26</v>
      </c>
      <c r="AX344" s="15" t="s">
        <v>2215</v>
      </c>
      <c r="AY344" s="182" t="s">
        <v>2612</v>
      </c>
    </row>
    <row r="345" spans="1:65" s="1" customFormat="1" ht="16.5" customHeight="1">
      <c r="A345" s="29"/>
      <c r="B345" s="146"/>
      <c r="C345" s="147" t="s">
        <v>5</v>
      </c>
      <c r="D345" s="147" t="s">
        <v>2618</v>
      </c>
      <c r="E345" s="148" t="s">
        <v>378</v>
      </c>
      <c r="F345" s="149" t="s">
        <v>379</v>
      </c>
      <c r="G345" s="150" t="s">
        <v>2297</v>
      </c>
      <c r="H345" s="151">
        <v>2180</v>
      </c>
      <c r="I345" s="344"/>
      <c r="J345" s="152">
        <f>ROUND(I345*H345,2)</f>
        <v>0</v>
      </c>
      <c r="K345" s="153"/>
      <c r="L345" s="30"/>
      <c r="M345" s="154" t="s">
        <v>2156</v>
      </c>
      <c r="N345" s="155" t="s">
        <v>2172</v>
      </c>
      <c r="O345" s="156">
        <v>1.9E-2</v>
      </c>
      <c r="P345" s="156">
        <f>O345*H345</f>
        <v>41.42</v>
      </c>
      <c r="Q345" s="156">
        <v>0</v>
      </c>
      <c r="R345" s="156">
        <f>Q345*H345</f>
        <v>0</v>
      </c>
      <c r="S345" s="156">
        <v>0</v>
      </c>
      <c r="T345" s="157">
        <f>S345*H345</f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58" t="s">
        <v>2389</v>
      </c>
      <c r="AT345" s="158" t="s">
        <v>2618</v>
      </c>
      <c r="AU345" s="158" t="s">
        <v>2217</v>
      </c>
      <c r="AY345" s="17" t="s">
        <v>2612</v>
      </c>
      <c r="BE345" s="159">
        <f>IF(N345="základní",J345,0)</f>
        <v>0</v>
      </c>
      <c r="BF345" s="159">
        <f>IF(N345="snížená",J345,0)</f>
        <v>0</v>
      </c>
      <c r="BG345" s="159">
        <f>IF(N345="zákl. přenesená",J345,0)</f>
        <v>0</v>
      </c>
      <c r="BH345" s="159">
        <f>IF(N345="sníž. přenesená",J345,0)</f>
        <v>0</v>
      </c>
      <c r="BI345" s="159">
        <f>IF(N345="nulová",J345,0)</f>
        <v>0</v>
      </c>
      <c r="BJ345" s="17" t="s">
        <v>2215</v>
      </c>
      <c r="BK345" s="159">
        <f>ROUND(I345*H345,2)</f>
        <v>0</v>
      </c>
      <c r="BL345" s="17" t="s">
        <v>2389</v>
      </c>
      <c r="BM345" s="158" t="s">
        <v>380</v>
      </c>
    </row>
    <row r="346" spans="1:65" s="12" customFormat="1">
      <c r="B346" s="160"/>
      <c r="D346" s="161" t="s">
        <v>2624</v>
      </c>
      <c r="E346" s="162" t="s">
        <v>2156</v>
      </c>
      <c r="F346" s="163" t="s">
        <v>2755</v>
      </c>
      <c r="H346" s="162" t="s">
        <v>2156</v>
      </c>
      <c r="I346" s="345"/>
      <c r="L346" s="160"/>
      <c r="M346" s="164"/>
      <c r="N346" s="165"/>
      <c r="O346" s="165"/>
      <c r="P346" s="165"/>
      <c r="Q346" s="165"/>
      <c r="R346" s="165"/>
      <c r="S346" s="165"/>
      <c r="T346" s="166"/>
      <c r="AT346" s="162" t="s">
        <v>2624</v>
      </c>
      <c r="AU346" s="162" t="s">
        <v>2217</v>
      </c>
      <c r="AV346" s="12" t="s">
        <v>2215</v>
      </c>
      <c r="AW346" s="12" t="s">
        <v>26</v>
      </c>
      <c r="AX346" s="12" t="s">
        <v>2207</v>
      </c>
      <c r="AY346" s="162" t="s">
        <v>2612</v>
      </c>
    </row>
    <row r="347" spans="1:65" s="12" customFormat="1">
      <c r="B347" s="160"/>
      <c r="D347" s="161" t="s">
        <v>2624</v>
      </c>
      <c r="E347" s="162" t="s">
        <v>2156</v>
      </c>
      <c r="F347" s="163" t="s">
        <v>381</v>
      </c>
      <c r="H347" s="162" t="s">
        <v>2156</v>
      </c>
      <c r="I347" s="345"/>
      <c r="L347" s="160"/>
      <c r="M347" s="164"/>
      <c r="N347" s="165"/>
      <c r="O347" s="165"/>
      <c r="P347" s="165"/>
      <c r="Q347" s="165"/>
      <c r="R347" s="165"/>
      <c r="S347" s="165"/>
      <c r="T347" s="166"/>
      <c r="AT347" s="162" t="s">
        <v>2624</v>
      </c>
      <c r="AU347" s="162" t="s">
        <v>2217</v>
      </c>
      <c r="AV347" s="12" t="s">
        <v>2215</v>
      </c>
      <c r="AW347" s="12" t="s">
        <v>26</v>
      </c>
      <c r="AX347" s="12" t="s">
        <v>2207</v>
      </c>
      <c r="AY347" s="162" t="s">
        <v>2612</v>
      </c>
    </row>
    <row r="348" spans="1:65" s="13" customFormat="1">
      <c r="B348" s="167"/>
      <c r="D348" s="161" t="s">
        <v>2624</v>
      </c>
      <c r="E348" s="168" t="s">
        <v>2156</v>
      </c>
      <c r="F348" s="169" t="s">
        <v>382</v>
      </c>
      <c r="H348" s="170">
        <v>2180</v>
      </c>
      <c r="I348" s="346"/>
      <c r="L348" s="167"/>
      <c r="M348" s="171"/>
      <c r="N348" s="172"/>
      <c r="O348" s="172"/>
      <c r="P348" s="172"/>
      <c r="Q348" s="172"/>
      <c r="R348" s="172"/>
      <c r="S348" s="172"/>
      <c r="T348" s="173"/>
      <c r="AT348" s="168" t="s">
        <v>2624</v>
      </c>
      <c r="AU348" s="168" t="s">
        <v>2217</v>
      </c>
      <c r="AV348" s="13" t="s">
        <v>2217</v>
      </c>
      <c r="AW348" s="13" t="s">
        <v>26</v>
      </c>
      <c r="AX348" s="13" t="s">
        <v>2207</v>
      </c>
      <c r="AY348" s="168" t="s">
        <v>2612</v>
      </c>
    </row>
    <row r="349" spans="1:65" s="14" customFormat="1">
      <c r="B349" s="174"/>
      <c r="D349" s="161" t="s">
        <v>2624</v>
      </c>
      <c r="E349" s="175" t="s">
        <v>330</v>
      </c>
      <c r="F349" s="176" t="s">
        <v>2638</v>
      </c>
      <c r="H349" s="177">
        <v>2180</v>
      </c>
      <c r="I349" s="347"/>
      <c r="L349" s="174"/>
      <c r="M349" s="178"/>
      <c r="N349" s="179"/>
      <c r="O349" s="179"/>
      <c r="P349" s="179"/>
      <c r="Q349" s="179"/>
      <c r="R349" s="179"/>
      <c r="S349" s="179"/>
      <c r="T349" s="180"/>
      <c r="AT349" s="175" t="s">
        <v>2624</v>
      </c>
      <c r="AU349" s="175" t="s">
        <v>2217</v>
      </c>
      <c r="AV349" s="14" t="s">
        <v>2329</v>
      </c>
      <c r="AW349" s="14" t="s">
        <v>26</v>
      </c>
      <c r="AX349" s="14" t="s">
        <v>2207</v>
      </c>
      <c r="AY349" s="175" t="s">
        <v>2612</v>
      </c>
    </row>
    <row r="350" spans="1:65" s="15" customFormat="1">
      <c r="B350" s="181"/>
      <c r="D350" s="161" t="s">
        <v>2624</v>
      </c>
      <c r="E350" s="182" t="s">
        <v>2156</v>
      </c>
      <c r="F350" s="183" t="s">
        <v>2641</v>
      </c>
      <c r="H350" s="184">
        <v>2180</v>
      </c>
      <c r="I350" s="348"/>
      <c r="L350" s="181"/>
      <c r="M350" s="185"/>
      <c r="N350" s="186"/>
      <c r="O350" s="186"/>
      <c r="P350" s="186"/>
      <c r="Q350" s="186"/>
      <c r="R350" s="186"/>
      <c r="S350" s="186"/>
      <c r="T350" s="187"/>
      <c r="AT350" s="182" t="s">
        <v>2624</v>
      </c>
      <c r="AU350" s="182" t="s">
        <v>2217</v>
      </c>
      <c r="AV350" s="15" t="s">
        <v>2389</v>
      </c>
      <c r="AW350" s="15" t="s">
        <v>26</v>
      </c>
      <c r="AX350" s="15" t="s">
        <v>2215</v>
      </c>
      <c r="AY350" s="182" t="s">
        <v>2612</v>
      </c>
    </row>
    <row r="351" spans="1:65" s="1" customFormat="1" ht="16.5" customHeight="1">
      <c r="A351" s="29"/>
      <c r="B351" s="146"/>
      <c r="C351" s="147" t="s">
        <v>2512</v>
      </c>
      <c r="D351" s="147" t="s">
        <v>2618</v>
      </c>
      <c r="E351" s="148" t="s">
        <v>2760</v>
      </c>
      <c r="F351" s="149" t="s">
        <v>2761</v>
      </c>
      <c r="G351" s="150" t="s">
        <v>2248</v>
      </c>
      <c r="H351" s="151">
        <v>24.312999999999999</v>
      </c>
      <c r="I351" s="344"/>
      <c r="J351" s="152">
        <f>ROUND(I351*H351,2)</f>
        <v>0</v>
      </c>
      <c r="K351" s="153"/>
      <c r="L351" s="30"/>
      <c r="M351" s="154" t="s">
        <v>2156</v>
      </c>
      <c r="N351" s="155" t="s">
        <v>2172</v>
      </c>
      <c r="O351" s="156">
        <v>3.613</v>
      </c>
      <c r="P351" s="156">
        <f>O351*H351</f>
        <v>87.842868999999993</v>
      </c>
      <c r="Q351" s="156">
        <v>0</v>
      </c>
      <c r="R351" s="156">
        <f>Q351*H351</f>
        <v>0</v>
      </c>
      <c r="S351" s="156">
        <v>0</v>
      </c>
      <c r="T351" s="157">
        <f>S351*H351</f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58" t="s">
        <v>2389</v>
      </c>
      <c r="AT351" s="158" t="s">
        <v>2618</v>
      </c>
      <c r="AU351" s="158" t="s">
        <v>2217</v>
      </c>
      <c r="AY351" s="17" t="s">
        <v>2612</v>
      </c>
      <c r="BE351" s="159">
        <f>IF(N351="základní",J351,0)</f>
        <v>0</v>
      </c>
      <c r="BF351" s="159">
        <f>IF(N351="snížená",J351,0)</f>
        <v>0</v>
      </c>
      <c r="BG351" s="159">
        <f>IF(N351="zákl. přenesená",J351,0)</f>
        <v>0</v>
      </c>
      <c r="BH351" s="159">
        <f>IF(N351="sníž. přenesená",J351,0)</f>
        <v>0</v>
      </c>
      <c r="BI351" s="159">
        <f>IF(N351="nulová",J351,0)</f>
        <v>0</v>
      </c>
      <c r="BJ351" s="17" t="s">
        <v>2215</v>
      </c>
      <c r="BK351" s="159">
        <f>ROUND(I351*H351,2)</f>
        <v>0</v>
      </c>
      <c r="BL351" s="17" t="s">
        <v>2389</v>
      </c>
      <c r="BM351" s="158" t="s">
        <v>2762</v>
      </c>
    </row>
    <row r="352" spans="1:65" s="12" customFormat="1">
      <c r="B352" s="160"/>
      <c r="D352" s="161" t="s">
        <v>2624</v>
      </c>
      <c r="E352" s="162" t="s">
        <v>2156</v>
      </c>
      <c r="F352" s="163" t="s">
        <v>2763</v>
      </c>
      <c r="H352" s="162" t="s">
        <v>2156</v>
      </c>
      <c r="I352" s="345"/>
      <c r="L352" s="160"/>
      <c r="M352" s="164"/>
      <c r="N352" s="165"/>
      <c r="O352" s="165"/>
      <c r="P352" s="165"/>
      <c r="Q352" s="165"/>
      <c r="R352" s="165"/>
      <c r="S352" s="165"/>
      <c r="T352" s="166"/>
      <c r="AT352" s="162" t="s">
        <v>2624</v>
      </c>
      <c r="AU352" s="162" t="s">
        <v>2217</v>
      </c>
      <c r="AV352" s="12" t="s">
        <v>2215</v>
      </c>
      <c r="AW352" s="12" t="s">
        <v>26</v>
      </c>
      <c r="AX352" s="12" t="s">
        <v>2207</v>
      </c>
      <c r="AY352" s="162" t="s">
        <v>2612</v>
      </c>
    </row>
    <row r="353" spans="1:65" s="13" customFormat="1">
      <c r="B353" s="167"/>
      <c r="D353" s="161" t="s">
        <v>2624</v>
      </c>
      <c r="E353" s="168" t="s">
        <v>2156</v>
      </c>
      <c r="F353" s="169" t="s">
        <v>2764</v>
      </c>
      <c r="H353" s="170">
        <v>60</v>
      </c>
      <c r="I353" s="346"/>
      <c r="L353" s="167"/>
      <c r="M353" s="171"/>
      <c r="N353" s="172"/>
      <c r="O353" s="172"/>
      <c r="P353" s="172"/>
      <c r="Q353" s="172"/>
      <c r="R353" s="172"/>
      <c r="S353" s="172"/>
      <c r="T353" s="173"/>
      <c r="AT353" s="168" t="s">
        <v>2624</v>
      </c>
      <c r="AU353" s="168" t="s">
        <v>2217</v>
      </c>
      <c r="AV353" s="13" t="s">
        <v>2217</v>
      </c>
      <c r="AW353" s="13" t="s">
        <v>26</v>
      </c>
      <c r="AX353" s="13" t="s">
        <v>2207</v>
      </c>
      <c r="AY353" s="168" t="s">
        <v>2612</v>
      </c>
    </row>
    <row r="354" spans="1:65" s="14" customFormat="1">
      <c r="B354" s="174"/>
      <c r="D354" s="161" t="s">
        <v>2624</v>
      </c>
      <c r="E354" s="175" t="s">
        <v>2156</v>
      </c>
      <c r="F354" s="176" t="s">
        <v>2638</v>
      </c>
      <c r="H354" s="177">
        <v>60</v>
      </c>
      <c r="I354" s="347"/>
      <c r="L354" s="174"/>
      <c r="M354" s="178"/>
      <c r="N354" s="179"/>
      <c r="O354" s="179"/>
      <c r="P354" s="179"/>
      <c r="Q354" s="179"/>
      <c r="R354" s="179"/>
      <c r="S354" s="179"/>
      <c r="T354" s="180"/>
      <c r="AT354" s="175" t="s">
        <v>2624</v>
      </c>
      <c r="AU354" s="175" t="s">
        <v>2217</v>
      </c>
      <c r="AV354" s="14" t="s">
        <v>2329</v>
      </c>
      <c r="AW354" s="14" t="s">
        <v>26</v>
      </c>
      <c r="AX354" s="14" t="s">
        <v>2207</v>
      </c>
      <c r="AY354" s="175" t="s">
        <v>2612</v>
      </c>
    </row>
    <row r="355" spans="1:65" s="12" customFormat="1">
      <c r="B355" s="160"/>
      <c r="D355" s="161" t="s">
        <v>2624</v>
      </c>
      <c r="E355" s="162" t="s">
        <v>2156</v>
      </c>
      <c r="F355" s="163" t="s">
        <v>2765</v>
      </c>
      <c r="H355" s="162" t="s">
        <v>2156</v>
      </c>
      <c r="I355" s="345"/>
      <c r="L355" s="160"/>
      <c r="M355" s="164"/>
      <c r="N355" s="165"/>
      <c r="O355" s="165"/>
      <c r="P355" s="165"/>
      <c r="Q355" s="165"/>
      <c r="R355" s="165"/>
      <c r="S355" s="165"/>
      <c r="T355" s="166"/>
      <c r="AT355" s="162" t="s">
        <v>2624</v>
      </c>
      <c r="AU355" s="162" t="s">
        <v>2217</v>
      </c>
      <c r="AV355" s="12" t="s">
        <v>2215</v>
      </c>
      <c r="AW355" s="12" t="s">
        <v>26</v>
      </c>
      <c r="AX355" s="12" t="s">
        <v>2207</v>
      </c>
      <c r="AY355" s="162" t="s">
        <v>2612</v>
      </c>
    </row>
    <row r="356" spans="1:65" s="13" customFormat="1">
      <c r="B356" s="167"/>
      <c r="D356" s="161" t="s">
        <v>2624</v>
      </c>
      <c r="E356" s="168" t="s">
        <v>2156</v>
      </c>
      <c r="F356" s="169" t="s">
        <v>2766</v>
      </c>
      <c r="H356" s="170">
        <v>0</v>
      </c>
      <c r="I356" s="346"/>
      <c r="L356" s="167"/>
      <c r="M356" s="171"/>
      <c r="N356" s="172"/>
      <c r="O356" s="172"/>
      <c r="P356" s="172"/>
      <c r="Q356" s="172"/>
      <c r="R356" s="172"/>
      <c r="S356" s="172"/>
      <c r="T356" s="173"/>
      <c r="AT356" s="168" t="s">
        <v>2624</v>
      </c>
      <c r="AU356" s="168" t="s">
        <v>2217</v>
      </c>
      <c r="AV356" s="13" t="s">
        <v>2217</v>
      </c>
      <c r="AW356" s="13" t="s">
        <v>26</v>
      </c>
      <c r="AX356" s="13" t="s">
        <v>2207</v>
      </c>
      <c r="AY356" s="168" t="s">
        <v>2612</v>
      </c>
    </row>
    <row r="357" spans="1:65" s="13" customFormat="1">
      <c r="B357" s="167"/>
      <c r="D357" s="161" t="s">
        <v>2624</v>
      </c>
      <c r="E357" s="168" t="s">
        <v>2156</v>
      </c>
      <c r="F357" s="169" t="s">
        <v>2767</v>
      </c>
      <c r="H357" s="170">
        <v>-3.2</v>
      </c>
      <c r="I357" s="346"/>
      <c r="L357" s="167"/>
      <c r="M357" s="171"/>
      <c r="N357" s="172"/>
      <c r="O357" s="172"/>
      <c r="P357" s="172"/>
      <c r="Q357" s="172"/>
      <c r="R357" s="172"/>
      <c r="S357" s="172"/>
      <c r="T357" s="173"/>
      <c r="AT357" s="168" t="s">
        <v>2624</v>
      </c>
      <c r="AU357" s="168" t="s">
        <v>2217</v>
      </c>
      <c r="AV357" s="13" t="s">
        <v>2217</v>
      </c>
      <c r="AW357" s="13" t="s">
        <v>26</v>
      </c>
      <c r="AX357" s="13" t="s">
        <v>2207</v>
      </c>
      <c r="AY357" s="168" t="s">
        <v>2612</v>
      </c>
    </row>
    <row r="358" spans="1:65" s="13" customFormat="1">
      <c r="B358" s="167"/>
      <c r="D358" s="161" t="s">
        <v>2624</v>
      </c>
      <c r="E358" s="168" t="s">
        <v>2156</v>
      </c>
      <c r="F358" s="169" t="s">
        <v>2768</v>
      </c>
      <c r="H358" s="170">
        <v>-1.25</v>
      </c>
      <c r="I358" s="346"/>
      <c r="L358" s="167"/>
      <c r="M358" s="171"/>
      <c r="N358" s="172"/>
      <c r="O358" s="172"/>
      <c r="P358" s="172"/>
      <c r="Q358" s="172"/>
      <c r="R358" s="172"/>
      <c r="S358" s="172"/>
      <c r="T358" s="173"/>
      <c r="AT358" s="168" t="s">
        <v>2624</v>
      </c>
      <c r="AU358" s="168" t="s">
        <v>2217</v>
      </c>
      <c r="AV358" s="13" t="s">
        <v>2217</v>
      </c>
      <c r="AW358" s="13" t="s">
        <v>26</v>
      </c>
      <c r="AX358" s="13" t="s">
        <v>2207</v>
      </c>
      <c r="AY358" s="168" t="s">
        <v>2612</v>
      </c>
    </row>
    <row r="359" spans="1:65" s="13" customFormat="1">
      <c r="B359" s="167"/>
      <c r="D359" s="161" t="s">
        <v>2624</v>
      </c>
      <c r="E359" s="168" t="s">
        <v>2156</v>
      </c>
      <c r="F359" s="169" t="s">
        <v>2769</v>
      </c>
      <c r="H359" s="170">
        <v>-0.5</v>
      </c>
      <c r="I359" s="346"/>
      <c r="L359" s="167"/>
      <c r="M359" s="171"/>
      <c r="N359" s="172"/>
      <c r="O359" s="172"/>
      <c r="P359" s="172"/>
      <c r="Q359" s="172"/>
      <c r="R359" s="172"/>
      <c r="S359" s="172"/>
      <c r="T359" s="173"/>
      <c r="AT359" s="168" t="s">
        <v>2624</v>
      </c>
      <c r="AU359" s="168" t="s">
        <v>2217</v>
      </c>
      <c r="AV359" s="13" t="s">
        <v>2217</v>
      </c>
      <c r="AW359" s="13" t="s">
        <v>26</v>
      </c>
      <c r="AX359" s="13" t="s">
        <v>2207</v>
      </c>
      <c r="AY359" s="168" t="s">
        <v>2612</v>
      </c>
    </row>
    <row r="360" spans="1:65" s="13" customFormat="1">
      <c r="B360" s="167"/>
      <c r="D360" s="161" t="s">
        <v>2624</v>
      </c>
      <c r="E360" s="168" t="s">
        <v>2156</v>
      </c>
      <c r="F360" s="169" t="s">
        <v>2770</v>
      </c>
      <c r="H360" s="170">
        <v>-0.8</v>
      </c>
      <c r="I360" s="346"/>
      <c r="L360" s="167"/>
      <c r="M360" s="171"/>
      <c r="N360" s="172"/>
      <c r="O360" s="172"/>
      <c r="P360" s="172"/>
      <c r="Q360" s="172"/>
      <c r="R360" s="172"/>
      <c r="S360" s="172"/>
      <c r="T360" s="173"/>
      <c r="AT360" s="168" t="s">
        <v>2624</v>
      </c>
      <c r="AU360" s="168" t="s">
        <v>2217</v>
      </c>
      <c r="AV360" s="13" t="s">
        <v>2217</v>
      </c>
      <c r="AW360" s="13" t="s">
        <v>26</v>
      </c>
      <c r="AX360" s="13" t="s">
        <v>2207</v>
      </c>
      <c r="AY360" s="168" t="s">
        <v>2612</v>
      </c>
    </row>
    <row r="361" spans="1:65" s="12" customFormat="1">
      <c r="B361" s="160"/>
      <c r="D361" s="161" t="s">
        <v>2624</v>
      </c>
      <c r="E361" s="162" t="s">
        <v>2156</v>
      </c>
      <c r="F361" s="163" t="s">
        <v>2771</v>
      </c>
      <c r="H361" s="162" t="s">
        <v>2156</v>
      </c>
      <c r="I361" s="345"/>
      <c r="L361" s="160"/>
      <c r="M361" s="164"/>
      <c r="N361" s="165"/>
      <c r="O361" s="165"/>
      <c r="P361" s="165"/>
      <c r="Q361" s="165"/>
      <c r="R361" s="165"/>
      <c r="S361" s="165"/>
      <c r="T361" s="166"/>
      <c r="AT361" s="162" t="s">
        <v>2624</v>
      </c>
      <c r="AU361" s="162" t="s">
        <v>2217</v>
      </c>
      <c r="AV361" s="12" t="s">
        <v>2215</v>
      </c>
      <c r="AW361" s="12" t="s">
        <v>26</v>
      </c>
      <c r="AX361" s="12" t="s">
        <v>2207</v>
      </c>
      <c r="AY361" s="162" t="s">
        <v>2612</v>
      </c>
    </row>
    <row r="362" spans="1:65" s="13" customFormat="1">
      <c r="B362" s="167"/>
      <c r="D362" s="161" t="s">
        <v>2624</v>
      </c>
      <c r="E362" s="168" t="s">
        <v>2156</v>
      </c>
      <c r="F362" s="169" t="s">
        <v>2772</v>
      </c>
      <c r="H362" s="170">
        <v>-0.67500000000000004</v>
      </c>
      <c r="I362" s="346"/>
      <c r="L362" s="167"/>
      <c r="M362" s="171"/>
      <c r="N362" s="172"/>
      <c r="O362" s="172"/>
      <c r="P362" s="172"/>
      <c r="Q362" s="172"/>
      <c r="R362" s="172"/>
      <c r="S362" s="172"/>
      <c r="T362" s="173"/>
      <c r="AT362" s="168" t="s">
        <v>2624</v>
      </c>
      <c r="AU362" s="168" t="s">
        <v>2217</v>
      </c>
      <c r="AV362" s="13" t="s">
        <v>2217</v>
      </c>
      <c r="AW362" s="13" t="s">
        <v>26</v>
      </c>
      <c r="AX362" s="13" t="s">
        <v>2207</v>
      </c>
      <c r="AY362" s="168" t="s">
        <v>2612</v>
      </c>
    </row>
    <row r="363" spans="1:65" s="13" customFormat="1">
      <c r="B363" s="167"/>
      <c r="D363" s="161" t="s">
        <v>2624</v>
      </c>
      <c r="E363" s="168" t="s">
        <v>2156</v>
      </c>
      <c r="F363" s="169" t="s">
        <v>2773</v>
      </c>
      <c r="H363" s="170">
        <v>-4.95</v>
      </c>
      <c r="I363" s="346"/>
      <c r="L363" s="167"/>
      <c r="M363" s="171"/>
      <c r="N363" s="172"/>
      <c r="O363" s="172"/>
      <c r="P363" s="172"/>
      <c r="Q363" s="172"/>
      <c r="R363" s="172"/>
      <c r="S363" s="172"/>
      <c r="T363" s="173"/>
      <c r="AT363" s="168" t="s">
        <v>2624</v>
      </c>
      <c r="AU363" s="168" t="s">
        <v>2217</v>
      </c>
      <c r="AV363" s="13" t="s">
        <v>2217</v>
      </c>
      <c r="AW363" s="13" t="s">
        <v>26</v>
      </c>
      <c r="AX363" s="13" t="s">
        <v>2207</v>
      </c>
      <c r="AY363" s="168" t="s">
        <v>2612</v>
      </c>
    </row>
    <row r="364" spans="1:65" s="15" customFormat="1">
      <c r="B364" s="181"/>
      <c r="D364" s="161" t="s">
        <v>2624</v>
      </c>
      <c r="E364" s="182" t="s">
        <v>2256</v>
      </c>
      <c r="F364" s="183" t="s">
        <v>2641</v>
      </c>
      <c r="H364" s="184">
        <v>48.625</v>
      </c>
      <c r="I364" s="348"/>
      <c r="L364" s="181"/>
      <c r="M364" s="185"/>
      <c r="N364" s="186"/>
      <c r="O364" s="186"/>
      <c r="P364" s="186"/>
      <c r="Q364" s="186"/>
      <c r="R364" s="186"/>
      <c r="S364" s="186"/>
      <c r="T364" s="187"/>
      <c r="AT364" s="182" t="s">
        <v>2624</v>
      </c>
      <c r="AU364" s="182" t="s">
        <v>2217</v>
      </c>
      <c r="AV364" s="15" t="s">
        <v>2389</v>
      </c>
      <c r="AW364" s="15" t="s">
        <v>26</v>
      </c>
      <c r="AX364" s="15" t="s">
        <v>2207</v>
      </c>
      <c r="AY364" s="182" t="s">
        <v>2612</v>
      </c>
    </row>
    <row r="365" spans="1:65" s="12" customFormat="1">
      <c r="B365" s="160"/>
      <c r="D365" s="161" t="s">
        <v>2624</v>
      </c>
      <c r="E365" s="162" t="s">
        <v>2156</v>
      </c>
      <c r="F365" s="163" t="s">
        <v>2774</v>
      </c>
      <c r="H365" s="162" t="s">
        <v>2156</v>
      </c>
      <c r="I365" s="345"/>
      <c r="L365" s="160"/>
      <c r="M365" s="164"/>
      <c r="N365" s="165"/>
      <c r="O365" s="165"/>
      <c r="P365" s="165"/>
      <c r="Q365" s="165"/>
      <c r="R365" s="165"/>
      <c r="S365" s="165"/>
      <c r="T365" s="166"/>
      <c r="AT365" s="162" t="s">
        <v>2624</v>
      </c>
      <c r="AU365" s="162" t="s">
        <v>2217</v>
      </c>
      <c r="AV365" s="12" t="s">
        <v>2215</v>
      </c>
      <c r="AW365" s="12" t="s">
        <v>26</v>
      </c>
      <c r="AX365" s="12" t="s">
        <v>2207</v>
      </c>
      <c r="AY365" s="162" t="s">
        <v>2612</v>
      </c>
    </row>
    <row r="366" spans="1:65" s="13" customFormat="1">
      <c r="B366" s="167"/>
      <c r="D366" s="161" t="s">
        <v>2624</v>
      </c>
      <c r="E366" s="168" t="s">
        <v>2156</v>
      </c>
      <c r="F366" s="169" t="s">
        <v>2775</v>
      </c>
      <c r="H366" s="170">
        <v>24.312999999999999</v>
      </c>
      <c r="I366" s="346"/>
      <c r="L366" s="167"/>
      <c r="M366" s="171"/>
      <c r="N366" s="172"/>
      <c r="O366" s="172"/>
      <c r="P366" s="172"/>
      <c r="Q366" s="172"/>
      <c r="R366" s="172"/>
      <c r="S366" s="172"/>
      <c r="T366" s="173"/>
      <c r="AT366" s="168" t="s">
        <v>2624</v>
      </c>
      <c r="AU366" s="168" t="s">
        <v>2217</v>
      </c>
      <c r="AV366" s="13" t="s">
        <v>2217</v>
      </c>
      <c r="AW366" s="13" t="s">
        <v>26</v>
      </c>
      <c r="AX366" s="13" t="s">
        <v>2207</v>
      </c>
      <c r="AY366" s="168" t="s">
        <v>2612</v>
      </c>
    </row>
    <row r="367" spans="1:65" s="14" customFormat="1">
      <c r="B367" s="174"/>
      <c r="D367" s="161" t="s">
        <v>2624</v>
      </c>
      <c r="E367" s="175" t="s">
        <v>2259</v>
      </c>
      <c r="F367" s="176" t="s">
        <v>2638</v>
      </c>
      <c r="H367" s="177">
        <v>24.312999999999999</v>
      </c>
      <c r="I367" s="347"/>
      <c r="L367" s="174"/>
      <c r="M367" s="178"/>
      <c r="N367" s="179"/>
      <c r="O367" s="179"/>
      <c r="P367" s="179"/>
      <c r="Q367" s="179"/>
      <c r="R367" s="179"/>
      <c r="S367" s="179"/>
      <c r="T367" s="180"/>
      <c r="AT367" s="175" t="s">
        <v>2624</v>
      </c>
      <c r="AU367" s="175" t="s">
        <v>2217</v>
      </c>
      <c r="AV367" s="14" t="s">
        <v>2329</v>
      </c>
      <c r="AW367" s="14" t="s">
        <v>26</v>
      </c>
      <c r="AX367" s="14" t="s">
        <v>2215</v>
      </c>
      <c r="AY367" s="175" t="s">
        <v>2612</v>
      </c>
    </row>
    <row r="368" spans="1:65" s="1" customFormat="1" ht="16.5" customHeight="1">
      <c r="A368" s="29"/>
      <c r="B368" s="146"/>
      <c r="C368" s="147" t="s">
        <v>2840</v>
      </c>
      <c r="D368" s="147" t="s">
        <v>2618</v>
      </c>
      <c r="E368" s="148" t="s">
        <v>2776</v>
      </c>
      <c r="F368" s="149" t="s">
        <v>2777</v>
      </c>
      <c r="G368" s="150" t="s">
        <v>2248</v>
      </c>
      <c r="H368" s="151">
        <v>287.63099999999997</v>
      </c>
      <c r="I368" s="344"/>
      <c r="J368" s="152">
        <f>ROUND(I368*H368,2)</f>
        <v>0</v>
      </c>
      <c r="K368" s="153"/>
      <c r="L368" s="30"/>
      <c r="M368" s="154" t="s">
        <v>2156</v>
      </c>
      <c r="N368" s="155" t="s">
        <v>2172</v>
      </c>
      <c r="O368" s="156">
        <v>1.583</v>
      </c>
      <c r="P368" s="156">
        <f>O368*H368</f>
        <v>455.31987299999997</v>
      </c>
      <c r="Q368" s="156">
        <v>0</v>
      </c>
      <c r="R368" s="156">
        <f>Q368*H368</f>
        <v>0</v>
      </c>
      <c r="S368" s="156">
        <v>0</v>
      </c>
      <c r="T368" s="157">
        <f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8" t="s">
        <v>2389</v>
      </c>
      <c r="AT368" s="158" t="s">
        <v>2618</v>
      </c>
      <c r="AU368" s="158" t="s">
        <v>2217</v>
      </c>
      <c r="AY368" s="17" t="s">
        <v>2612</v>
      </c>
      <c r="BE368" s="159">
        <f>IF(N368="základní",J368,0)</f>
        <v>0</v>
      </c>
      <c r="BF368" s="159">
        <f>IF(N368="snížená",J368,0)</f>
        <v>0</v>
      </c>
      <c r="BG368" s="159">
        <f>IF(N368="zákl. přenesená",J368,0)</f>
        <v>0</v>
      </c>
      <c r="BH368" s="159">
        <f>IF(N368="sníž. přenesená",J368,0)</f>
        <v>0</v>
      </c>
      <c r="BI368" s="159">
        <f>IF(N368="nulová",J368,0)</f>
        <v>0</v>
      </c>
      <c r="BJ368" s="17" t="s">
        <v>2215</v>
      </c>
      <c r="BK368" s="159">
        <f>ROUND(I368*H368,2)</f>
        <v>0</v>
      </c>
      <c r="BL368" s="17" t="s">
        <v>2389</v>
      </c>
      <c r="BM368" s="158" t="s">
        <v>2778</v>
      </c>
    </row>
    <row r="369" spans="2:51" s="13" customFormat="1">
      <c r="B369" s="167"/>
      <c r="D369" s="161" t="s">
        <v>2624</v>
      </c>
      <c r="E369" s="168" t="s">
        <v>2362</v>
      </c>
      <c r="F369" s="169" t="s">
        <v>2779</v>
      </c>
      <c r="H369" s="170">
        <v>1.6</v>
      </c>
      <c r="I369" s="346"/>
      <c r="L369" s="167"/>
      <c r="M369" s="171"/>
      <c r="N369" s="172"/>
      <c r="O369" s="172"/>
      <c r="P369" s="172"/>
      <c r="Q369" s="172"/>
      <c r="R369" s="172"/>
      <c r="S369" s="172"/>
      <c r="T369" s="173"/>
      <c r="AT369" s="168" t="s">
        <v>2624</v>
      </c>
      <c r="AU369" s="168" t="s">
        <v>2217</v>
      </c>
      <c r="AV369" s="13" t="s">
        <v>2217</v>
      </c>
      <c r="AW369" s="13" t="s">
        <v>26</v>
      </c>
      <c r="AX369" s="13" t="s">
        <v>2207</v>
      </c>
      <c r="AY369" s="168" t="s">
        <v>2612</v>
      </c>
    </row>
    <row r="370" spans="2:51" s="13" customFormat="1">
      <c r="B370" s="167"/>
      <c r="D370" s="161" t="s">
        <v>2624</v>
      </c>
      <c r="E370" s="168" t="s">
        <v>2365</v>
      </c>
      <c r="F370" s="169" t="s">
        <v>2780</v>
      </c>
      <c r="H370" s="170">
        <v>2.1</v>
      </c>
      <c r="I370" s="346"/>
      <c r="L370" s="167"/>
      <c r="M370" s="171"/>
      <c r="N370" s="172"/>
      <c r="O370" s="172"/>
      <c r="P370" s="172"/>
      <c r="Q370" s="172"/>
      <c r="R370" s="172"/>
      <c r="S370" s="172"/>
      <c r="T370" s="173"/>
      <c r="AT370" s="168" t="s">
        <v>2624</v>
      </c>
      <c r="AU370" s="168" t="s">
        <v>2217</v>
      </c>
      <c r="AV370" s="13" t="s">
        <v>2217</v>
      </c>
      <c r="AW370" s="13" t="s">
        <v>26</v>
      </c>
      <c r="AX370" s="13" t="s">
        <v>2207</v>
      </c>
      <c r="AY370" s="168" t="s">
        <v>2612</v>
      </c>
    </row>
    <row r="371" spans="2:51" s="13" customFormat="1">
      <c r="B371" s="167"/>
      <c r="D371" s="161" t="s">
        <v>2624</v>
      </c>
      <c r="E371" s="168" t="s">
        <v>2368</v>
      </c>
      <c r="F371" s="169" t="s">
        <v>2781</v>
      </c>
      <c r="H371" s="170">
        <v>1.5</v>
      </c>
      <c r="I371" s="346"/>
      <c r="L371" s="167"/>
      <c r="M371" s="171"/>
      <c r="N371" s="172"/>
      <c r="O371" s="172"/>
      <c r="P371" s="172"/>
      <c r="Q371" s="172"/>
      <c r="R371" s="172"/>
      <c r="S371" s="172"/>
      <c r="T371" s="173"/>
      <c r="AT371" s="168" t="s">
        <v>2624</v>
      </c>
      <c r="AU371" s="168" t="s">
        <v>2217</v>
      </c>
      <c r="AV371" s="13" t="s">
        <v>2217</v>
      </c>
      <c r="AW371" s="13" t="s">
        <v>26</v>
      </c>
      <c r="AX371" s="13" t="s">
        <v>2207</v>
      </c>
      <c r="AY371" s="168" t="s">
        <v>2612</v>
      </c>
    </row>
    <row r="372" spans="2:51" s="13" customFormat="1">
      <c r="B372" s="167"/>
      <c r="D372" s="161" t="s">
        <v>2624</v>
      </c>
      <c r="E372" s="168" t="s">
        <v>2583</v>
      </c>
      <c r="F372" s="169" t="s">
        <v>2782</v>
      </c>
      <c r="H372" s="170">
        <v>1</v>
      </c>
      <c r="I372" s="346"/>
      <c r="L372" s="167"/>
      <c r="M372" s="171"/>
      <c r="N372" s="172"/>
      <c r="O372" s="172"/>
      <c r="P372" s="172"/>
      <c r="Q372" s="172"/>
      <c r="R372" s="172"/>
      <c r="S372" s="172"/>
      <c r="T372" s="173"/>
      <c r="AT372" s="168" t="s">
        <v>2624</v>
      </c>
      <c r="AU372" s="168" t="s">
        <v>2217</v>
      </c>
      <c r="AV372" s="13" t="s">
        <v>2217</v>
      </c>
      <c r="AW372" s="13" t="s">
        <v>26</v>
      </c>
      <c r="AX372" s="13" t="s">
        <v>2207</v>
      </c>
      <c r="AY372" s="168" t="s">
        <v>2612</v>
      </c>
    </row>
    <row r="373" spans="2:51" s="13" customFormat="1">
      <c r="B373" s="167"/>
      <c r="D373" s="161" t="s">
        <v>2624</v>
      </c>
      <c r="E373" s="168" t="s">
        <v>2585</v>
      </c>
      <c r="F373" s="169" t="s">
        <v>2783</v>
      </c>
      <c r="H373" s="170">
        <v>2</v>
      </c>
      <c r="I373" s="346"/>
      <c r="L373" s="167"/>
      <c r="M373" s="171"/>
      <c r="N373" s="172"/>
      <c r="O373" s="172"/>
      <c r="P373" s="172"/>
      <c r="Q373" s="172"/>
      <c r="R373" s="172"/>
      <c r="S373" s="172"/>
      <c r="T373" s="173"/>
      <c r="AT373" s="168" t="s">
        <v>2624</v>
      </c>
      <c r="AU373" s="168" t="s">
        <v>2217</v>
      </c>
      <c r="AV373" s="13" t="s">
        <v>2217</v>
      </c>
      <c r="AW373" s="13" t="s">
        <v>26</v>
      </c>
      <c r="AX373" s="13" t="s">
        <v>2207</v>
      </c>
      <c r="AY373" s="168" t="s">
        <v>2612</v>
      </c>
    </row>
    <row r="374" spans="2:51" s="13" customFormat="1">
      <c r="B374" s="167"/>
      <c r="D374" s="161" t="s">
        <v>2624</v>
      </c>
      <c r="E374" s="168" t="s">
        <v>2587</v>
      </c>
      <c r="F374" s="169" t="s">
        <v>2784</v>
      </c>
      <c r="H374" s="170">
        <v>1</v>
      </c>
      <c r="I374" s="346"/>
      <c r="L374" s="167"/>
      <c r="M374" s="171"/>
      <c r="N374" s="172"/>
      <c r="O374" s="172"/>
      <c r="P374" s="172"/>
      <c r="Q374" s="172"/>
      <c r="R374" s="172"/>
      <c r="S374" s="172"/>
      <c r="T374" s="173"/>
      <c r="AT374" s="168" t="s">
        <v>2624</v>
      </c>
      <c r="AU374" s="168" t="s">
        <v>2217</v>
      </c>
      <c r="AV374" s="13" t="s">
        <v>2217</v>
      </c>
      <c r="AW374" s="13" t="s">
        <v>26</v>
      </c>
      <c r="AX374" s="13" t="s">
        <v>2207</v>
      </c>
      <c r="AY374" s="168" t="s">
        <v>2612</v>
      </c>
    </row>
    <row r="375" spans="2:51" s="13" customFormat="1">
      <c r="B375" s="167"/>
      <c r="D375" s="161" t="s">
        <v>2624</v>
      </c>
      <c r="E375" s="168" t="s">
        <v>2589</v>
      </c>
      <c r="F375" s="169" t="s">
        <v>2785</v>
      </c>
      <c r="H375" s="170">
        <v>1</v>
      </c>
      <c r="I375" s="346"/>
      <c r="L375" s="167"/>
      <c r="M375" s="171"/>
      <c r="N375" s="172"/>
      <c r="O375" s="172"/>
      <c r="P375" s="172"/>
      <c r="Q375" s="172"/>
      <c r="R375" s="172"/>
      <c r="S375" s="172"/>
      <c r="T375" s="173"/>
      <c r="AT375" s="168" t="s">
        <v>2624</v>
      </c>
      <c r="AU375" s="168" t="s">
        <v>2217</v>
      </c>
      <c r="AV375" s="13" t="s">
        <v>2217</v>
      </c>
      <c r="AW375" s="13" t="s">
        <v>26</v>
      </c>
      <c r="AX375" s="13" t="s">
        <v>2207</v>
      </c>
      <c r="AY375" s="168" t="s">
        <v>2612</v>
      </c>
    </row>
    <row r="376" spans="2:51" s="13" customFormat="1">
      <c r="B376" s="167"/>
      <c r="D376" s="161" t="s">
        <v>2624</v>
      </c>
      <c r="E376" s="168" t="s">
        <v>2591</v>
      </c>
      <c r="F376" s="169" t="s">
        <v>2786</v>
      </c>
      <c r="H376" s="170">
        <v>0.8</v>
      </c>
      <c r="I376" s="346"/>
      <c r="L376" s="167"/>
      <c r="M376" s="171"/>
      <c r="N376" s="172"/>
      <c r="O376" s="172"/>
      <c r="P376" s="172"/>
      <c r="Q376" s="172"/>
      <c r="R376" s="172"/>
      <c r="S376" s="172"/>
      <c r="T376" s="173"/>
      <c r="AT376" s="168" t="s">
        <v>2624</v>
      </c>
      <c r="AU376" s="168" t="s">
        <v>2217</v>
      </c>
      <c r="AV376" s="13" t="s">
        <v>2217</v>
      </c>
      <c r="AW376" s="13" t="s">
        <v>26</v>
      </c>
      <c r="AX376" s="13" t="s">
        <v>2207</v>
      </c>
      <c r="AY376" s="168" t="s">
        <v>2612</v>
      </c>
    </row>
    <row r="377" spans="2:51" s="13" customFormat="1">
      <c r="B377" s="167"/>
      <c r="D377" s="161" t="s">
        <v>2624</v>
      </c>
      <c r="E377" s="168" t="s">
        <v>2343</v>
      </c>
      <c r="F377" s="169" t="s">
        <v>2787</v>
      </c>
      <c r="H377" s="170">
        <v>3</v>
      </c>
      <c r="I377" s="346"/>
      <c r="L377" s="167"/>
      <c r="M377" s="171"/>
      <c r="N377" s="172"/>
      <c r="O377" s="172"/>
      <c r="P377" s="172"/>
      <c r="Q377" s="172"/>
      <c r="R377" s="172"/>
      <c r="S377" s="172"/>
      <c r="T377" s="173"/>
      <c r="AT377" s="168" t="s">
        <v>2624</v>
      </c>
      <c r="AU377" s="168" t="s">
        <v>2217</v>
      </c>
      <c r="AV377" s="13" t="s">
        <v>2217</v>
      </c>
      <c r="AW377" s="13" t="s">
        <v>26</v>
      </c>
      <c r="AX377" s="13" t="s">
        <v>2207</v>
      </c>
      <c r="AY377" s="168" t="s">
        <v>2612</v>
      </c>
    </row>
    <row r="378" spans="2:51" s="13" customFormat="1">
      <c r="B378" s="167"/>
      <c r="D378" s="161" t="s">
        <v>2624</v>
      </c>
      <c r="E378" s="168" t="s">
        <v>2346</v>
      </c>
      <c r="F378" s="169" t="s">
        <v>2788</v>
      </c>
      <c r="H378" s="170">
        <v>6</v>
      </c>
      <c r="I378" s="346"/>
      <c r="L378" s="167"/>
      <c r="M378" s="171"/>
      <c r="N378" s="172"/>
      <c r="O378" s="172"/>
      <c r="P378" s="172"/>
      <c r="Q378" s="172"/>
      <c r="R378" s="172"/>
      <c r="S378" s="172"/>
      <c r="T378" s="173"/>
      <c r="AT378" s="168" t="s">
        <v>2624</v>
      </c>
      <c r="AU378" s="168" t="s">
        <v>2217</v>
      </c>
      <c r="AV378" s="13" t="s">
        <v>2217</v>
      </c>
      <c r="AW378" s="13" t="s">
        <v>26</v>
      </c>
      <c r="AX378" s="13" t="s">
        <v>2207</v>
      </c>
      <c r="AY378" s="168" t="s">
        <v>2612</v>
      </c>
    </row>
    <row r="379" spans="2:51" s="13" customFormat="1">
      <c r="B379" s="167"/>
      <c r="D379" s="161" t="s">
        <v>2624</v>
      </c>
      <c r="E379" s="168" t="s">
        <v>2348</v>
      </c>
      <c r="F379" s="169" t="s">
        <v>2789</v>
      </c>
      <c r="H379" s="170">
        <v>1</v>
      </c>
      <c r="I379" s="346"/>
      <c r="L379" s="167"/>
      <c r="M379" s="171"/>
      <c r="N379" s="172"/>
      <c r="O379" s="172"/>
      <c r="P379" s="172"/>
      <c r="Q379" s="172"/>
      <c r="R379" s="172"/>
      <c r="S379" s="172"/>
      <c r="T379" s="173"/>
      <c r="AT379" s="168" t="s">
        <v>2624</v>
      </c>
      <c r="AU379" s="168" t="s">
        <v>2217</v>
      </c>
      <c r="AV379" s="13" t="s">
        <v>2217</v>
      </c>
      <c r="AW379" s="13" t="s">
        <v>26</v>
      </c>
      <c r="AX379" s="13" t="s">
        <v>2207</v>
      </c>
      <c r="AY379" s="168" t="s">
        <v>2612</v>
      </c>
    </row>
    <row r="380" spans="2:51" s="13" customFormat="1">
      <c r="B380" s="167"/>
      <c r="D380" s="161" t="s">
        <v>2624</v>
      </c>
      <c r="E380" s="168" t="s">
        <v>2350</v>
      </c>
      <c r="F380" s="169" t="s">
        <v>2790</v>
      </c>
      <c r="H380" s="170">
        <v>1.5</v>
      </c>
      <c r="I380" s="346"/>
      <c r="L380" s="167"/>
      <c r="M380" s="171"/>
      <c r="N380" s="172"/>
      <c r="O380" s="172"/>
      <c r="P380" s="172"/>
      <c r="Q380" s="172"/>
      <c r="R380" s="172"/>
      <c r="S380" s="172"/>
      <c r="T380" s="173"/>
      <c r="AT380" s="168" t="s">
        <v>2624</v>
      </c>
      <c r="AU380" s="168" t="s">
        <v>2217</v>
      </c>
      <c r="AV380" s="13" t="s">
        <v>2217</v>
      </c>
      <c r="AW380" s="13" t="s">
        <v>26</v>
      </c>
      <c r="AX380" s="13" t="s">
        <v>2207</v>
      </c>
      <c r="AY380" s="168" t="s">
        <v>2612</v>
      </c>
    </row>
    <row r="381" spans="2:51" s="13" customFormat="1">
      <c r="B381" s="167"/>
      <c r="D381" s="161" t="s">
        <v>2624</v>
      </c>
      <c r="E381" s="168" t="s">
        <v>2466</v>
      </c>
      <c r="F381" s="169" t="s">
        <v>2791</v>
      </c>
      <c r="H381" s="170">
        <v>0.25</v>
      </c>
      <c r="I381" s="346"/>
      <c r="L381" s="167"/>
      <c r="M381" s="171"/>
      <c r="N381" s="172"/>
      <c r="O381" s="172"/>
      <c r="P381" s="172"/>
      <c r="Q381" s="172"/>
      <c r="R381" s="172"/>
      <c r="S381" s="172"/>
      <c r="T381" s="173"/>
      <c r="AT381" s="168" t="s">
        <v>2624</v>
      </c>
      <c r="AU381" s="168" t="s">
        <v>2217</v>
      </c>
      <c r="AV381" s="13" t="s">
        <v>2217</v>
      </c>
      <c r="AW381" s="13" t="s">
        <v>26</v>
      </c>
      <c r="AX381" s="13" t="s">
        <v>2207</v>
      </c>
      <c r="AY381" s="168" t="s">
        <v>2612</v>
      </c>
    </row>
    <row r="382" spans="2:51" s="13" customFormat="1">
      <c r="B382" s="167"/>
      <c r="D382" s="161" t="s">
        <v>2624</v>
      </c>
      <c r="E382" s="168" t="s">
        <v>2469</v>
      </c>
      <c r="F382" s="169" t="s">
        <v>2792</v>
      </c>
      <c r="H382" s="170">
        <v>0.5</v>
      </c>
      <c r="I382" s="346"/>
      <c r="L382" s="167"/>
      <c r="M382" s="171"/>
      <c r="N382" s="172"/>
      <c r="O382" s="172"/>
      <c r="P382" s="172"/>
      <c r="Q382" s="172"/>
      <c r="R382" s="172"/>
      <c r="S382" s="172"/>
      <c r="T382" s="173"/>
      <c r="AT382" s="168" t="s">
        <v>2624</v>
      </c>
      <c r="AU382" s="168" t="s">
        <v>2217</v>
      </c>
      <c r="AV382" s="13" t="s">
        <v>2217</v>
      </c>
      <c r="AW382" s="13" t="s">
        <v>26</v>
      </c>
      <c r="AX382" s="13" t="s">
        <v>2207</v>
      </c>
      <c r="AY382" s="168" t="s">
        <v>2612</v>
      </c>
    </row>
    <row r="383" spans="2:51" s="13" customFormat="1">
      <c r="B383" s="167"/>
      <c r="D383" s="161" t="s">
        <v>2624</v>
      </c>
      <c r="E383" s="168" t="s">
        <v>2462</v>
      </c>
      <c r="F383" s="169" t="s">
        <v>2793</v>
      </c>
      <c r="H383" s="170">
        <v>0.5</v>
      </c>
      <c r="I383" s="346"/>
      <c r="L383" s="167"/>
      <c r="M383" s="171"/>
      <c r="N383" s="172"/>
      <c r="O383" s="172"/>
      <c r="P383" s="172"/>
      <c r="Q383" s="172"/>
      <c r="R383" s="172"/>
      <c r="S383" s="172"/>
      <c r="T383" s="173"/>
      <c r="AT383" s="168" t="s">
        <v>2624</v>
      </c>
      <c r="AU383" s="168" t="s">
        <v>2217</v>
      </c>
      <c r="AV383" s="13" t="s">
        <v>2217</v>
      </c>
      <c r="AW383" s="13" t="s">
        <v>26</v>
      </c>
      <c r="AX383" s="13" t="s">
        <v>2207</v>
      </c>
      <c r="AY383" s="168" t="s">
        <v>2612</v>
      </c>
    </row>
    <row r="384" spans="2:51" s="13" customFormat="1">
      <c r="B384" s="167"/>
      <c r="D384" s="161" t="s">
        <v>2624</v>
      </c>
      <c r="E384" s="168" t="s">
        <v>2558</v>
      </c>
      <c r="F384" s="169" t="s">
        <v>2794</v>
      </c>
      <c r="H384" s="170">
        <v>2.75</v>
      </c>
      <c r="I384" s="346"/>
      <c r="L384" s="167"/>
      <c r="M384" s="171"/>
      <c r="N384" s="172"/>
      <c r="O384" s="172"/>
      <c r="P384" s="172"/>
      <c r="Q384" s="172"/>
      <c r="R384" s="172"/>
      <c r="S384" s="172"/>
      <c r="T384" s="173"/>
      <c r="AT384" s="168" t="s">
        <v>2624</v>
      </c>
      <c r="AU384" s="168" t="s">
        <v>2217</v>
      </c>
      <c r="AV384" s="13" t="s">
        <v>2217</v>
      </c>
      <c r="AW384" s="13" t="s">
        <v>26</v>
      </c>
      <c r="AX384" s="13" t="s">
        <v>2207</v>
      </c>
      <c r="AY384" s="168" t="s">
        <v>2612</v>
      </c>
    </row>
    <row r="385" spans="2:51" s="14" customFormat="1">
      <c r="B385" s="174"/>
      <c r="D385" s="161" t="s">
        <v>2624</v>
      </c>
      <c r="E385" s="175" t="s">
        <v>2156</v>
      </c>
      <c r="F385" s="176" t="s">
        <v>2638</v>
      </c>
      <c r="H385" s="177">
        <v>26.5</v>
      </c>
      <c r="I385" s="347"/>
      <c r="L385" s="174"/>
      <c r="M385" s="178"/>
      <c r="N385" s="179"/>
      <c r="O385" s="179"/>
      <c r="P385" s="179"/>
      <c r="Q385" s="179"/>
      <c r="R385" s="179"/>
      <c r="S385" s="179"/>
      <c r="T385" s="180"/>
      <c r="AT385" s="175" t="s">
        <v>2624</v>
      </c>
      <c r="AU385" s="175" t="s">
        <v>2217</v>
      </c>
      <c r="AV385" s="14" t="s">
        <v>2329</v>
      </c>
      <c r="AW385" s="14" t="s">
        <v>26</v>
      </c>
      <c r="AX385" s="14" t="s">
        <v>2207</v>
      </c>
      <c r="AY385" s="175" t="s">
        <v>2612</v>
      </c>
    </row>
    <row r="386" spans="2:51" s="12" customFormat="1">
      <c r="B386" s="160"/>
      <c r="D386" s="161" t="s">
        <v>2624</v>
      </c>
      <c r="E386" s="162" t="s">
        <v>2156</v>
      </c>
      <c r="F386" s="163" t="s">
        <v>2795</v>
      </c>
      <c r="H386" s="162" t="s">
        <v>2156</v>
      </c>
      <c r="I386" s="345"/>
      <c r="L386" s="160"/>
      <c r="M386" s="164"/>
      <c r="N386" s="165"/>
      <c r="O386" s="165"/>
      <c r="P386" s="165"/>
      <c r="Q386" s="165"/>
      <c r="R386" s="165"/>
      <c r="S386" s="165"/>
      <c r="T386" s="166"/>
      <c r="AT386" s="162" t="s">
        <v>2624</v>
      </c>
      <c r="AU386" s="162" t="s">
        <v>2217</v>
      </c>
      <c r="AV386" s="12" t="s">
        <v>2215</v>
      </c>
      <c r="AW386" s="12" t="s">
        <v>26</v>
      </c>
      <c r="AX386" s="12" t="s">
        <v>2207</v>
      </c>
      <c r="AY386" s="162" t="s">
        <v>2612</v>
      </c>
    </row>
    <row r="387" spans="2:51" s="12" customFormat="1">
      <c r="B387" s="160"/>
      <c r="D387" s="161" t="s">
        <v>2624</v>
      </c>
      <c r="E387" s="162" t="s">
        <v>2156</v>
      </c>
      <c r="F387" s="163" t="s">
        <v>357</v>
      </c>
      <c r="H387" s="162" t="s">
        <v>2156</v>
      </c>
      <c r="I387" s="345"/>
      <c r="L387" s="160"/>
      <c r="M387" s="164"/>
      <c r="N387" s="165"/>
      <c r="O387" s="165"/>
      <c r="P387" s="165"/>
      <c r="Q387" s="165"/>
      <c r="R387" s="165"/>
      <c r="S387" s="165"/>
      <c r="T387" s="166"/>
      <c r="AT387" s="162" t="s">
        <v>2624</v>
      </c>
      <c r="AU387" s="162" t="s">
        <v>2217</v>
      </c>
      <c r="AV387" s="12" t="s">
        <v>2215</v>
      </c>
      <c r="AW387" s="12" t="s">
        <v>26</v>
      </c>
      <c r="AX387" s="12" t="s">
        <v>2207</v>
      </c>
      <c r="AY387" s="162" t="s">
        <v>2612</v>
      </c>
    </row>
    <row r="388" spans="2:51" s="13" customFormat="1">
      <c r="B388" s="167"/>
      <c r="D388" s="161" t="s">
        <v>2624</v>
      </c>
      <c r="E388" s="168" t="s">
        <v>2156</v>
      </c>
      <c r="F388" s="169" t="s">
        <v>383</v>
      </c>
      <c r="H388" s="170">
        <v>545</v>
      </c>
      <c r="I388" s="346"/>
      <c r="L388" s="167"/>
      <c r="M388" s="171"/>
      <c r="N388" s="172"/>
      <c r="O388" s="172"/>
      <c r="P388" s="172"/>
      <c r="Q388" s="172"/>
      <c r="R388" s="172"/>
      <c r="S388" s="172"/>
      <c r="T388" s="173"/>
      <c r="AT388" s="168" t="s">
        <v>2624</v>
      </c>
      <c r="AU388" s="168" t="s">
        <v>2217</v>
      </c>
      <c r="AV388" s="13" t="s">
        <v>2217</v>
      </c>
      <c r="AW388" s="13" t="s">
        <v>26</v>
      </c>
      <c r="AX388" s="13" t="s">
        <v>2207</v>
      </c>
      <c r="AY388" s="168" t="s">
        <v>2612</v>
      </c>
    </row>
    <row r="389" spans="2:51" s="14" customFormat="1">
      <c r="B389" s="174"/>
      <c r="D389" s="161" t="s">
        <v>2624</v>
      </c>
      <c r="E389" s="175" t="s">
        <v>2353</v>
      </c>
      <c r="F389" s="176" t="s">
        <v>2638</v>
      </c>
      <c r="H389" s="177">
        <v>545</v>
      </c>
      <c r="I389" s="347"/>
      <c r="L389" s="174"/>
      <c r="M389" s="178"/>
      <c r="N389" s="179"/>
      <c r="O389" s="179"/>
      <c r="P389" s="179"/>
      <c r="Q389" s="179"/>
      <c r="R389" s="179"/>
      <c r="S389" s="179"/>
      <c r="T389" s="180"/>
      <c r="AT389" s="175" t="s">
        <v>2624</v>
      </c>
      <c r="AU389" s="175" t="s">
        <v>2217</v>
      </c>
      <c r="AV389" s="14" t="s">
        <v>2329</v>
      </c>
      <c r="AW389" s="14" t="s">
        <v>26</v>
      </c>
      <c r="AX389" s="14" t="s">
        <v>2207</v>
      </c>
      <c r="AY389" s="175" t="s">
        <v>2612</v>
      </c>
    </row>
    <row r="390" spans="2:51" s="12" customFormat="1">
      <c r="B390" s="160"/>
      <c r="D390" s="161" t="s">
        <v>2624</v>
      </c>
      <c r="E390" s="162" t="s">
        <v>2156</v>
      </c>
      <c r="F390" s="163" t="s">
        <v>2628</v>
      </c>
      <c r="H390" s="162" t="s">
        <v>2156</v>
      </c>
      <c r="I390" s="345"/>
      <c r="L390" s="160"/>
      <c r="M390" s="164"/>
      <c r="N390" s="165"/>
      <c r="O390" s="165"/>
      <c r="P390" s="165"/>
      <c r="Q390" s="165"/>
      <c r="R390" s="165"/>
      <c r="S390" s="165"/>
      <c r="T390" s="166"/>
      <c r="AT390" s="162" t="s">
        <v>2624</v>
      </c>
      <c r="AU390" s="162" t="s">
        <v>2217</v>
      </c>
      <c r="AV390" s="12" t="s">
        <v>2215</v>
      </c>
      <c r="AW390" s="12" t="s">
        <v>26</v>
      </c>
      <c r="AX390" s="12" t="s">
        <v>2207</v>
      </c>
      <c r="AY390" s="162" t="s">
        <v>2612</v>
      </c>
    </row>
    <row r="391" spans="2:51" s="12" customFormat="1">
      <c r="B391" s="160"/>
      <c r="D391" s="161" t="s">
        <v>2624</v>
      </c>
      <c r="E391" s="162" t="s">
        <v>2156</v>
      </c>
      <c r="F391" s="163" t="s">
        <v>2796</v>
      </c>
      <c r="H391" s="162" t="s">
        <v>2156</v>
      </c>
      <c r="I391" s="345"/>
      <c r="L391" s="160"/>
      <c r="M391" s="164"/>
      <c r="N391" s="165"/>
      <c r="O391" s="165"/>
      <c r="P391" s="165"/>
      <c r="Q391" s="165"/>
      <c r="R391" s="165"/>
      <c r="S391" s="165"/>
      <c r="T391" s="166"/>
      <c r="AT391" s="162" t="s">
        <v>2624</v>
      </c>
      <c r="AU391" s="162" t="s">
        <v>2217</v>
      </c>
      <c r="AV391" s="12" t="s">
        <v>2215</v>
      </c>
      <c r="AW391" s="12" t="s">
        <v>26</v>
      </c>
      <c r="AX391" s="12" t="s">
        <v>2207</v>
      </c>
      <c r="AY391" s="162" t="s">
        <v>2612</v>
      </c>
    </row>
    <row r="392" spans="2:51" s="13" customFormat="1">
      <c r="B392" s="167"/>
      <c r="D392" s="161" t="s">
        <v>2624</v>
      </c>
      <c r="E392" s="168" t="s">
        <v>2156</v>
      </c>
      <c r="F392" s="169" t="s">
        <v>384</v>
      </c>
      <c r="H392" s="170">
        <v>5</v>
      </c>
      <c r="I392" s="346"/>
      <c r="L392" s="167"/>
      <c r="M392" s="171"/>
      <c r="N392" s="172"/>
      <c r="O392" s="172"/>
      <c r="P392" s="172"/>
      <c r="Q392" s="172"/>
      <c r="R392" s="172"/>
      <c r="S392" s="172"/>
      <c r="T392" s="173"/>
      <c r="AT392" s="168" t="s">
        <v>2624</v>
      </c>
      <c r="AU392" s="168" t="s">
        <v>2217</v>
      </c>
      <c r="AV392" s="13" t="s">
        <v>2217</v>
      </c>
      <c r="AW392" s="13" t="s">
        <v>26</v>
      </c>
      <c r="AX392" s="13" t="s">
        <v>2207</v>
      </c>
      <c r="AY392" s="168" t="s">
        <v>2612</v>
      </c>
    </row>
    <row r="393" spans="2:51" s="13" customFormat="1">
      <c r="B393" s="167"/>
      <c r="D393" s="161" t="s">
        <v>2624</v>
      </c>
      <c r="E393" s="168" t="s">
        <v>2156</v>
      </c>
      <c r="F393" s="169" t="s">
        <v>385</v>
      </c>
      <c r="H393" s="170">
        <v>2</v>
      </c>
      <c r="I393" s="346"/>
      <c r="L393" s="167"/>
      <c r="M393" s="171"/>
      <c r="N393" s="172"/>
      <c r="O393" s="172"/>
      <c r="P393" s="172"/>
      <c r="Q393" s="172"/>
      <c r="R393" s="172"/>
      <c r="S393" s="172"/>
      <c r="T393" s="173"/>
      <c r="AT393" s="168" t="s">
        <v>2624</v>
      </c>
      <c r="AU393" s="168" t="s">
        <v>2217</v>
      </c>
      <c r="AV393" s="13" t="s">
        <v>2217</v>
      </c>
      <c r="AW393" s="13" t="s">
        <v>26</v>
      </c>
      <c r="AX393" s="13" t="s">
        <v>2207</v>
      </c>
      <c r="AY393" s="168" t="s">
        <v>2612</v>
      </c>
    </row>
    <row r="394" spans="2:51" s="14" customFormat="1">
      <c r="B394" s="174"/>
      <c r="D394" s="161" t="s">
        <v>2624</v>
      </c>
      <c r="E394" s="175" t="s">
        <v>2496</v>
      </c>
      <c r="F394" s="176" t="s">
        <v>2638</v>
      </c>
      <c r="H394" s="177">
        <v>7</v>
      </c>
      <c r="I394" s="347"/>
      <c r="L394" s="174"/>
      <c r="M394" s="178"/>
      <c r="N394" s="179"/>
      <c r="O394" s="179"/>
      <c r="P394" s="179"/>
      <c r="Q394" s="179"/>
      <c r="R394" s="179"/>
      <c r="S394" s="179"/>
      <c r="T394" s="180"/>
      <c r="AT394" s="175" t="s">
        <v>2624</v>
      </c>
      <c r="AU394" s="175" t="s">
        <v>2217</v>
      </c>
      <c r="AV394" s="14" t="s">
        <v>2329</v>
      </c>
      <c r="AW394" s="14" t="s">
        <v>26</v>
      </c>
      <c r="AX394" s="14" t="s">
        <v>2207</v>
      </c>
      <c r="AY394" s="175" t="s">
        <v>2612</v>
      </c>
    </row>
    <row r="395" spans="2:51" s="12" customFormat="1">
      <c r="B395" s="160"/>
      <c r="D395" s="161" t="s">
        <v>2624</v>
      </c>
      <c r="E395" s="162" t="s">
        <v>2156</v>
      </c>
      <c r="F395" s="163" t="s">
        <v>2721</v>
      </c>
      <c r="H395" s="162" t="s">
        <v>2156</v>
      </c>
      <c r="I395" s="345"/>
      <c r="L395" s="160"/>
      <c r="M395" s="164"/>
      <c r="N395" s="165"/>
      <c r="O395" s="165"/>
      <c r="P395" s="165"/>
      <c r="Q395" s="165"/>
      <c r="R395" s="165"/>
      <c r="S395" s="165"/>
      <c r="T395" s="166"/>
      <c r="AT395" s="162" t="s">
        <v>2624</v>
      </c>
      <c r="AU395" s="162" t="s">
        <v>2217</v>
      </c>
      <c r="AV395" s="12" t="s">
        <v>2215</v>
      </c>
      <c r="AW395" s="12" t="s">
        <v>26</v>
      </c>
      <c r="AX395" s="12" t="s">
        <v>2207</v>
      </c>
      <c r="AY395" s="162" t="s">
        <v>2612</v>
      </c>
    </row>
    <row r="396" spans="2:51" s="13" customFormat="1">
      <c r="B396" s="167"/>
      <c r="D396" s="161" t="s">
        <v>2624</v>
      </c>
      <c r="E396" s="168" t="s">
        <v>2156</v>
      </c>
      <c r="F396" s="169" t="s">
        <v>386</v>
      </c>
      <c r="H396" s="170">
        <v>1</v>
      </c>
      <c r="I396" s="346"/>
      <c r="L396" s="167"/>
      <c r="M396" s="171"/>
      <c r="N396" s="172"/>
      <c r="O396" s="172"/>
      <c r="P396" s="172"/>
      <c r="Q396" s="172"/>
      <c r="R396" s="172"/>
      <c r="S396" s="172"/>
      <c r="T396" s="173"/>
      <c r="AT396" s="168" t="s">
        <v>2624</v>
      </c>
      <c r="AU396" s="168" t="s">
        <v>2217</v>
      </c>
      <c r="AV396" s="13" t="s">
        <v>2217</v>
      </c>
      <c r="AW396" s="13" t="s">
        <v>26</v>
      </c>
      <c r="AX396" s="13" t="s">
        <v>2207</v>
      </c>
      <c r="AY396" s="168" t="s">
        <v>2612</v>
      </c>
    </row>
    <row r="397" spans="2:51" s="13" customFormat="1">
      <c r="B397" s="167"/>
      <c r="D397" s="161" t="s">
        <v>2624</v>
      </c>
      <c r="E397" s="168" t="s">
        <v>2156</v>
      </c>
      <c r="F397" s="169" t="s">
        <v>387</v>
      </c>
      <c r="H397" s="170">
        <v>4</v>
      </c>
      <c r="I397" s="346"/>
      <c r="L397" s="167"/>
      <c r="M397" s="171"/>
      <c r="N397" s="172"/>
      <c r="O397" s="172"/>
      <c r="P397" s="172"/>
      <c r="Q397" s="172"/>
      <c r="R397" s="172"/>
      <c r="S397" s="172"/>
      <c r="T397" s="173"/>
      <c r="AT397" s="168" t="s">
        <v>2624</v>
      </c>
      <c r="AU397" s="168" t="s">
        <v>2217</v>
      </c>
      <c r="AV397" s="13" t="s">
        <v>2217</v>
      </c>
      <c r="AW397" s="13" t="s">
        <v>26</v>
      </c>
      <c r="AX397" s="13" t="s">
        <v>2207</v>
      </c>
      <c r="AY397" s="168" t="s">
        <v>2612</v>
      </c>
    </row>
    <row r="398" spans="2:51" s="13" customFormat="1">
      <c r="B398" s="167"/>
      <c r="D398" s="161" t="s">
        <v>2624</v>
      </c>
      <c r="E398" s="168" t="s">
        <v>2156</v>
      </c>
      <c r="F398" s="169" t="s">
        <v>388</v>
      </c>
      <c r="H398" s="170">
        <v>5</v>
      </c>
      <c r="I398" s="346"/>
      <c r="L398" s="167"/>
      <c r="M398" s="171"/>
      <c r="N398" s="172"/>
      <c r="O398" s="172"/>
      <c r="P398" s="172"/>
      <c r="Q398" s="172"/>
      <c r="R398" s="172"/>
      <c r="S398" s="172"/>
      <c r="T398" s="173"/>
      <c r="AT398" s="168" t="s">
        <v>2624</v>
      </c>
      <c r="AU398" s="168" t="s">
        <v>2217</v>
      </c>
      <c r="AV398" s="13" t="s">
        <v>2217</v>
      </c>
      <c r="AW398" s="13" t="s">
        <v>26</v>
      </c>
      <c r="AX398" s="13" t="s">
        <v>2207</v>
      </c>
      <c r="AY398" s="168" t="s">
        <v>2612</v>
      </c>
    </row>
    <row r="399" spans="2:51" s="13" customFormat="1">
      <c r="B399" s="167"/>
      <c r="D399" s="161" t="s">
        <v>2624</v>
      </c>
      <c r="E399" s="168" t="s">
        <v>2156</v>
      </c>
      <c r="F399" s="169" t="s">
        <v>389</v>
      </c>
      <c r="H399" s="170">
        <v>2</v>
      </c>
      <c r="I399" s="346"/>
      <c r="L399" s="167"/>
      <c r="M399" s="171"/>
      <c r="N399" s="172"/>
      <c r="O399" s="172"/>
      <c r="P399" s="172"/>
      <c r="Q399" s="172"/>
      <c r="R399" s="172"/>
      <c r="S399" s="172"/>
      <c r="T399" s="173"/>
      <c r="AT399" s="168" t="s">
        <v>2624</v>
      </c>
      <c r="AU399" s="168" t="s">
        <v>2217</v>
      </c>
      <c r="AV399" s="13" t="s">
        <v>2217</v>
      </c>
      <c r="AW399" s="13" t="s">
        <v>26</v>
      </c>
      <c r="AX399" s="13" t="s">
        <v>2207</v>
      </c>
      <c r="AY399" s="168" t="s">
        <v>2612</v>
      </c>
    </row>
    <row r="400" spans="2:51" s="14" customFormat="1">
      <c r="B400" s="174"/>
      <c r="D400" s="161" t="s">
        <v>2624</v>
      </c>
      <c r="E400" s="175" t="s">
        <v>2498</v>
      </c>
      <c r="F400" s="176" t="s">
        <v>2638</v>
      </c>
      <c r="H400" s="177">
        <v>12</v>
      </c>
      <c r="I400" s="347"/>
      <c r="L400" s="174"/>
      <c r="M400" s="178"/>
      <c r="N400" s="179"/>
      <c r="O400" s="179"/>
      <c r="P400" s="179"/>
      <c r="Q400" s="179"/>
      <c r="R400" s="179"/>
      <c r="S400" s="179"/>
      <c r="T400" s="180"/>
      <c r="AT400" s="175" t="s">
        <v>2624</v>
      </c>
      <c r="AU400" s="175" t="s">
        <v>2217</v>
      </c>
      <c r="AV400" s="14" t="s">
        <v>2329</v>
      </c>
      <c r="AW400" s="14" t="s">
        <v>26</v>
      </c>
      <c r="AX400" s="14" t="s">
        <v>2207</v>
      </c>
      <c r="AY400" s="175" t="s">
        <v>2612</v>
      </c>
    </row>
    <row r="401" spans="2:51" s="12" customFormat="1">
      <c r="B401" s="160"/>
      <c r="D401" s="161" t="s">
        <v>2624</v>
      </c>
      <c r="E401" s="162" t="s">
        <v>2156</v>
      </c>
      <c r="F401" s="163" t="s">
        <v>2799</v>
      </c>
      <c r="H401" s="162" t="s">
        <v>2156</v>
      </c>
      <c r="I401" s="345"/>
      <c r="L401" s="160"/>
      <c r="M401" s="164"/>
      <c r="N401" s="165"/>
      <c r="O401" s="165"/>
      <c r="P401" s="165"/>
      <c r="Q401" s="165"/>
      <c r="R401" s="165"/>
      <c r="S401" s="165"/>
      <c r="T401" s="166"/>
      <c r="AT401" s="162" t="s">
        <v>2624</v>
      </c>
      <c r="AU401" s="162" t="s">
        <v>2217</v>
      </c>
      <c r="AV401" s="12" t="s">
        <v>2215</v>
      </c>
      <c r="AW401" s="12" t="s">
        <v>26</v>
      </c>
      <c r="AX401" s="12" t="s">
        <v>2207</v>
      </c>
      <c r="AY401" s="162" t="s">
        <v>2612</v>
      </c>
    </row>
    <row r="402" spans="2:51" s="13" customFormat="1">
      <c r="B402" s="167"/>
      <c r="D402" s="161" t="s">
        <v>2624</v>
      </c>
      <c r="E402" s="168" t="s">
        <v>2156</v>
      </c>
      <c r="F402" s="169" t="s">
        <v>390</v>
      </c>
      <c r="H402" s="170">
        <v>3</v>
      </c>
      <c r="I402" s="346"/>
      <c r="L402" s="167"/>
      <c r="M402" s="171"/>
      <c r="N402" s="172"/>
      <c r="O402" s="172"/>
      <c r="P402" s="172"/>
      <c r="Q402" s="172"/>
      <c r="R402" s="172"/>
      <c r="S402" s="172"/>
      <c r="T402" s="173"/>
      <c r="AT402" s="168" t="s">
        <v>2624</v>
      </c>
      <c r="AU402" s="168" t="s">
        <v>2217</v>
      </c>
      <c r="AV402" s="13" t="s">
        <v>2217</v>
      </c>
      <c r="AW402" s="13" t="s">
        <v>26</v>
      </c>
      <c r="AX402" s="13" t="s">
        <v>2207</v>
      </c>
      <c r="AY402" s="168" t="s">
        <v>2612</v>
      </c>
    </row>
    <row r="403" spans="2:51" s="13" customFormat="1">
      <c r="B403" s="167"/>
      <c r="D403" s="161" t="s">
        <v>2624</v>
      </c>
      <c r="E403" s="168" t="s">
        <v>2156</v>
      </c>
      <c r="F403" s="169" t="s">
        <v>387</v>
      </c>
      <c r="H403" s="170">
        <v>4</v>
      </c>
      <c r="I403" s="346"/>
      <c r="L403" s="167"/>
      <c r="M403" s="171"/>
      <c r="N403" s="172"/>
      <c r="O403" s="172"/>
      <c r="P403" s="172"/>
      <c r="Q403" s="172"/>
      <c r="R403" s="172"/>
      <c r="S403" s="172"/>
      <c r="T403" s="173"/>
      <c r="AT403" s="168" t="s">
        <v>2624</v>
      </c>
      <c r="AU403" s="168" t="s">
        <v>2217</v>
      </c>
      <c r="AV403" s="13" t="s">
        <v>2217</v>
      </c>
      <c r="AW403" s="13" t="s">
        <v>26</v>
      </c>
      <c r="AX403" s="13" t="s">
        <v>2207</v>
      </c>
      <c r="AY403" s="168" t="s">
        <v>2612</v>
      </c>
    </row>
    <row r="404" spans="2:51" s="13" customFormat="1">
      <c r="B404" s="167"/>
      <c r="D404" s="161" t="s">
        <v>2624</v>
      </c>
      <c r="E404" s="168" t="s">
        <v>2156</v>
      </c>
      <c r="F404" s="169" t="s">
        <v>391</v>
      </c>
      <c r="H404" s="170">
        <v>2</v>
      </c>
      <c r="I404" s="346"/>
      <c r="L404" s="167"/>
      <c r="M404" s="171"/>
      <c r="N404" s="172"/>
      <c r="O404" s="172"/>
      <c r="P404" s="172"/>
      <c r="Q404" s="172"/>
      <c r="R404" s="172"/>
      <c r="S404" s="172"/>
      <c r="T404" s="173"/>
      <c r="AT404" s="168" t="s">
        <v>2624</v>
      </c>
      <c r="AU404" s="168" t="s">
        <v>2217</v>
      </c>
      <c r="AV404" s="13" t="s">
        <v>2217</v>
      </c>
      <c r="AW404" s="13" t="s">
        <v>26</v>
      </c>
      <c r="AX404" s="13" t="s">
        <v>2207</v>
      </c>
      <c r="AY404" s="168" t="s">
        <v>2612</v>
      </c>
    </row>
    <row r="405" spans="2:51" s="14" customFormat="1">
      <c r="B405" s="174"/>
      <c r="D405" s="161" t="s">
        <v>2624</v>
      </c>
      <c r="E405" s="175" t="s">
        <v>2503</v>
      </c>
      <c r="F405" s="176" t="s">
        <v>2638</v>
      </c>
      <c r="H405" s="177">
        <v>9</v>
      </c>
      <c r="I405" s="347"/>
      <c r="L405" s="174"/>
      <c r="M405" s="178"/>
      <c r="N405" s="179"/>
      <c r="O405" s="179"/>
      <c r="P405" s="179"/>
      <c r="Q405" s="179"/>
      <c r="R405" s="179"/>
      <c r="S405" s="179"/>
      <c r="T405" s="180"/>
      <c r="AT405" s="175" t="s">
        <v>2624</v>
      </c>
      <c r="AU405" s="175" t="s">
        <v>2217</v>
      </c>
      <c r="AV405" s="14" t="s">
        <v>2329</v>
      </c>
      <c r="AW405" s="14" t="s">
        <v>26</v>
      </c>
      <c r="AX405" s="14" t="s">
        <v>2207</v>
      </c>
      <c r="AY405" s="175" t="s">
        <v>2612</v>
      </c>
    </row>
    <row r="406" spans="2:51" s="12" customFormat="1">
      <c r="B406" s="160"/>
      <c r="D406" s="161" t="s">
        <v>2624</v>
      </c>
      <c r="E406" s="162" t="s">
        <v>2156</v>
      </c>
      <c r="F406" s="163" t="s">
        <v>2625</v>
      </c>
      <c r="H406" s="162" t="s">
        <v>2156</v>
      </c>
      <c r="I406" s="345"/>
      <c r="L406" s="160"/>
      <c r="M406" s="164"/>
      <c r="N406" s="165"/>
      <c r="O406" s="165"/>
      <c r="P406" s="165"/>
      <c r="Q406" s="165"/>
      <c r="R406" s="165"/>
      <c r="S406" s="165"/>
      <c r="T406" s="166"/>
      <c r="AT406" s="162" t="s">
        <v>2624</v>
      </c>
      <c r="AU406" s="162" t="s">
        <v>2217</v>
      </c>
      <c r="AV406" s="12" t="s">
        <v>2215</v>
      </c>
      <c r="AW406" s="12" t="s">
        <v>26</v>
      </c>
      <c r="AX406" s="12" t="s">
        <v>2207</v>
      </c>
      <c r="AY406" s="162" t="s">
        <v>2612</v>
      </c>
    </row>
    <row r="407" spans="2:51" s="13" customFormat="1">
      <c r="B407" s="167"/>
      <c r="D407" s="161" t="s">
        <v>2624</v>
      </c>
      <c r="E407" s="168" t="s">
        <v>2156</v>
      </c>
      <c r="F407" s="169" t="s">
        <v>392</v>
      </c>
      <c r="H407" s="170">
        <v>4</v>
      </c>
      <c r="I407" s="346"/>
      <c r="L407" s="167"/>
      <c r="M407" s="171"/>
      <c r="N407" s="172"/>
      <c r="O407" s="172"/>
      <c r="P407" s="172"/>
      <c r="Q407" s="172"/>
      <c r="R407" s="172"/>
      <c r="S407" s="172"/>
      <c r="T407" s="173"/>
      <c r="AT407" s="168" t="s">
        <v>2624</v>
      </c>
      <c r="AU407" s="168" t="s">
        <v>2217</v>
      </c>
      <c r="AV407" s="13" t="s">
        <v>2217</v>
      </c>
      <c r="AW407" s="13" t="s">
        <v>26</v>
      </c>
      <c r="AX407" s="13" t="s">
        <v>2207</v>
      </c>
      <c r="AY407" s="168" t="s">
        <v>2612</v>
      </c>
    </row>
    <row r="408" spans="2:51" s="14" customFormat="1">
      <c r="B408" s="174"/>
      <c r="D408" s="161" t="s">
        <v>2624</v>
      </c>
      <c r="E408" s="175" t="s">
        <v>2506</v>
      </c>
      <c r="F408" s="176" t="s">
        <v>2638</v>
      </c>
      <c r="H408" s="177">
        <v>4</v>
      </c>
      <c r="I408" s="347"/>
      <c r="L408" s="174"/>
      <c r="M408" s="178"/>
      <c r="N408" s="179"/>
      <c r="O408" s="179"/>
      <c r="P408" s="179"/>
      <c r="Q408" s="179"/>
      <c r="R408" s="179"/>
      <c r="S408" s="179"/>
      <c r="T408" s="180"/>
      <c r="AT408" s="175" t="s">
        <v>2624</v>
      </c>
      <c r="AU408" s="175" t="s">
        <v>2217</v>
      </c>
      <c r="AV408" s="14" t="s">
        <v>2329</v>
      </c>
      <c r="AW408" s="14" t="s">
        <v>26</v>
      </c>
      <c r="AX408" s="14" t="s">
        <v>2207</v>
      </c>
      <c r="AY408" s="175" t="s">
        <v>2612</v>
      </c>
    </row>
    <row r="409" spans="2:51" s="12" customFormat="1">
      <c r="B409" s="160"/>
      <c r="D409" s="161" t="s">
        <v>2624</v>
      </c>
      <c r="E409" s="162" t="s">
        <v>2156</v>
      </c>
      <c r="F409" s="163" t="s">
        <v>2804</v>
      </c>
      <c r="H409" s="162" t="s">
        <v>2156</v>
      </c>
      <c r="I409" s="345"/>
      <c r="L409" s="160"/>
      <c r="M409" s="164"/>
      <c r="N409" s="165"/>
      <c r="O409" s="165"/>
      <c r="P409" s="165"/>
      <c r="Q409" s="165"/>
      <c r="R409" s="165"/>
      <c r="S409" s="165"/>
      <c r="T409" s="166"/>
      <c r="AT409" s="162" t="s">
        <v>2624</v>
      </c>
      <c r="AU409" s="162" t="s">
        <v>2217</v>
      </c>
      <c r="AV409" s="12" t="s">
        <v>2215</v>
      </c>
      <c r="AW409" s="12" t="s">
        <v>26</v>
      </c>
      <c r="AX409" s="12" t="s">
        <v>2207</v>
      </c>
      <c r="AY409" s="162" t="s">
        <v>2612</v>
      </c>
    </row>
    <row r="410" spans="2:51" s="13" customFormat="1">
      <c r="B410" s="167"/>
      <c r="D410" s="161" t="s">
        <v>2624</v>
      </c>
      <c r="E410" s="168" t="s">
        <v>2156</v>
      </c>
      <c r="F410" s="169" t="s">
        <v>393</v>
      </c>
      <c r="H410" s="170">
        <v>2</v>
      </c>
      <c r="I410" s="346"/>
      <c r="L410" s="167"/>
      <c r="M410" s="171"/>
      <c r="N410" s="172"/>
      <c r="O410" s="172"/>
      <c r="P410" s="172"/>
      <c r="Q410" s="172"/>
      <c r="R410" s="172"/>
      <c r="S410" s="172"/>
      <c r="T410" s="173"/>
      <c r="AT410" s="168" t="s">
        <v>2624</v>
      </c>
      <c r="AU410" s="168" t="s">
        <v>2217</v>
      </c>
      <c r="AV410" s="13" t="s">
        <v>2217</v>
      </c>
      <c r="AW410" s="13" t="s">
        <v>26</v>
      </c>
      <c r="AX410" s="13" t="s">
        <v>2207</v>
      </c>
      <c r="AY410" s="168" t="s">
        <v>2612</v>
      </c>
    </row>
    <row r="411" spans="2:51" s="13" customFormat="1">
      <c r="B411" s="167"/>
      <c r="D411" s="161" t="s">
        <v>2624</v>
      </c>
      <c r="E411" s="168" t="s">
        <v>2156</v>
      </c>
      <c r="F411" s="169" t="s">
        <v>394</v>
      </c>
      <c r="H411" s="170">
        <v>5</v>
      </c>
      <c r="I411" s="346"/>
      <c r="L411" s="167"/>
      <c r="M411" s="171"/>
      <c r="N411" s="172"/>
      <c r="O411" s="172"/>
      <c r="P411" s="172"/>
      <c r="Q411" s="172"/>
      <c r="R411" s="172"/>
      <c r="S411" s="172"/>
      <c r="T411" s="173"/>
      <c r="AT411" s="168" t="s">
        <v>2624</v>
      </c>
      <c r="AU411" s="168" t="s">
        <v>2217</v>
      </c>
      <c r="AV411" s="13" t="s">
        <v>2217</v>
      </c>
      <c r="AW411" s="13" t="s">
        <v>26</v>
      </c>
      <c r="AX411" s="13" t="s">
        <v>2207</v>
      </c>
      <c r="AY411" s="168" t="s">
        <v>2612</v>
      </c>
    </row>
    <row r="412" spans="2:51" s="13" customFormat="1">
      <c r="B412" s="167"/>
      <c r="D412" s="161" t="s">
        <v>2624</v>
      </c>
      <c r="E412" s="168" t="s">
        <v>2156</v>
      </c>
      <c r="F412" s="169" t="s">
        <v>395</v>
      </c>
      <c r="H412" s="170">
        <v>2</v>
      </c>
      <c r="I412" s="346"/>
      <c r="L412" s="167"/>
      <c r="M412" s="171"/>
      <c r="N412" s="172"/>
      <c r="O412" s="172"/>
      <c r="P412" s="172"/>
      <c r="Q412" s="172"/>
      <c r="R412" s="172"/>
      <c r="S412" s="172"/>
      <c r="T412" s="173"/>
      <c r="AT412" s="168" t="s">
        <v>2624</v>
      </c>
      <c r="AU412" s="168" t="s">
        <v>2217</v>
      </c>
      <c r="AV412" s="13" t="s">
        <v>2217</v>
      </c>
      <c r="AW412" s="13" t="s">
        <v>26</v>
      </c>
      <c r="AX412" s="13" t="s">
        <v>2207</v>
      </c>
      <c r="AY412" s="168" t="s">
        <v>2612</v>
      </c>
    </row>
    <row r="413" spans="2:51" s="13" customFormat="1">
      <c r="B413" s="167"/>
      <c r="D413" s="161" t="s">
        <v>2624</v>
      </c>
      <c r="E413" s="168" t="s">
        <v>2156</v>
      </c>
      <c r="F413" s="169" t="s">
        <v>396</v>
      </c>
      <c r="H413" s="170">
        <v>2</v>
      </c>
      <c r="I413" s="346"/>
      <c r="L413" s="167"/>
      <c r="M413" s="171"/>
      <c r="N413" s="172"/>
      <c r="O413" s="172"/>
      <c r="P413" s="172"/>
      <c r="Q413" s="172"/>
      <c r="R413" s="172"/>
      <c r="S413" s="172"/>
      <c r="T413" s="173"/>
      <c r="AT413" s="168" t="s">
        <v>2624</v>
      </c>
      <c r="AU413" s="168" t="s">
        <v>2217</v>
      </c>
      <c r="AV413" s="13" t="s">
        <v>2217</v>
      </c>
      <c r="AW413" s="13" t="s">
        <v>26</v>
      </c>
      <c r="AX413" s="13" t="s">
        <v>2207</v>
      </c>
      <c r="AY413" s="168" t="s">
        <v>2612</v>
      </c>
    </row>
    <row r="414" spans="2:51" s="14" customFormat="1">
      <c r="B414" s="174"/>
      <c r="D414" s="161" t="s">
        <v>2624</v>
      </c>
      <c r="E414" s="175" t="s">
        <v>2510</v>
      </c>
      <c r="F414" s="176" t="s">
        <v>2638</v>
      </c>
      <c r="H414" s="177">
        <v>11</v>
      </c>
      <c r="I414" s="347"/>
      <c r="L414" s="174"/>
      <c r="M414" s="178"/>
      <c r="N414" s="179"/>
      <c r="O414" s="179"/>
      <c r="P414" s="179"/>
      <c r="Q414" s="179"/>
      <c r="R414" s="179"/>
      <c r="S414" s="179"/>
      <c r="T414" s="180"/>
      <c r="AT414" s="175" t="s">
        <v>2624</v>
      </c>
      <c r="AU414" s="175" t="s">
        <v>2217</v>
      </c>
      <c r="AV414" s="14" t="s">
        <v>2329</v>
      </c>
      <c r="AW414" s="14" t="s">
        <v>26</v>
      </c>
      <c r="AX414" s="14" t="s">
        <v>2207</v>
      </c>
      <c r="AY414" s="175" t="s">
        <v>2612</v>
      </c>
    </row>
    <row r="415" spans="2:51" s="12" customFormat="1">
      <c r="B415" s="160"/>
      <c r="D415" s="161" t="s">
        <v>2624</v>
      </c>
      <c r="E415" s="162" t="s">
        <v>2156</v>
      </c>
      <c r="F415" s="163" t="s">
        <v>2808</v>
      </c>
      <c r="H415" s="162" t="s">
        <v>2156</v>
      </c>
      <c r="I415" s="345"/>
      <c r="L415" s="160"/>
      <c r="M415" s="164"/>
      <c r="N415" s="165"/>
      <c r="O415" s="165"/>
      <c r="P415" s="165"/>
      <c r="Q415" s="165"/>
      <c r="R415" s="165"/>
      <c r="S415" s="165"/>
      <c r="T415" s="166"/>
      <c r="AT415" s="162" t="s">
        <v>2624</v>
      </c>
      <c r="AU415" s="162" t="s">
        <v>2217</v>
      </c>
      <c r="AV415" s="12" t="s">
        <v>2215</v>
      </c>
      <c r="AW415" s="12" t="s">
        <v>26</v>
      </c>
      <c r="AX415" s="12" t="s">
        <v>2207</v>
      </c>
      <c r="AY415" s="162" t="s">
        <v>2612</v>
      </c>
    </row>
    <row r="416" spans="2:51" s="13" customFormat="1">
      <c r="B416" s="167"/>
      <c r="D416" s="161" t="s">
        <v>2624</v>
      </c>
      <c r="E416" s="168" t="s">
        <v>2156</v>
      </c>
      <c r="F416" s="169" t="s">
        <v>397</v>
      </c>
      <c r="H416" s="170">
        <v>19</v>
      </c>
      <c r="I416" s="346"/>
      <c r="L416" s="167"/>
      <c r="M416" s="171"/>
      <c r="N416" s="172"/>
      <c r="O416" s="172"/>
      <c r="P416" s="172"/>
      <c r="Q416" s="172"/>
      <c r="R416" s="172"/>
      <c r="S416" s="172"/>
      <c r="T416" s="173"/>
      <c r="AT416" s="168" t="s">
        <v>2624</v>
      </c>
      <c r="AU416" s="168" t="s">
        <v>2217</v>
      </c>
      <c r="AV416" s="13" t="s">
        <v>2217</v>
      </c>
      <c r="AW416" s="13" t="s">
        <v>26</v>
      </c>
      <c r="AX416" s="13" t="s">
        <v>2207</v>
      </c>
      <c r="AY416" s="168" t="s">
        <v>2612</v>
      </c>
    </row>
    <row r="417" spans="2:51" s="14" customFormat="1">
      <c r="B417" s="174"/>
      <c r="D417" s="161" t="s">
        <v>2624</v>
      </c>
      <c r="E417" s="175" t="s">
        <v>2514</v>
      </c>
      <c r="F417" s="176" t="s">
        <v>2638</v>
      </c>
      <c r="H417" s="177">
        <v>19</v>
      </c>
      <c r="I417" s="347"/>
      <c r="L417" s="174"/>
      <c r="M417" s="178"/>
      <c r="N417" s="179"/>
      <c r="O417" s="179"/>
      <c r="P417" s="179"/>
      <c r="Q417" s="179"/>
      <c r="R417" s="179"/>
      <c r="S417" s="179"/>
      <c r="T417" s="180"/>
      <c r="AT417" s="175" t="s">
        <v>2624</v>
      </c>
      <c r="AU417" s="175" t="s">
        <v>2217</v>
      </c>
      <c r="AV417" s="14" t="s">
        <v>2329</v>
      </c>
      <c r="AW417" s="14" t="s">
        <v>26</v>
      </c>
      <c r="AX417" s="14" t="s">
        <v>2207</v>
      </c>
      <c r="AY417" s="175" t="s">
        <v>2612</v>
      </c>
    </row>
    <row r="418" spans="2:51" s="12" customFormat="1">
      <c r="B418" s="160"/>
      <c r="D418" s="161" t="s">
        <v>2624</v>
      </c>
      <c r="E418" s="162" t="s">
        <v>2156</v>
      </c>
      <c r="F418" s="163" t="s">
        <v>2810</v>
      </c>
      <c r="H418" s="162" t="s">
        <v>2156</v>
      </c>
      <c r="I418" s="345"/>
      <c r="L418" s="160"/>
      <c r="M418" s="164"/>
      <c r="N418" s="165"/>
      <c r="O418" s="165"/>
      <c r="P418" s="165"/>
      <c r="Q418" s="165"/>
      <c r="R418" s="165"/>
      <c r="S418" s="165"/>
      <c r="T418" s="166"/>
      <c r="AT418" s="162" t="s">
        <v>2624</v>
      </c>
      <c r="AU418" s="162" t="s">
        <v>2217</v>
      </c>
      <c r="AV418" s="12" t="s">
        <v>2215</v>
      </c>
      <c r="AW418" s="12" t="s">
        <v>26</v>
      </c>
      <c r="AX418" s="12" t="s">
        <v>2207</v>
      </c>
      <c r="AY418" s="162" t="s">
        <v>2612</v>
      </c>
    </row>
    <row r="419" spans="2:51" s="13" customFormat="1">
      <c r="B419" s="167"/>
      <c r="D419" s="161" t="s">
        <v>2624</v>
      </c>
      <c r="E419" s="168" t="s">
        <v>2156</v>
      </c>
      <c r="F419" s="169" t="s">
        <v>398</v>
      </c>
      <c r="H419" s="170">
        <v>1</v>
      </c>
      <c r="I419" s="346"/>
      <c r="L419" s="167"/>
      <c r="M419" s="171"/>
      <c r="N419" s="172"/>
      <c r="O419" s="172"/>
      <c r="P419" s="172"/>
      <c r="Q419" s="172"/>
      <c r="R419" s="172"/>
      <c r="S419" s="172"/>
      <c r="T419" s="173"/>
      <c r="AT419" s="168" t="s">
        <v>2624</v>
      </c>
      <c r="AU419" s="168" t="s">
        <v>2217</v>
      </c>
      <c r="AV419" s="13" t="s">
        <v>2217</v>
      </c>
      <c r="AW419" s="13" t="s">
        <v>26</v>
      </c>
      <c r="AX419" s="13" t="s">
        <v>2207</v>
      </c>
      <c r="AY419" s="168" t="s">
        <v>2612</v>
      </c>
    </row>
    <row r="420" spans="2:51" s="13" customFormat="1">
      <c r="B420" s="167"/>
      <c r="D420" s="161" t="s">
        <v>2624</v>
      </c>
      <c r="E420" s="168" t="s">
        <v>2156</v>
      </c>
      <c r="F420" s="169" t="s">
        <v>399</v>
      </c>
      <c r="H420" s="170">
        <v>1</v>
      </c>
      <c r="I420" s="346"/>
      <c r="L420" s="167"/>
      <c r="M420" s="171"/>
      <c r="N420" s="172"/>
      <c r="O420" s="172"/>
      <c r="P420" s="172"/>
      <c r="Q420" s="172"/>
      <c r="R420" s="172"/>
      <c r="S420" s="172"/>
      <c r="T420" s="173"/>
      <c r="AT420" s="168" t="s">
        <v>2624</v>
      </c>
      <c r="AU420" s="168" t="s">
        <v>2217</v>
      </c>
      <c r="AV420" s="13" t="s">
        <v>2217</v>
      </c>
      <c r="AW420" s="13" t="s">
        <v>26</v>
      </c>
      <c r="AX420" s="13" t="s">
        <v>2207</v>
      </c>
      <c r="AY420" s="168" t="s">
        <v>2612</v>
      </c>
    </row>
    <row r="421" spans="2:51" s="13" customFormat="1">
      <c r="B421" s="167"/>
      <c r="D421" s="161" t="s">
        <v>2624</v>
      </c>
      <c r="E421" s="168" t="s">
        <v>2156</v>
      </c>
      <c r="F421" s="169" t="s">
        <v>400</v>
      </c>
      <c r="H421" s="170">
        <v>3</v>
      </c>
      <c r="I421" s="346"/>
      <c r="L421" s="167"/>
      <c r="M421" s="171"/>
      <c r="N421" s="172"/>
      <c r="O421" s="172"/>
      <c r="P421" s="172"/>
      <c r="Q421" s="172"/>
      <c r="R421" s="172"/>
      <c r="S421" s="172"/>
      <c r="T421" s="173"/>
      <c r="AT421" s="168" t="s">
        <v>2624</v>
      </c>
      <c r="AU421" s="168" t="s">
        <v>2217</v>
      </c>
      <c r="AV421" s="13" t="s">
        <v>2217</v>
      </c>
      <c r="AW421" s="13" t="s">
        <v>26</v>
      </c>
      <c r="AX421" s="13" t="s">
        <v>2207</v>
      </c>
      <c r="AY421" s="168" t="s">
        <v>2612</v>
      </c>
    </row>
    <row r="422" spans="2:51" s="13" customFormat="1">
      <c r="B422" s="167"/>
      <c r="D422" s="161" t="s">
        <v>2624</v>
      </c>
      <c r="E422" s="168" t="s">
        <v>2156</v>
      </c>
      <c r="F422" s="169" t="s">
        <v>401</v>
      </c>
      <c r="H422" s="170">
        <v>3</v>
      </c>
      <c r="I422" s="346"/>
      <c r="L422" s="167"/>
      <c r="M422" s="171"/>
      <c r="N422" s="172"/>
      <c r="O422" s="172"/>
      <c r="P422" s="172"/>
      <c r="Q422" s="172"/>
      <c r="R422" s="172"/>
      <c r="S422" s="172"/>
      <c r="T422" s="173"/>
      <c r="AT422" s="168" t="s">
        <v>2624</v>
      </c>
      <c r="AU422" s="168" t="s">
        <v>2217</v>
      </c>
      <c r="AV422" s="13" t="s">
        <v>2217</v>
      </c>
      <c r="AW422" s="13" t="s">
        <v>26</v>
      </c>
      <c r="AX422" s="13" t="s">
        <v>2207</v>
      </c>
      <c r="AY422" s="168" t="s">
        <v>2612</v>
      </c>
    </row>
    <row r="423" spans="2:51" s="14" customFormat="1">
      <c r="B423" s="174"/>
      <c r="D423" s="161" t="s">
        <v>2624</v>
      </c>
      <c r="E423" s="175" t="s">
        <v>2517</v>
      </c>
      <c r="F423" s="176" t="s">
        <v>2638</v>
      </c>
      <c r="H423" s="177">
        <v>8</v>
      </c>
      <c r="I423" s="347"/>
      <c r="L423" s="174"/>
      <c r="M423" s="178"/>
      <c r="N423" s="179"/>
      <c r="O423" s="179"/>
      <c r="P423" s="179"/>
      <c r="Q423" s="179"/>
      <c r="R423" s="179"/>
      <c r="S423" s="179"/>
      <c r="T423" s="180"/>
      <c r="AT423" s="175" t="s">
        <v>2624</v>
      </c>
      <c r="AU423" s="175" t="s">
        <v>2217</v>
      </c>
      <c r="AV423" s="14" t="s">
        <v>2329</v>
      </c>
      <c r="AW423" s="14" t="s">
        <v>26</v>
      </c>
      <c r="AX423" s="14" t="s">
        <v>2207</v>
      </c>
      <c r="AY423" s="175" t="s">
        <v>2612</v>
      </c>
    </row>
    <row r="424" spans="2:51" s="12" customFormat="1">
      <c r="B424" s="160"/>
      <c r="D424" s="161" t="s">
        <v>2624</v>
      </c>
      <c r="E424" s="162" t="s">
        <v>2156</v>
      </c>
      <c r="F424" s="163" t="s">
        <v>2812</v>
      </c>
      <c r="H424" s="162" t="s">
        <v>2156</v>
      </c>
      <c r="I424" s="345"/>
      <c r="L424" s="160"/>
      <c r="M424" s="164"/>
      <c r="N424" s="165"/>
      <c r="O424" s="165"/>
      <c r="P424" s="165"/>
      <c r="Q424" s="165"/>
      <c r="R424" s="165"/>
      <c r="S424" s="165"/>
      <c r="T424" s="166"/>
      <c r="AT424" s="162" t="s">
        <v>2624</v>
      </c>
      <c r="AU424" s="162" t="s">
        <v>2217</v>
      </c>
      <c r="AV424" s="12" t="s">
        <v>2215</v>
      </c>
      <c r="AW424" s="12" t="s">
        <v>26</v>
      </c>
      <c r="AX424" s="12" t="s">
        <v>2207</v>
      </c>
      <c r="AY424" s="162" t="s">
        <v>2612</v>
      </c>
    </row>
    <row r="425" spans="2:51" s="13" customFormat="1">
      <c r="B425" s="167"/>
      <c r="D425" s="161" t="s">
        <v>2624</v>
      </c>
      <c r="E425" s="168" t="s">
        <v>2156</v>
      </c>
      <c r="F425" s="169" t="s">
        <v>398</v>
      </c>
      <c r="H425" s="170">
        <v>1</v>
      </c>
      <c r="I425" s="346"/>
      <c r="L425" s="167"/>
      <c r="M425" s="171"/>
      <c r="N425" s="172"/>
      <c r="O425" s="172"/>
      <c r="P425" s="172"/>
      <c r="Q425" s="172"/>
      <c r="R425" s="172"/>
      <c r="S425" s="172"/>
      <c r="T425" s="173"/>
      <c r="AT425" s="168" t="s">
        <v>2624</v>
      </c>
      <c r="AU425" s="168" t="s">
        <v>2217</v>
      </c>
      <c r="AV425" s="13" t="s">
        <v>2217</v>
      </c>
      <c r="AW425" s="13" t="s">
        <v>26</v>
      </c>
      <c r="AX425" s="13" t="s">
        <v>2207</v>
      </c>
      <c r="AY425" s="168" t="s">
        <v>2612</v>
      </c>
    </row>
    <row r="426" spans="2:51" s="14" customFormat="1">
      <c r="B426" s="174"/>
      <c r="D426" s="161" t="s">
        <v>2624</v>
      </c>
      <c r="E426" s="175" t="s">
        <v>2520</v>
      </c>
      <c r="F426" s="176" t="s">
        <v>2638</v>
      </c>
      <c r="H426" s="177">
        <v>1</v>
      </c>
      <c r="I426" s="347"/>
      <c r="L426" s="174"/>
      <c r="M426" s="178"/>
      <c r="N426" s="179"/>
      <c r="O426" s="179"/>
      <c r="P426" s="179"/>
      <c r="Q426" s="179"/>
      <c r="R426" s="179"/>
      <c r="S426" s="179"/>
      <c r="T426" s="180"/>
      <c r="AT426" s="175" t="s">
        <v>2624</v>
      </c>
      <c r="AU426" s="175" t="s">
        <v>2217</v>
      </c>
      <c r="AV426" s="14" t="s">
        <v>2329</v>
      </c>
      <c r="AW426" s="14" t="s">
        <v>26</v>
      </c>
      <c r="AX426" s="14" t="s">
        <v>2207</v>
      </c>
      <c r="AY426" s="175" t="s">
        <v>2612</v>
      </c>
    </row>
    <row r="427" spans="2:51" s="12" customFormat="1">
      <c r="B427" s="160"/>
      <c r="D427" s="161" t="s">
        <v>2624</v>
      </c>
      <c r="E427" s="162" t="s">
        <v>2156</v>
      </c>
      <c r="F427" s="163" t="s">
        <v>2681</v>
      </c>
      <c r="H427" s="162" t="s">
        <v>2156</v>
      </c>
      <c r="I427" s="345"/>
      <c r="L427" s="160"/>
      <c r="M427" s="164"/>
      <c r="N427" s="165"/>
      <c r="O427" s="165"/>
      <c r="P427" s="165"/>
      <c r="Q427" s="165"/>
      <c r="R427" s="165"/>
      <c r="S427" s="165"/>
      <c r="T427" s="166"/>
      <c r="AT427" s="162" t="s">
        <v>2624</v>
      </c>
      <c r="AU427" s="162" t="s">
        <v>2217</v>
      </c>
      <c r="AV427" s="12" t="s">
        <v>2215</v>
      </c>
      <c r="AW427" s="12" t="s">
        <v>26</v>
      </c>
      <c r="AX427" s="12" t="s">
        <v>2207</v>
      </c>
      <c r="AY427" s="162" t="s">
        <v>2612</v>
      </c>
    </row>
    <row r="428" spans="2:51" s="12" customFormat="1">
      <c r="B428" s="160"/>
      <c r="D428" s="161" t="s">
        <v>2624</v>
      </c>
      <c r="E428" s="162" t="s">
        <v>2156</v>
      </c>
      <c r="F428" s="163" t="s">
        <v>2721</v>
      </c>
      <c r="H428" s="162" t="s">
        <v>2156</v>
      </c>
      <c r="I428" s="345"/>
      <c r="L428" s="160"/>
      <c r="M428" s="164"/>
      <c r="N428" s="165"/>
      <c r="O428" s="165"/>
      <c r="P428" s="165"/>
      <c r="Q428" s="165"/>
      <c r="R428" s="165"/>
      <c r="S428" s="165"/>
      <c r="T428" s="166"/>
      <c r="AT428" s="162" t="s">
        <v>2624</v>
      </c>
      <c r="AU428" s="162" t="s">
        <v>2217</v>
      </c>
      <c r="AV428" s="12" t="s">
        <v>2215</v>
      </c>
      <c r="AW428" s="12" t="s">
        <v>26</v>
      </c>
      <c r="AX428" s="12" t="s">
        <v>2207</v>
      </c>
      <c r="AY428" s="162" t="s">
        <v>2612</v>
      </c>
    </row>
    <row r="429" spans="2:51" s="13" customFormat="1">
      <c r="B429" s="167"/>
      <c r="D429" s="161" t="s">
        <v>2624</v>
      </c>
      <c r="E429" s="168" t="s">
        <v>2156</v>
      </c>
      <c r="F429" s="169" t="s">
        <v>398</v>
      </c>
      <c r="H429" s="170">
        <v>1</v>
      </c>
      <c r="I429" s="346"/>
      <c r="L429" s="167"/>
      <c r="M429" s="171"/>
      <c r="N429" s="172"/>
      <c r="O429" s="172"/>
      <c r="P429" s="172"/>
      <c r="Q429" s="172"/>
      <c r="R429" s="172"/>
      <c r="S429" s="172"/>
      <c r="T429" s="173"/>
      <c r="AT429" s="168" t="s">
        <v>2624</v>
      </c>
      <c r="AU429" s="168" t="s">
        <v>2217</v>
      </c>
      <c r="AV429" s="13" t="s">
        <v>2217</v>
      </c>
      <c r="AW429" s="13" t="s">
        <v>26</v>
      </c>
      <c r="AX429" s="13" t="s">
        <v>2207</v>
      </c>
      <c r="AY429" s="168" t="s">
        <v>2612</v>
      </c>
    </row>
    <row r="430" spans="2:51" s="14" customFormat="1">
      <c r="B430" s="174"/>
      <c r="D430" s="161" t="s">
        <v>2624</v>
      </c>
      <c r="E430" s="175" t="s">
        <v>2523</v>
      </c>
      <c r="F430" s="176" t="s">
        <v>2638</v>
      </c>
      <c r="H430" s="177">
        <v>1</v>
      </c>
      <c r="I430" s="347"/>
      <c r="L430" s="174"/>
      <c r="M430" s="178"/>
      <c r="N430" s="179"/>
      <c r="O430" s="179"/>
      <c r="P430" s="179"/>
      <c r="Q430" s="179"/>
      <c r="R430" s="179"/>
      <c r="S430" s="179"/>
      <c r="T430" s="180"/>
      <c r="AT430" s="175" t="s">
        <v>2624</v>
      </c>
      <c r="AU430" s="175" t="s">
        <v>2217</v>
      </c>
      <c r="AV430" s="14" t="s">
        <v>2329</v>
      </c>
      <c r="AW430" s="14" t="s">
        <v>26</v>
      </c>
      <c r="AX430" s="14" t="s">
        <v>2207</v>
      </c>
      <c r="AY430" s="175" t="s">
        <v>2612</v>
      </c>
    </row>
    <row r="431" spans="2:51" s="12" customFormat="1">
      <c r="B431" s="160"/>
      <c r="D431" s="161" t="s">
        <v>2624</v>
      </c>
      <c r="E431" s="162" t="s">
        <v>2156</v>
      </c>
      <c r="F431" s="163" t="s">
        <v>2799</v>
      </c>
      <c r="H431" s="162" t="s">
        <v>2156</v>
      </c>
      <c r="I431" s="345"/>
      <c r="L431" s="160"/>
      <c r="M431" s="164"/>
      <c r="N431" s="165"/>
      <c r="O431" s="165"/>
      <c r="P431" s="165"/>
      <c r="Q431" s="165"/>
      <c r="R431" s="165"/>
      <c r="S431" s="165"/>
      <c r="T431" s="166"/>
      <c r="AT431" s="162" t="s">
        <v>2624</v>
      </c>
      <c r="AU431" s="162" t="s">
        <v>2217</v>
      </c>
      <c r="AV431" s="12" t="s">
        <v>2215</v>
      </c>
      <c r="AW431" s="12" t="s">
        <v>26</v>
      </c>
      <c r="AX431" s="12" t="s">
        <v>2207</v>
      </c>
      <c r="AY431" s="162" t="s">
        <v>2612</v>
      </c>
    </row>
    <row r="432" spans="2:51" s="13" customFormat="1">
      <c r="B432" s="167"/>
      <c r="D432" s="161" t="s">
        <v>2624</v>
      </c>
      <c r="E432" s="168" t="s">
        <v>2156</v>
      </c>
      <c r="F432" s="169" t="s">
        <v>398</v>
      </c>
      <c r="H432" s="170">
        <v>1</v>
      </c>
      <c r="I432" s="346"/>
      <c r="L432" s="167"/>
      <c r="M432" s="171"/>
      <c r="N432" s="172"/>
      <c r="O432" s="172"/>
      <c r="P432" s="172"/>
      <c r="Q432" s="172"/>
      <c r="R432" s="172"/>
      <c r="S432" s="172"/>
      <c r="T432" s="173"/>
      <c r="AT432" s="168" t="s">
        <v>2624</v>
      </c>
      <c r="AU432" s="168" t="s">
        <v>2217</v>
      </c>
      <c r="AV432" s="13" t="s">
        <v>2217</v>
      </c>
      <c r="AW432" s="13" t="s">
        <v>26</v>
      </c>
      <c r="AX432" s="13" t="s">
        <v>2207</v>
      </c>
      <c r="AY432" s="168" t="s">
        <v>2612</v>
      </c>
    </row>
    <row r="433" spans="2:51" s="13" customFormat="1">
      <c r="B433" s="167"/>
      <c r="D433" s="161" t="s">
        <v>2624</v>
      </c>
      <c r="E433" s="168" t="s">
        <v>2156</v>
      </c>
      <c r="F433" s="169" t="s">
        <v>402</v>
      </c>
      <c r="H433" s="170">
        <v>1</v>
      </c>
      <c r="I433" s="346"/>
      <c r="L433" s="167"/>
      <c r="M433" s="171"/>
      <c r="N433" s="172"/>
      <c r="O433" s="172"/>
      <c r="P433" s="172"/>
      <c r="Q433" s="172"/>
      <c r="R433" s="172"/>
      <c r="S433" s="172"/>
      <c r="T433" s="173"/>
      <c r="AT433" s="168" t="s">
        <v>2624</v>
      </c>
      <c r="AU433" s="168" t="s">
        <v>2217</v>
      </c>
      <c r="AV433" s="13" t="s">
        <v>2217</v>
      </c>
      <c r="AW433" s="13" t="s">
        <v>26</v>
      </c>
      <c r="AX433" s="13" t="s">
        <v>2207</v>
      </c>
      <c r="AY433" s="168" t="s">
        <v>2612</v>
      </c>
    </row>
    <row r="434" spans="2:51" s="14" customFormat="1">
      <c r="B434" s="174"/>
      <c r="D434" s="161" t="s">
        <v>2624</v>
      </c>
      <c r="E434" s="175" t="s">
        <v>2526</v>
      </c>
      <c r="F434" s="176" t="s">
        <v>2638</v>
      </c>
      <c r="H434" s="177">
        <v>2</v>
      </c>
      <c r="I434" s="347"/>
      <c r="L434" s="174"/>
      <c r="M434" s="178"/>
      <c r="N434" s="179"/>
      <c r="O434" s="179"/>
      <c r="P434" s="179"/>
      <c r="Q434" s="179"/>
      <c r="R434" s="179"/>
      <c r="S434" s="179"/>
      <c r="T434" s="180"/>
      <c r="AT434" s="175" t="s">
        <v>2624</v>
      </c>
      <c r="AU434" s="175" t="s">
        <v>2217</v>
      </c>
      <c r="AV434" s="14" t="s">
        <v>2329</v>
      </c>
      <c r="AW434" s="14" t="s">
        <v>26</v>
      </c>
      <c r="AX434" s="14" t="s">
        <v>2207</v>
      </c>
      <c r="AY434" s="175" t="s">
        <v>2612</v>
      </c>
    </row>
    <row r="435" spans="2:51" s="12" customFormat="1">
      <c r="B435" s="160"/>
      <c r="D435" s="161" t="s">
        <v>2624</v>
      </c>
      <c r="E435" s="162" t="s">
        <v>2156</v>
      </c>
      <c r="F435" s="163" t="s">
        <v>403</v>
      </c>
      <c r="H435" s="162" t="s">
        <v>2156</v>
      </c>
      <c r="I435" s="345"/>
      <c r="L435" s="160"/>
      <c r="M435" s="164"/>
      <c r="N435" s="165"/>
      <c r="O435" s="165"/>
      <c r="P435" s="165"/>
      <c r="Q435" s="165"/>
      <c r="R435" s="165"/>
      <c r="S435" s="165"/>
      <c r="T435" s="166"/>
      <c r="AT435" s="162" t="s">
        <v>2624</v>
      </c>
      <c r="AU435" s="162" t="s">
        <v>2217</v>
      </c>
      <c r="AV435" s="12" t="s">
        <v>2215</v>
      </c>
      <c r="AW435" s="12" t="s">
        <v>26</v>
      </c>
      <c r="AX435" s="12" t="s">
        <v>2207</v>
      </c>
      <c r="AY435" s="162" t="s">
        <v>2612</v>
      </c>
    </row>
    <row r="436" spans="2:51" s="13" customFormat="1">
      <c r="B436" s="167"/>
      <c r="D436" s="161" t="s">
        <v>2624</v>
      </c>
      <c r="E436" s="168" t="s">
        <v>2156</v>
      </c>
      <c r="F436" s="169" t="s">
        <v>399</v>
      </c>
      <c r="H436" s="170">
        <v>1</v>
      </c>
      <c r="I436" s="346"/>
      <c r="L436" s="167"/>
      <c r="M436" s="171"/>
      <c r="N436" s="172"/>
      <c r="O436" s="172"/>
      <c r="P436" s="172"/>
      <c r="Q436" s="172"/>
      <c r="R436" s="172"/>
      <c r="S436" s="172"/>
      <c r="T436" s="173"/>
      <c r="AT436" s="168" t="s">
        <v>2624</v>
      </c>
      <c r="AU436" s="168" t="s">
        <v>2217</v>
      </c>
      <c r="AV436" s="13" t="s">
        <v>2217</v>
      </c>
      <c r="AW436" s="13" t="s">
        <v>26</v>
      </c>
      <c r="AX436" s="13" t="s">
        <v>2207</v>
      </c>
      <c r="AY436" s="168" t="s">
        <v>2612</v>
      </c>
    </row>
    <row r="437" spans="2:51" s="14" customFormat="1">
      <c r="B437" s="174"/>
      <c r="D437" s="161" t="s">
        <v>2624</v>
      </c>
      <c r="E437" s="175" t="s">
        <v>347</v>
      </c>
      <c r="F437" s="176" t="s">
        <v>2638</v>
      </c>
      <c r="H437" s="177">
        <v>1</v>
      </c>
      <c r="I437" s="347"/>
      <c r="L437" s="174"/>
      <c r="M437" s="178"/>
      <c r="N437" s="179"/>
      <c r="O437" s="179"/>
      <c r="P437" s="179"/>
      <c r="Q437" s="179"/>
      <c r="R437" s="179"/>
      <c r="S437" s="179"/>
      <c r="T437" s="180"/>
      <c r="AT437" s="175" t="s">
        <v>2624</v>
      </c>
      <c r="AU437" s="175" t="s">
        <v>2217</v>
      </c>
      <c r="AV437" s="14" t="s">
        <v>2329</v>
      </c>
      <c r="AW437" s="14" t="s">
        <v>26</v>
      </c>
      <c r="AX437" s="14" t="s">
        <v>2207</v>
      </c>
      <c r="AY437" s="175" t="s">
        <v>2612</v>
      </c>
    </row>
    <row r="438" spans="2:51" s="12" customFormat="1">
      <c r="B438" s="160"/>
      <c r="D438" s="161" t="s">
        <v>2624</v>
      </c>
      <c r="E438" s="162" t="s">
        <v>2156</v>
      </c>
      <c r="F438" s="163" t="s">
        <v>404</v>
      </c>
      <c r="H438" s="162" t="s">
        <v>2156</v>
      </c>
      <c r="I438" s="345"/>
      <c r="L438" s="160"/>
      <c r="M438" s="164"/>
      <c r="N438" s="165"/>
      <c r="O438" s="165"/>
      <c r="P438" s="165"/>
      <c r="Q438" s="165"/>
      <c r="R438" s="165"/>
      <c r="S438" s="165"/>
      <c r="T438" s="166"/>
      <c r="AT438" s="162" t="s">
        <v>2624</v>
      </c>
      <c r="AU438" s="162" t="s">
        <v>2217</v>
      </c>
      <c r="AV438" s="12" t="s">
        <v>2215</v>
      </c>
      <c r="AW438" s="12" t="s">
        <v>26</v>
      </c>
      <c r="AX438" s="12" t="s">
        <v>2207</v>
      </c>
      <c r="AY438" s="162" t="s">
        <v>2612</v>
      </c>
    </row>
    <row r="439" spans="2:51" s="13" customFormat="1">
      <c r="B439" s="167"/>
      <c r="D439" s="161" t="s">
        <v>2624</v>
      </c>
      <c r="E439" s="168" t="s">
        <v>2156</v>
      </c>
      <c r="F439" s="169" t="s">
        <v>405</v>
      </c>
      <c r="H439" s="170">
        <v>1</v>
      </c>
      <c r="I439" s="346"/>
      <c r="L439" s="167"/>
      <c r="M439" s="171"/>
      <c r="N439" s="172"/>
      <c r="O439" s="172"/>
      <c r="P439" s="172"/>
      <c r="Q439" s="172"/>
      <c r="R439" s="172"/>
      <c r="S439" s="172"/>
      <c r="T439" s="173"/>
      <c r="AT439" s="168" t="s">
        <v>2624</v>
      </c>
      <c r="AU439" s="168" t="s">
        <v>2217</v>
      </c>
      <c r="AV439" s="13" t="s">
        <v>2217</v>
      </c>
      <c r="AW439" s="13" t="s">
        <v>26</v>
      </c>
      <c r="AX439" s="13" t="s">
        <v>2207</v>
      </c>
      <c r="AY439" s="168" t="s">
        <v>2612</v>
      </c>
    </row>
    <row r="440" spans="2:51" s="14" customFormat="1">
      <c r="B440" s="174"/>
      <c r="D440" s="161" t="s">
        <v>2624</v>
      </c>
      <c r="E440" s="175" t="s">
        <v>349</v>
      </c>
      <c r="F440" s="176" t="s">
        <v>2638</v>
      </c>
      <c r="H440" s="177">
        <v>1</v>
      </c>
      <c r="I440" s="347"/>
      <c r="L440" s="174"/>
      <c r="M440" s="178"/>
      <c r="N440" s="179"/>
      <c r="O440" s="179"/>
      <c r="P440" s="179"/>
      <c r="Q440" s="179"/>
      <c r="R440" s="179"/>
      <c r="S440" s="179"/>
      <c r="T440" s="180"/>
      <c r="AT440" s="175" t="s">
        <v>2624</v>
      </c>
      <c r="AU440" s="175" t="s">
        <v>2217</v>
      </c>
      <c r="AV440" s="14" t="s">
        <v>2329</v>
      </c>
      <c r="AW440" s="14" t="s">
        <v>26</v>
      </c>
      <c r="AX440" s="14" t="s">
        <v>2207</v>
      </c>
      <c r="AY440" s="175" t="s">
        <v>2612</v>
      </c>
    </row>
    <row r="441" spans="2:51" s="12" customFormat="1">
      <c r="B441" s="160"/>
      <c r="D441" s="161" t="s">
        <v>2624</v>
      </c>
      <c r="E441" s="162" t="s">
        <v>2156</v>
      </c>
      <c r="F441" s="163" t="s">
        <v>2810</v>
      </c>
      <c r="H441" s="162" t="s">
        <v>2156</v>
      </c>
      <c r="I441" s="345"/>
      <c r="L441" s="160"/>
      <c r="M441" s="164"/>
      <c r="N441" s="165"/>
      <c r="O441" s="165"/>
      <c r="P441" s="165"/>
      <c r="Q441" s="165"/>
      <c r="R441" s="165"/>
      <c r="S441" s="165"/>
      <c r="T441" s="166"/>
      <c r="AT441" s="162" t="s">
        <v>2624</v>
      </c>
      <c r="AU441" s="162" t="s">
        <v>2217</v>
      </c>
      <c r="AV441" s="12" t="s">
        <v>2215</v>
      </c>
      <c r="AW441" s="12" t="s">
        <v>26</v>
      </c>
      <c r="AX441" s="12" t="s">
        <v>2207</v>
      </c>
      <c r="AY441" s="162" t="s">
        <v>2612</v>
      </c>
    </row>
    <row r="442" spans="2:51" s="13" customFormat="1">
      <c r="B442" s="167"/>
      <c r="D442" s="161" t="s">
        <v>2624</v>
      </c>
      <c r="E442" s="168" t="s">
        <v>2156</v>
      </c>
      <c r="F442" s="169" t="s">
        <v>398</v>
      </c>
      <c r="H442" s="170">
        <v>1</v>
      </c>
      <c r="I442" s="346"/>
      <c r="L442" s="167"/>
      <c r="M442" s="171"/>
      <c r="N442" s="172"/>
      <c r="O442" s="172"/>
      <c r="P442" s="172"/>
      <c r="Q442" s="172"/>
      <c r="R442" s="172"/>
      <c r="S442" s="172"/>
      <c r="T442" s="173"/>
      <c r="AT442" s="168" t="s">
        <v>2624</v>
      </c>
      <c r="AU442" s="168" t="s">
        <v>2217</v>
      </c>
      <c r="AV442" s="13" t="s">
        <v>2217</v>
      </c>
      <c r="AW442" s="13" t="s">
        <v>26</v>
      </c>
      <c r="AX442" s="13" t="s">
        <v>2207</v>
      </c>
      <c r="AY442" s="168" t="s">
        <v>2612</v>
      </c>
    </row>
    <row r="443" spans="2:51" s="14" customFormat="1">
      <c r="B443" s="174"/>
      <c r="D443" s="161" t="s">
        <v>2624</v>
      </c>
      <c r="E443" s="175" t="s">
        <v>2529</v>
      </c>
      <c r="F443" s="176" t="s">
        <v>2638</v>
      </c>
      <c r="H443" s="177">
        <v>1</v>
      </c>
      <c r="I443" s="347"/>
      <c r="L443" s="174"/>
      <c r="M443" s="178"/>
      <c r="N443" s="179"/>
      <c r="O443" s="179"/>
      <c r="P443" s="179"/>
      <c r="Q443" s="179"/>
      <c r="R443" s="179"/>
      <c r="S443" s="179"/>
      <c r="T443" s="180"/>
      <c r="AT443" s="175" t="s">
        <v>2624</v>
      </c>
      <c r="AU443" s="175" t="s">
        <v>2217</v>
      </c>
      <c r="AV443" s="14" t="s">
        <v>2329</v>
      </c>
      <c r="AW443" s="14" t="s">
        <v>26</v>
      </c>
      <c r="AX443" s="14" t="s">
        <v>2207</v>
      </c>
      <c r="AY443" s="175" t="s">
        <v>2612</v>
      </c>
    </row>
    <row r="444" spans="2:51" s="12" customFormat="1">
      <c r="B444" s="160"/>
      <c r="D444" s="161" t="s">
        <v>2624</v>
      </c>
      <c r="E444" s="162" t="s">
        <v>2156</v>
      </c>
      <c r="F444" s="163" t="s">
        <v>2812</v>
      </c>
      <c r="H444" s="162" t="s">
        <v>2156</v>
      </c>
      <c r="I444" s="345"/>
      <c r="L444" s="160"/>
      <c r="M444" s="164"/>
      <c r="N444" s="165"/>
      <c r="O444" s="165"/>
      <c r="P444" s="165"/>
      <c r="Q444" s="165"/>
      <c r="R444" s="165"/>
      <c r="S444" s="165"/>
      <c r="T444" s="166"/>
      <c r="AT444" s="162" t="s">
        <v>2624</v>
      </c>
      <c r="AU444" s="162" t="s">
        <v>2217</v>
      </c>
      <c r="AV444" s="12" t="s">
        <v>2215</v>
      </c>
      <c r="AW444" s="12" t="s">
        <v>26</v>
      </c>
      <c r="AX444" s="12" t="s">
        <v>2207</v>
      </c>
      <c r="AY444" s="162" t="s">
        <v>2612</v>
      </c>
    </row>
    <row r="445" spans="2:51" s="13" customFormat="1">
      <c r="B445" s="167"/>
      <c r="D445" s="161" t="s">
        <v>2624</v>
      </c>
      <c r="E445" s="168" t="s">
        <v>2156</v>
      </c>
      <c r="F445" s="169" t="s">
        <v>398</v>
      </c>
      <c r="H445" s="170">
        <v>1</v>
      </c>
      <c r="I445" s="346"/>
      <c r="L445" s="167"/>
      <c r="M445" s="171"/>
      <c r="N445" s="172"/>
      <c r="O445" s="172"/>
      <c r="P445" s="172"/>
      <c r="Q445" s="172"/>
      <c r="R445" s="172"/>
      <c r="S445" s="172"/>
      <c r="T445" s="173"/>
      <c r="AT445" s="168" t="s">
        <v>2624</v>
      </c>
      <c r="AU445" s="168" t="s">
        <v>2217</v>
      </c>
      <c r="AV445" s="13" t="s">
        <v>2217</v>
      </c>
      <c r="AW445" s="13" t="s">
        <v>26</v>
      </c>
      <c r="AX445" s="13" t="s">
        <v>2207</v>
      </c>
      <c r="AY445" s="168" t="s">
        <v>2612</v>
      </c>
    </row>
    <row r="446" spans="2:51" s="14" customFormat="1">
      <c r="B446" s="174"/>
      <c r="D446" s="161" t="s">
        <v>2624</v>
      </c>
      <c r="E446" s="175" t="s">
        <v>2532</v>
      </c>
      <c r="F446" s="176" t="s">
        <v>2638</v>
      </c>
      <c r="H446" s="177">
        <v>1</v>
      </c>
      <c r="I446" s="347"/>
      <c r="L446" s="174"/>
      <c r="M446" s="178"/>
      <c r="N446" s="179"/>
      <c r="O446" s="179"/>
      <c r="P446" s="179"/>
      <c r="Q446" s="179"/>
      <c r="R446" s="179"/>
      <c r="S446" s="179"/>
      <c r="T446" s="180"/>
      <c r="AT446" s="175" t="s">
        <v>2624</v>
      </c>
      <c r="AU446" s="175" t="s">
        <v>2217</v>
      </c>
      <c r="AV446" s="14" t="s">
        <v>2329</v>
      </c>
      <c r="AW446" s="14" t="s">
        <v>26</v>
      </c>
      <c r="AX446" s="14" t="s">
        <v>2207</v>
      </c>
      <c r="AY446" s="175" t="s">
        <v>2612</v>
      </c>
    </row>
    <row r="447" spans="2:51" s="12" customFormat="1">
      <c r="B447" s="160"/>
      <c r="D447" s="161" t="s">
        <v>2624</v>
      </c>
      <c r="E447" s="162" t="s">
        <v>2156</v>
      </c>
      <c r="F447" s="163" t="s">
        <v>2639</v>
      </c>
      <c r="H447" s="162" t="s">
        <v>2156</v>
      </c>
      <c r="I447" s="345"/>
      <c r="L447" s="160"/>
      <c r="M447" s="164"/>
      <c r="N447" s="165"/>
      <c r="O447" s="165"/>
      <c r="P447" s="165"/>
      <c r="Q447" s="165"/>
      <c r="R447" s="165"/>
      <c r="S447" s="165"/>
      <c r="T447" s="166"/>
      <c r="AT447" s="162" t="s">
        <v>2624</v>
      </c>
      <c r="AU447" s="162" t="s">
        <v>2217</v>
      </c>
      <c r="AV447" s="12" t="s">
        <v>2215</v>
      </c>
      <c r="AW447" s="12" t="s">
        <v>26</v>
      </c>
      <c r="AX447" s="12" t="s">
        <v>2207</v>
      </c>
      <c r="AY447" s="162" t="s">
        <v>2612</v>
      </c>
    </row>
    <row r="448" spans="2:51" s="12" customFormat="1">
      <c r="B448" s="160"/>
      <c r="D448" s="161" t="s">
        <v>2624</v>
      </c>
      <c r="E448" s="162" t="s">
        <v>2156</v>
      </c>
      <c r="F448" s="163" t="s">
        <v>2796</v>
      </c>
      <c r="H448" s="162" t="s">
        <v>2156</v>
      </c>
      <c r="I448" s="345"/>
      <c r="L448" s="160"/>
      <c r="M448" s="164"/>
      <c r="N448" s="165"/>
      <c r="O448" s="165"/>
      <c r="P448" s="165"/>
      <c r="Q448" s="165"/>
      <c r="R448" s="165"/>
      <c r="S448" s="165"/>
      <c r="T448" s="166"/>
      <c r="AT448" s="162" t="s">
        <v>2624</v>
      </c>
      <c r="AU448" s="162" t="s">
        <v>2217</v>
      </c>
      <c r="AV448" s="12" t="s">
        <v>2215</v>
      </c>
      <c r="AW448" s="12" t="s">
        <v>26</v>
      </c>
      <c r="AX448" s="12" t="s">
        <v>2207</v>
      </c>
      <c r="AY448" s="162" t="s">
        <v>2612</v>
      </c>
    </row>
    <row r="449" spans="2:51" s="14" customFormat="1">
      <c r="B449" s="174"/>
      <c r="D449" s="161" t="s">
        <v>2624</v>
      </c>
      <c r="E449" s="175" t="s">
        <v>2538</v>
      </c>
      <c r="F449" s="176" t="s">
        <v>2638</v>
      </c>
      <c r="H449" s="177">
        <v>0</v>
      </c>
      <c r="I449" s="347"/>
      <c r="L449" s="174"/>
      <c r="M449" s="178"/>
      <c r="N449" s="179"/>
      <c r="O449" s="179"/>
      <c r="P449" s="179"/>
      <c r="Q449" s="179"/>
      <c r="R449" s="179"/>
      <c r="S449" s="179"/>
      <c r="T449" s="180"/>
      <c r="AT449" s="175" t="s">
        <v>2624</v>
      </c>
      <c r="AU449" s="175" t="s">
        <v>2217</v>
      </c>
      <c r="AV449" s="14" t="s">
        <v>2329</v>
      </c>
      <c r="AW449" s="14" t="s">
        <v>26</v>
      </c>
      <c r="AX449" s="14" t="s">
        <v>2207</v>
      </c>
      <c r="AY449" s="175" t="s">
        <v>2612</v>
      </c>
    </row>
    <row r="450" spans="2:51" s="12" customFormat="1">
      <c r="B450" s="160"/>
      <c r="D450" s="161" t="s">
        <v>2624</v>
      </c>
      <c r="E450" s="162" t="s">
        <v>2156</v>
      </c>
      <c r="F450" s="163" t="s">
        <v>2721</v>
      </c>
      <c r="H450" s="162" t="s">
        <v>2156</v>
      </c>
      <c r="I450" s="345"/>
      <c r="L450" s="160"/>
      <c r="M450" s="164"/>
      <c r="N450" s="165"/>
      <c r="O450" s="165"/>
      <c r="P450" s="165"/>
      <c r="Q450" s="165"/>
      <c r="R450" s="165"/>
      <c r="S450" s="165"/>
      <c r="T450" s="166"/>
      <c r="AT450" s="162" t="s">
        <v>2624</v>
      </c>
      <c r="AU450" s="162" t="s">
        <v>2217</v>
      </c>
      <c r="AV450" s="12" t="s">
        <v>2215</v>
      </c>
      <c r="AW450" s="12" t="s">
        <v>26</v>
      </c>
      <c r="AX450" s="12" t="s">
        <v>2207</v>
      </c>
      <c r="AY450" s="162" t="s">
        <v>2612</v>
      </c>
    </row>
    <row r="451" spans="2:51" s="13" customFormat="1">
      <c r="B451" s="167"/>
      <c r="D451" s="161" t="s">
        <v>2624</v>
      </c>
      <c r="E451" s="168" t="s">
        <v>2156</v>
      </c>
      <c r="F451" s="169" t="s">
        <v>2342</v>
      </c>
      <c r="H451" s="170">
        <v>8</v>
      </c>
      <c r="I451" s="346"/>
      <c r="L451" s="167"/>
      <c r="M451" s="171"/>
      <c r="N451" s="172"/>
      <c r="O451" s="172"/>
      <c r="P451" s="172"/>
      <c r="Q451" s="172"/>
      <c r="R451" s="172"/>
      <c r="S451" s="172"/>
      <c r="T451" s="173"/>
      <c r="AT451" s="168" t="s">
        <v>2624</v>
      </c>
      <c r="AU451" s="168" t="s">
        <v>2217</v>
      </c>
      <c r="AV451" s="13" t="s">
        <v>2217</v>
      </c>
      <c r="AW451" s="13" t="s">
        <v>26</v>
      </c>
      <c r="AX451" s="13" t="s">
        <v>2207</v>
      </c>
      <c r="AY451" s="168" t="s">
        <v>2612</v>
      </c>
    </row>
    <row r="452" spans="2:51" s="14" customFormat="1">
      <c r="B452" s="174"/>
      <c r="D452" s="161" t="s">
        <v>2624</v>
      </c>
      <c r="E452" s="175" t="s">
        <v>2541</v>
      </c>
      <c r="F452" s="176" t="s">
        <v>2638</v>
      </c>
      <c r="H452" s="177">
        <v>8</v>
      </c>
      <c r="I452" s="347"/>
      <c r="L452" s="174"/>
      <c r="M452" s="178"/>
      <c r="N452" s="179"/>
      <c r="O452" s="179"/>
      <c r="P452" s="179"/>
      <c r="Q452" s="179"/>
      <c r="R452" s="179"/>
      <c r="S452" s="179"/>
      <c r="T452" s="180"/>
      <c r="AT452" s="175" t="s">
        <v>2624</v>
      </c>
      <c r="AU452" s="175" t="s">
        <v>2217</v>
      </c>
      <c r="AV452" s="14" t="s">
        <v>2329</v>
      </c>
      <c r="AW452" s="14" t="s">
        <v>26</v>
      </c>
      <c r="AX452" s="14" t="s">
        <v>2207</v>
      </c>
      <c r="AY452" s="175" t="s">
        <v>2612</v>
      </c>
    </row>
    <row r="453" spans="2:51" s="12" customFormat="1">
      <c r="B453" s="160"/>
      <c r="D453" s="161" t="s">
        <v>2624</v>
      </c>
      <c r="E453" s="162" t="s">
        <v>2156</v>
      </c>
      <c r="F453" s="163" t="s">
        <v>2799</v>
      </c>
      <c r="H453" s="162" t="s">
        <v>2156</v>
      </c>
      <c r="I453" s="345"/>
      <c r="L453" s="160"/>
      <c r="M453" s="164"/>
      <c r="N453" s="165"/>
      <c r="O453" s="165"/>
      <c r="P453" s="165"/>
      <c r="Q453" s="165"/>
      <c r="R453" s="165"/>
      <c r="S453" s="165"/>
      <c r="T453" s="166"/>
      <c r="AT453" s="162" t="s">
        <v>2624</v>
      </c>
      <c r="AU453" s="162" t="s">
        <v>2217</v>
      </c>
      <c r="AV453" s="12" t="s">
        <v>2215</v>
      </c>
      <c r="AW453" s="12" t="s">
        <v>26</v>
      </c>
      <c r="AX453" s="12" t="s">
        <v>2207</v>
      </c>
      <c r="AY453" s="162" t="s">
        <v>2612</v>
      </c>
    </row>
    <row r="454" spans="2:51" s="13" customFormat="1">
      <c r="B454" s="167"/>
      <c r="D454" s="161" t="s">
        <v>2624</v>
      </c>
      <c r="E454" s="168" t="s">
        <v>2156</v>
      </c>
      <c r="F454" s="169" t="s">
        <v>2386</v>
      </c>
      <c r="H454" s="170">
        <v>5</v>
      </c>
      <c r="I454" s="346"/>
      <c r="L454" s="167"/>
      <c r="M454" s="171"/>
      <c r="N454" s="172"/>
      <c r="O454" s="172"/>
      <c r="P454" s="172"/>
      <c r="Q454" s="172"/>
      <c r="R454" s="172"/>
      <c r="S454" s="172"/>
      <c r="T454" s="173"/>
      <c r="AT454" s="168" t="s">
        <v>2624</v>
      </c>
      <c r="AU454" s="168" t="s">
        <v>2217</v>
      </c>
      <c r="AV454" s="13" t="s">
        <v>2217</v>
      </c>
      <c r="AW454" s="13" t="s">
        <v>26</v>
      </c>
      <c r="AX454" s="13" t="s">
        <v>2207</v>
      </c>
      <c r="AY454" s="168" t="s">
        <v>2612</v>
      </c>
    </row>
    <row r="455" spans="2:51" s="14" customFormat="1">
      <c r="B455" s="174"/>
      <c r="D455" s="161" t="s">
        <v>2624</v>
      </c>
      <c r="E455" s="175" t="s">
        <v>2544</v>
      </c>
      <c r="F455" s="176" t="s">
        <v>2638</v>
      </c>
      <c r="H455" s="177">
        <v>5</v>
      </c>
      <c r="I455" s="347"/>
      <c r="L455" s="174"/>
      <c r="M455" s="178"/>
      <c r="N455" s="179"/>
      <c r="O455" s="179"/>
      <c r="P455" s="179"/>
      <c r="Q455" s="179"/>
      <c r="R455" s="179"/>
      <c r="S455" s="179"/>
      <c r="T455" s="180"/>
      <c r="AT455" s="175" t="s">
        <v>2624</v>
      </c>
      <c r="AU455" s="175" t="s">
        <v>2217</v>
      </c>
      <c r="AV455" s="14" t="s">
        <v>2329</v>
      </c>
      <c r="AW455" s="14" t="s">
        <v>26</v>
      </c>
      <c r="AX455" s="14" t="s">
        <v>2207</v>
      </c>
      <c r="AY455" s="175" t="s">
        <v>2612</v>
      </c>
    </row>
    <row r="456" spans="2:51" s="12" customFormat="1">
      <c r="B456" s="160"/>
      <c r="D456" s="161" t="s">
        <v>2624</v>
      </c>
      <c r="E456" s="162" t="s">
        <v>2156</v>
      </c>
      <c r="F456" s="163" t="s">
        <v>2625</v>
      </c>
      <c r="H456" s="162" t="s">
        <v>2156</v>
      </c>
      <c r="I456" s="345"/>
      <c r="L456" s="160"/>
      <c r="M456" s="164"/>
      <c r="N456" s="165"/>
      <c r="O456" s="165"/>
      <c r="P456" s="165"/>
      <c r="Q456" s="165"/>
      <c r="R456" s="165"/>
      <c r="S456" s="165"/>
      <c r="T456" s="166"/>
      <c r="AT456" s="162" t="s">
        <v>2624</v>
      </c>
      <c r="AU456" s="162" t="s">
        <v>2217</v>
      </c>
      <c r="AV456" s="12" t="s">
        <v>2215</v>
      </c>
      <c r="AW456" s="12" t="s">
        <v>26</v>
      </c>
      <c r="AX456" s="12" t="s">
        <v>2207</v>
      </c>
      <c r="AY456" s="162" t="s">
        <v>2612</v>
      </c>
    </row>
    <row r="457" spans="2:51" s="13" customFormat="1">
      <c r="B457" s="167"/>
      <c r="D457" s="161" t="s">
        <v>2624</v>
      </c>
      <c r="E457" s="168" t="s">
        <v>2156</v>
      </c>
      <c r="F457" s="169" t="s">
        <v>2217</v>
      </c>
      <c r="H457" s="170">
        <v>2</v>
      </c>
      <c r="I457" s="346"/>
      <c r="L457" s="167"/>
      <c r="M457" s="171"/>
      <c r="N457" s="172"/>
      <c r="O457" s="172"/>
      <c r="P457" s="172"/>
      <c r="Q457" s="172"/>
      <c r="R457" s="172"/>
      <c r="S457" s="172"/>
      <c r="T457" s="173"/>
      <c r="AT457" s="168" t="s">
        <v>2624</v>
      </c>
      <c r="AU457" s="168" t="s">
        <v>2217</v>
      </c>
      <c r="AV457" s="13" t="s">
        <v>2217</v>
      </c>
      <c r="AW457" s="13" t="s">
        <v>26</v>
      </c>
      <c r="AX457" s="13" t="s">
        <v>2207</v>
      </c>
      <c r="AY457" s="168" t="s">
        <v>2612</v>
      </c>
    </row>
    <row r="458" spans="2:51" s="14" customFormat="1">
      <c r="B458" s="174"/>
      <c r="D458" s="161" t="s">
        <v>2624</v>
      </c>
      <c r="E458" s="175" t="s">
        <v>2547</v>
      </c>
      <c r="F458" s="176" t="s">
        <v>2638</v>
      </c>
      <c r="H458" s="177">
        <v>2</v>
      </c>
      <c r="I458" s="347"/>
      <c r="L458" s="174"/>
      <c r="M458" s="178"/>
      <c r="N458" s="179"/>
      <c r="O458" s="179"/>
      <c r="P458" s="179"/>
      <c r="Q458" s="179"/>
      <c r="R458" s="179"/>
      <c r="S458" s="179"/>
      <c r="T458" s="180"/>
      <c r="AT458" s="175" t="s">
        <v>2624</v>
      </c>
      <c r="AU458" s="175" t="s">
        <v>2217</v>
      </c>
      <c r="AV458" s="14" t="s">
        <v>2329</v>
      </c>
      <c r="AW458" s="14" t="s">
        <v>26</v>
      </c>
      <c r="AX458" s="14" t="s">
        <v>2207</v>
      </c>
      <c r="AY458" s="175" t="s">
        <v>2612</v>
      </c>
    </row>
    <row r="459" spans="2:51" s="12" customFormat="1">
      <c r="B459" s="160"/>
      <c r="D459" s="161" t="s">
        <v>2624</v>
      </c>
      <c r="E459" s="162" t="s">
        <v>2156</v>
      </c>
      <c r="F459" s="163" t="s">
        <v>2804</v>
      </c>
      <c r="H459" s="162" t="s">
        <v>2156</v>
      </c>
      <c r="I459" s="345"/>
      <c r="L459" s="160"/>
      <c r="M459" s="164"/>
      <c r="N459" s="165"/>
      <c r="O459" s="165"/>
      <c r="P459" s="165"/>
      <c r="Q459" s="165"/>
      <c r="R459" s="165"/>
      <c r="S459" s="165"/>
      <c r="T459" s="166"/>
      <c r="AT459" s="162" t="s">
        <v>2624</v>
      </c>
      <c r="AU459" s="162" t="s">
        <v>2217</v>
      </c>
      <c r="AV459" s="12" t="s">
        <v>2215</v>
      </c>
      <c r="AW459" s="12" t="s">
        <v>26</v>
      </c>
      <c r="AX459" s="12" t="s">
        <v>2207</v>
      </c>
      <c r="AY459" s="162" t="s">
        <v>2612</v>
      </c>
    </row>
    <row r="460" spans="2:51" s="13" customFormat="1">
      <c r="B460" s="167"/>
      <c r="D460" s="161" t="s">
        <v>2624</v>
      </c>
      <c r="E460" s="168" t="s">
        <v>2156</v>
      </c>
      <c r="F460" s="169" t="s">
        <v>2342</v>
      </c>
      <c r="H460" s="170">
        <v>8</v>
      </c>
      <c r="I460" s="346"/>
      <c r="L460" s="167"/>
      <c r="M460" s="171"/>
      <c r="N460" s="172"/>
      <c r="O460" s="172"/>
      <c r="P460" s="172"/>
      <c r="Q460" s="172"/>
      <c r="R460" s="172"/>
      <c r="S460" s="172"/>
      <c r="T460" s="173"/>
      <c r="AT460" s="168" t="s">
        <v>2624</v>
      </c>
      <c r="AU460" s="168" t="s">
        <v>2217</v>
      </c>
      <c r="AV460" s="13" t="s">
        <v>2217</v>
      </c>
      <c r="AW460" s="13" t="s">
        <v>26</v>
      </c>
      <c r="AX460" s="13" t="s">
        <v>2207</v>
      </c>
      <c r="AY460" s="168" t="s">
        <v>2612</v>
      </c>
    </row>
    <row r="461" spans="2:51" s="14" customFormat="1">
      <c r="B461" s="174"/>
      <c r="D461" s="161" t="s">
        <v>2624</v>
      </c>
      <c r="E461" s="175" t="s">
        <v>2550</v>
      </c>
      <c r="F461" s="176" t="s">
        <v>2638</v>
      </c>
      <c r="H461" s="177">
        <v>8</v>
      </c>
      <c r="I461" s="347"/>
      <c r="L461" s="174"/>
      <c r="M461" s="178"/>
      <c r="N461" s="179"/>
      <c r="O461" s="179"/>
      <c r="P461" s="179"/>
      <c r="Q461" s="179"/>
      <c r="R461" s="179"/>
      <c r="S461" s="179"/>
      <c r="T461" s="180"/>
      <c r="AT461" s="175" t="s">
        <v>2624</v>
      </c>
      <c r="AU461" s="175" t="s">
        <v>2217</v>
      </c>
      <c r="AV461" s="14" t="s">
        <v>2329</v>
      </c>
      <c r="AW461" s="14" t="s">
        <v>26</v>
      </c>
      <c r="AX461" s="14" t="s">
        <v>2207</v>
      </c>
      <c r="AY461" s="175" t="s">
        <v>2612</v>
      </c>
    </row>
    <row r="462" spans="2:51" s="12" customFormat="1">
      <c r="B462" s="160"/>
      <c r="D462" s="161" t="s">
        <v>2624</v>
      </c>
      <c r="E462" s="162" t="s">
        <v>2156</v>
      </c>
      <c r="F462" s="163" t="s">
        <v>2808</v>
      </c>
      <c r="H462" s="162" t="s">
        <v>2156</v>
      </c>
      <c r="I462" s="345"/>
      <c r="L462" s="160"/>
      <c r="M462" s="164"/>
      <c r="N462" s="165"/>
      <c r="O462" s="165"/>
      <c r="P462" s="165"/>
      <c r="Q462" s="165"/>
      <c r="R462" s="165"/>
      <c r="S462" s="165"/>
      <c r="T462" s="166"/>
      <c r="AT462" s="162" t="s">
        <v>2624</v>
      </c>
      <c r="AU462" s="162" t="s">
        <v>2217</v>
      </c>
      <c r="AV462" s="12" t="s">
        <v>2215</v>
      </c>
      <c r="AW462" s="12" t="s">
        <v>26</v>
      </c>
      <c r="AX462" s="12" t="s">
        <v>2207</v>
      </c>
      <c r="AY462" s="162" t="s">
        <v>2612</v>
      </c>
    </row>
    <row r="463" spans="2:51" s="13" customFormat="1">
      <c r="B463" s="167"/>
      <c r="D463" s="161" t="s">
        <v>2624</v>
      </c>
      <c r="E463" s="168" t="s">
        <v>2156</v>
      </c>
      <c r="F463" s="169" t="s">
        <v>2329</v>
      </c>
      <c r="H463" s="170">
        <v>3</v>
      </c>
      <c r="I463" s="346"/>
      <c r="L463" s="167"/>
      <c r="M463" s="171"/>
      <c r="N463" s="172"/>
      <c r="O463" s="172"/>
      <c r="P463" s="172"/>
      <c r="Q463" s="172"/>
      <c r="R463" s="172"/>
      <c r="S463" s="172"/>
      <c r="T463" s="173"/>
      <c r="AT463" s="168" t="s">
        <v>2624</v>
      </c>
      <c r="AU463" s="168" t="s">
        <v>2217</v>
      </c>
      <c r="AV463" s="13" t="s">
        <v>2217</v>
      </c>
      <c r="AW463" s="13" t="s">
        <v>26</v>
      </c>
      <c r="AX463" s="13" t="s">
        <v>2207</v>
      </c>
      <c r="AY463" s="168" t="s">
        <v>2612</v>
      </c>
    </row>
    <row r="464" spans="2:51" s="14" customFormat="1">
      <c r="B464" s="174"/>
      <c r="D464" s="161" t="s">
        <v>2624</v>
      </c>
      <c r="E464" s="175" t="s">
        <v>2552</v>
      </c>
      <c r="F464" s="176" t="s">
        <v>2638</v>
      </c>
      <c r="H464" s="177">
        <v>3</v>
      </c>
      <c r="I464" s="347"/>
      <c r="L464" s="174"/>
      <c r="M464" s="178"/>
      <c r="N464" s="179"/>
      <c r="O464" s="179"/>
      <c r="P464" s="179"/>
      <c r="Q464" s="179"/>
      <c r="R464" s="179"/>
      <c r="S464" s="179"/>
      <c r="T464" s="180"/>
      <c r="AT464" s="175" t="s">
        <v>2624</v>
      </c>
      <c r="AU464" s="175" t="s">
        <v>2217</v>
      </c>
      <c r="AV464" s="14" t="s">
        <v>2329</v>
      </c>
      <c r="AW464" s="14" t="s">
        <v>26</v>
      </c>
      <c r="AX464" s="14" t="s">
        <v>2207</v>
      </c>
      <c r="AY464" s="175" t="s">
        <v>2612</v>
      </c>
    </row>
    <row r="465" spans="2:51" s="12" customFormat="1">
      <c r="B465" s="160"/>
      <c r="D465" s="161" t="s">
        <v>2624</v>
      </c>
      <c r="E465" s="162" t="s">
        <v>2156</v>
      </c>
      <c r="F465" s="163" t="s">
        <v>2810</v>
      </c>
      <c r="H465" s="162" t="s">
        <v>2156</v>
      </c>
      <c r="I465" s="345"/>
      <c r="L465" s="160"/>
      <c r="M465" s="164"/>
      <c r="N465" s="165"/>
      <c r="O465" s="165"/>
      <c r="P465" s="165"/>
      <c r="Q465" s="165"/>
      <c r="R465" s="165"/>
      <c r="S465" s="165"/>
      <c r="T465" s="166"/>
      <c r="AT465" s="162" t="s">
        <v>2624</v>
      </c>
      <c r="AU465" s="162" t="s">
        <v>2217</v>
      </c>
      <c r="AV465" s="12" t="s">
        <v>2215</v>
      </c>
      <c r="AW465" s="12" t="s">
        <v>26</v>
      </c>
      <c r="AX465" s="12" t="s">
        <v>2207</v>
      </c>
      <c r="AY465" s="162" t="s">
        <v>2612</v>
      </c>
    </row>
    <row r="466" spans="2:51" s="13" customFormat="1">
      <c r="B466" s="167"/>
      <c r="D466" s="161" t="s">
        <v>2624</v>
      </c>
      <c r="E466" s="168" t="s">
        <v>2156</v>
      </c>
      <c r="F466" s="169" t="s">
        <v>2329</v>
      </c>
      <c r="H466" s="170">
        <v>3</v>
      </c>
      <c r="I466" s="346"/>
      <c r="L466" s="167"/>
      <c r="M466" s="171"/>
      <c r="N466" s="172"/>
      <c r="O466" s="172"/>
      <c r="P466" s="172"/>
      <c r="Q466" s="172"/>
      <c r="R466" s="172"/>
      <c r="S466" s="172"/>
      <c r="T466" s="173"/>
      <c r="AT466" s="168" t="s">
        <v>2624</v>
      </c>
      <c r="AU466" s="168" t="s">
        <v>2217</v>
      </c>
      <c r="AV466" s="13" t="s">
        <v>2217</v>
      </c>
      <c r="AW466" s="13" t="s">
        <v>26</v>
      </c>
      <c r="AX466" s="13" t="s">
        <v>2207</v>
      </c>
      <c r="AY466" s="168" t="s">
        <v>2612</v>
      </c>
    </row>
    <row r="467" spans="2:51" s="14" customFormat="1">
      <c r="B467" s="174"/>
      <c r="D467" s="161" t="s">
        <v>2624</v>
      </c>
      <c r="E467" s="175" t="s">
        <v>2554</v>
      </c>
      <c r="F467" s="176" t="s">
        <v>2638</v>
      </c>
      <c r="H467" s="177">
        <v>3</v>
      </c>
      <c r="I467" s="347"/>
      <c r="L467" s="174"/>
      <c r="M467" s="178"/>
      <c r="N467" s="179"/>
      <c r="O467" s="179"/>
      <c r="P467" s="179"/>
      <c r="Q467" s="179"/>
      <c r="R467" s="179"/>
      <c r="S467" s="179"/>
      <c r="T467" s="180"/>
      <c r="AT467" s="175" t="s">
        <v>2624</v>
      </c>
      <c r="AU467" s="175" t="s">
        <v>2217</v>
      </c>
      <c r="AV467" s="14" t="s">
        <v>2329</v>
      </c>
      <c r="AW467" s="14" t="s">
        <v>26</v>
      </c>
      <c r="AX467" s="14" t="s">
        <v>2207</v>
      </c>
      <c r="AY467" s="175" t="s">
        <v>2612</v>
      </c>
    </row>
    <row r="468" spans="2:51" s="12" customFormat="1">
      <c r="B468" s="160"/>
      <c r="D468" s="161" t="s">
        <v>2624</v>
      </c>
      <c r="E468" s="162" t="s">
        <v>2156</v>
      </c>
      <c r="F468" s="163" t="s">
        <v>2812</v>
      </c>
      <c r="H468" s="162" t="s">
        <v>2156</v>
      </c>
      <c r="I468" s="345"/>
      <c r="L468" s="160"/>
      <c r="M468" s="164"/>
      <c r="N468" s="165"/>
      <c r="O468" s="165"/>
      <c r="P468" s="165"/>
      <c r="Q468" s="165"/>
      <c r="R468" s="165"/>
      <c r="S468" s="165"/>
      <c r="T468" s="166"/>
      <c r="AT468" s="162" t="s">
        <v>2624</v>
      </c>
      <c r="AU468" s="162" t="s">
        <v>2217</v>
      </c>
      <c r="AV468" s="12" t="s">
        <v>2215</v>
      </c>
      <c r="AW468" s="12" t="s">
        <v>26</v>
      </c>
      <c r="AX468" s="12" t="s">
        <v>2207</v>
      </c>
      <c r="AY468" s="162" t="s">
        <v>2612</v>
      </c>
    </row>
    <row r="469" spans="2:51" s="13" customFormat="1">
      <c r="B469" s="167"/>
      <c r="D469" s="161" t="s">
        <v>2624</v>
      </c>
      <c r="E469" s="168" t="s">
        <v>2156</v>
      </c>
      <c r="F469" s="169" t="s">
        <v>2425</v>
      </c>
      <c r="H469" s="170">
        <v>11</v>
      </c>
      <c r="I469" s="346"/>
      <c r="L469" s="167"/>
      <c r="M469" s="171"/>
      <c r="N469" s="172"/>
      <c r="O469" s="172"/>
      <c r="P469" s="172"/>
      <c r="Q469" s="172"/>
      <c r="R469" s="172"/>
      <c r="S469" s="172"/>
      <c r="T469" s="173"/>
      <c r="AT469" s="168" t="s">
        <v>2624</v>
      </c>
      <c r="AU469" s="168" t="s">
        <v>2217</v>
      </c>
      <c r="AV469" s="13" t="s">
        <v>2217</v>
      </c>
      <c r="AW469" s="13" t="s">
        <v>26</v>
      </c>
      <c r="AX469" s="13" t="s">
        <v>2207</v>
      </c>
      <c r="AY469" s="168" t="s">
        <v>2612</v>
      </c>
    </row>
    <row r="470" spans="2:51" s="14" customFormat="1">
      <c r="B470" s="174"/>
      <c r="D470" s="161" t="s">
        <v>2624</v>
      </c>
      <c r="E470" s="175" t="s">
        <v>2556</v>
      </c>
      <c r="F470" s="176" t="s">
        <v>2638</v>
      </c>
      <c r="H470" s="177">
        <v>11</v>
      </c>
      <c r="I470" s="347"/>
      <c r="L470" s="174"/>
      <c r="M470" s="178"/>
      <c r="N470" s="179"/>
      <c r="O470" s="179"/>
      <c r="P470" s="179"/>
      <c r="Q470" s="179"/>
      <c r="R470" s="179"/>
      <c r="S470" s="179"/>
      <c r="T470" s="180"/>
      <c r="AT470" s="175" t="s">
        <v>2624</v>
      </c>
      <c r="AU470" s="175" t="s">
        <v>2217</v>
      </c>
      <c r="AV470" s="14" t="s">
        <v>2329</v>
      </c>
      <c r="AW470" s="14" t="s">
        <v>26</v>
      </c>
      <c r="AX470" s="14" t="s">
        <v>2207</v>
      </c>
      <c r="AY470" s="175" t="s">
        <v>2612</v>
      </c>
    </row>
    <row r="471" spans="2:51" s="12" customFormat="1">
      <c r="B471" s="160"/>
      <c r="D471" s="161" t="s">
        <v>2624</v>
      </c>
      <c r="E471" s="162" t="s">
        <v>2156</v>
      </c>
      <c r="F471" s="163" t="s">
        <v>406</v>
      </c>
      <c r="H471" s="162" t="s">
        <v>2156</v>
      </c>
      <c r="I471" s="345"/>
      <c r="L471" s="160"/>
      <c r="M471" s="164"/>
      <c r="N471" s="165"/>
      <c r="O471" s="165"/>
      <c r="P471" s="165"/>
      <c r="Q471" s="165"/>
      <c r="R471" s="165"/>
      <c r="S471" s="165"/>
      <c r="T471" s="166"/>
      <c r="AT471" s="162" t="s">
        <v>2624</v>
      </c>
      <c r="AU471" s="162" t="s">
        <v>2217</v>
      </c>
      <c r="AV471" s="12" t="s">
        <v>2215</v>
      </c>
      <c r="AW471" s="12" t="s">
        <v>26</v>
      </c>
      <c r="AX471" s="12" t="s">
        <v>2207</v>
      </c>
      <c r="AY471" s="162" t="s">
        <v>2612</v>
      </c>
    </row>
    <row r="472" spans="2:51" s="12" customFormat="1">
      <c r="B472" s="160"/>
      <c r="D472" s="161" t="s">
        <v>2624</v>
      </c>
      <c r="E472" s="162" t="s">
        <v>2156</v>
      </c>
      <c r="F472" s="163" t="s">
        <v>2796</v>
      </c>
      <c r="H472" s="162" t="s">
        <v>2156</v>
      </c>
      <c r="I472" s="345"/>
      <c r="L472" s="160"/>
      <c r="M472" s="164"/>
      <c r="N472" s="165"/>
      <c r="O472" s="165"/>
      <c r="P472" s="165"/>
      <c r="Q472" s="165"/>
      <c r="R472" s="165"/>
      <c r="S472" s="165"/>
      <c r="T472" s="166"/>
      <c r="AT472" s="162" t="s">
        <v>2624</v>
      </c>
      <c r="AU472" s="162" t="s">
        <v>2217</v>
      </c>
      <c r="AV472" s="12" t="s">
        <v>2215</v>
      </c>
      <c r="AW472" s="12" t="s">
        <v>26</v>
      </c>
      <c r="AX472" s="12" t="s">
        <v>2207</v>
      </c>
      <c r="AY472" s="162" t="s">
        <v>2612</v>
      </c>
    </row>
    <row r="473" spans="2:51" s="13" customFormat="1">
      <c r="B473" s="167"/>
      <c r="D473" s="161" t="s">
        <v>2624</v>
      </c>
      <c r="E473" s="168" t="s">
        <v>2156</v>
      </c>
      <c r="F473" s="169" t="s">
        <v>407</v>
      </c>
      <c r="H473" s="170">
        <v>8</v>
      </c>
      <c r="I473" s="346"/>
      <c r="L473" s="167"/>
      <c r="M473" s="171"/>
      <c r="N473" s="172"/>
      <c r="O473" s="172"/>
      <c r="P473" s="172"/>
      <c r="Q473" s="172"/>
      <c r="R473" s="172"/>
      <c r="S473" s="172"/>
      <c r="T473" s="173"/>
      <c r="AT473" s="168" t="s">
        <v>2624</v>
      </c>
      <c r="AU473" s="168" t="s">
        <v>2217</v>
      </c>
      <c r="AV473" s="13" t="s">
        <v>2217</v>
      </c>
      <c r="AW473" s="13" t="s">
        <v>26</v>
      </c>
      <c r="AX473" s="13" t="s">
        <v>2207</v>
      </c>
      <c r="AY473" s="168" t="s">
        <v>2612</v>
      </c>
    </row>
    <row r="474" spans="2:51" s="14" customFormat="1">
      <c r="B474" s="174"/>
      <c r="D474" s="161" t="s">
        <v>2624</v>
      </c>
      <c r="E474" s="175" t="s">
        <v>2375</v>
      </c>
      <c r="F474" s="176" t="s">
        <v>2638</v>
      </c>
      <c r="H474" s="177">
        <v>8</v>
      </c>
      <c r="I474" s="347"/>
      <c r="L474" s="174"/>
      <c r="M474" s="178"/>
      <c r="N474" s="179"/>
      <c r="O474" s="179"/>
      <c r="P474" s="179"/>
      <c r="Q474" s="179"/>
      <c r="R474" s="179"/>
      <c r="S474" s="179"/>
      <c r="T474" s="180"/>
      <c r="AT474" s="175" t="s">
        <v>2624</v>
      </c>
      <c r="AU474" s="175" t="s">
        <v>2217</v>
      </c>
      <c r="AV474" s="14" t="s">
        <v>2329</v>
      </c>
      <c r="AW474" s="14" t="s">
        <v>26</v>
      </c>
      <c r="AX474" s="14" t="s">
        <v>2207</v>
      </c>
      <c r="AY474" s="175" t="s">
        <v>2612</v>
      </c>
    </row>
    <row r="475" spans="2:51" s="12" customFormat="1">
      <c r="B475" s="160"/>
      <c r="D475" s="161" t="s">
        <v>2624</v>
      </c>
      <c r="E475" s="162" t="s">
        <v>2156</v>
      </c>
      <c r="F475" s="163" t="s">
        <v>2721</v>
      </c>
      <c r="H475" s="162" t="s">
        <v>2156</v>
      </c>
      <c r="I475" s="345"/>
      <c r="L475" s="160"/>
      <c r="M475" s="164"/>
      <c r="N475" s="165"/>
      <c r="O475" s="165"/>
      <c r="P475" s="165"/>
      <c r="Q475" s="165"/>
      <c r="R475" s="165"/>
      <c r="S475" s="165"/>
      <c r="T475" s="166"/>
      <c r="AT475" s="162" t="s">
        <v>2624</v>
      </c>
      <c r="AU475" s="162" t="s">
        <v>2217</v>
      </c>
      <c r="AV475" s="12" t="s">
        <v>2215</v>
      </c>
      <c r="AW475" s="12" t="s">
        <v>26</v>
      </c>
      <c r="AX475" s="12" t="s">
        <v>2207</v>
      </c>
      <c r="AY475" s="162" t="s">
        <v>2612</v>
      </c>
    </row>
    <row r="476" spans="2:51" s="13" customFormat="1">
      <c r="B476" s="167"/>
      <c r="D476" s="161" t="s">
        <v>2624</v>
      </c>
      <c r="E476" s="168" t="s">
        <v>2156</v>
      </c>
      <c r="F476" s="169" t="s">
        <v>408</v>
      </c>
      <c r="H476" s="170">
        <v>17</v>
      </c>
      <c r="I476" s="346"/>
      <c r="L476" s="167"/>
      <c r="M476" s="171"/>
      <c r="N476" s="172"/>
      <c r="O476" s="172"/>
      <c r="P476" s="172"/>
      <c r="Q476" s="172"/>
      <c r="R476" s="172"/>
      <c r="S476" s="172"/>
      <c r="T476" s="173"/>
      <c r="AT476" s="168" t="s">
        <v>2624</v>
      </c>
      <c r="AU476" s="168" t="s">
        <v>2217</v>
      </c>
      <c r="AV476" s="13" t="s">
        <v>2217</v>
      </c>
      <c r="AW476" s="13" t="s">
        <v>26</v>
      </c>
      <c r="AX476" s="13" t="s">
        <v>2207</v>
      </c>
      <c r="AY476" s="168" t="s">
        <v>2612</v>
      </c>
    </row>
    <row r="477" spans="2:51" s="14" customFormat="1">
      <c r="B477" s="174"/>
      <c r="D477" s="161" t="s">
        <v>2624</v>
      </c>
      <c r="E477" s="175" t="s">
        <v>2377</v>
      </c>
      <c r="F477" s="176" t="s">
        <v>2638</v>
      </c>
      <c r="H477" s="177">
        <v>17</v>
      </c>
      <c r="I477" s="347"/>
      <c r="L477" s="174"/>
      <c r="M477" s="178"/>
      <c r="N477" s="179"/>
      <c r="O477" s="179"/>
      <c r="P477" s="179"/>
      <c r="Q477" s="179"/>
      <c r="R477" s="179"/>
      <c r="S477" s="179"/>
      <c r="T477" s="180"/>
      <c r="AT477" s="175" t="s">
        <v>2624</v>
      </c>
      <c r="AU477" s="175" t="s">
        <v>2217</v>
      </c>
      <c r="AV477" s="14" t="s">
        <v>2329</v>
      </c>
      <c r="AW477" s="14" t="s">
        <v>26</v>
      </c>
      <c r="AX477" s="14" t="s">
        <v>2207</v>
      </c>
      <c r="AY477" s="175" t="s">
        <v>2612</v>
      </c>
    </row>
    <row r="478" spans="2:51" s="12" customFormat="1">
      <c r="B478" s="160"/>
      <c r="D478" s="161" t="s">
        <v>2624</v>
      </c>
      <c r="E478" s="162" t="s">
        <v>2156</v>
      </c>
      <c r="F478" s="163" t="s">
        <v>2799</v>
      </c>
      <c r="H478" s="162" t="s">
        <v>2156</v>
      </c>
      <c r="I478" s="345"/>
      <c r="L478" s="160"/>
      <c r="M478" s="164"/>
      <c r="N478" s="165"/>
      <c r="O478" s="165"/>
      <c r="P478" s="165"/>
      <c r="Q478" s="165"/>
      <c r="R478" s="165"/>
      <c r="S478" s="165"/>
      <c r="T478" s="166"/>
      <c r="AT478" s="162" t="s">
        <v>2624</v>
      </c>
      <c r="AU478" s="162" t="s">
        <v>2217</v>
      </c>
      <c r="AV478" s="12" t="s">
        <v>2215</v>
      </c>
      <c r="AW478" s="12" t="s">
        <v>26</v>
      </c>
      <c r="AX478" s="12" t="s">
        <v>2207</v>
      </c>
      <c r="AY478" s="162" t="s">
        <v>2612</v>
      </c>
    </row>
    <row r="479" spans="2:51" s="13" customFormat="1">
      <c r="B479" s="167"/>
      <c r="D479" s="161" t="s">
        <v>2624</v>
      </c>
      <c r="E479" s="168" t="s">
        <v>2156</v>
      </c>
      <c r="F479" s="169" t="s">
        <v>409</v>
      </c>
      <c r="H479" s="170">
        <v>18</v>
      </c>
      <c r="I479" s="346"/>
      <c r="L479" s="167"/>
      <c r="M479" s="171"/>
      <c r="N479" s="172"/>
      <c r="O479" s="172"/>
      <c r="P479" s="172"/>
      <c r="Q479" s="172"/>
      <c r="R479" s="172"/>
      <c r="S479" s="172"/>
      <c r="T479" s="173"/>
      <c r="AT479" s="168" t="s">
        <v>2624</v>
      </c>
      <c r="AU479" s="168" t="s">
        <v>2217</v>
      </c>
      <c r="AV479" s="13" t="s">
        <v>2217</v>
      </c>
      <c r="AW479" s="13" t="s">
        <v>26</v>
      </c>
      <c r="AX479" s="13" t="s">
        <v>2207</v>
      </c>
      <c r="AY479" s="168" t="s">
        <v>2612</v>
      </c>
    </row>
    <row r="480" spans="2:51" s="14" customFormat="1">
      <c r="B480" s="174"/>
      <c r="D480" s="161" t="s">
        <v>2624</v>
      </c>
      <c r="E480" s="175" t="s">
        <v>2380</v>
      </c>
      <c r="F480" s="176" t="s">
        <v>2638</v>
      </c>
      <c r="H480" s="177">
        <v>18</v>
      </c>
      <c r="I480" s="347"/>
      <c r="L480" s="174"/>
      <c r="M480" s="178"/>
      <c r="N480" s="179"/>
      <c r="O480" s="179"/>
      <c r="P480" s="179"/>
      <c r="Q480" s="179"/>
      <c r="R480" s="179"/>
      <c r="S480" s="179"/>
      <c r="T480" s="180"/>
      <c r="AT480" s="175" t="s">
        <v>2624</v>
      </c>
      <c r="AU480" s="175" t="s">
        <v>2217</v>
      </c>
      <c r="AV480" s="14" t="s">
        <v>2329</v>
      </c>
      <c r="AW480" s="14" t="s">
        <v>26</v>
      </c>
      <c r="AX480" s="14" t="s">
        <v>2207</v>
      </c>
      <c r="AY480" s="175" t="s">
        <v>2612</v>
      </c>
    </row>
    <row r="481" spans="2:51" s="12" customFormat="1">
      <c r="B481" s="160"/>
      <c r="D481" s="161" t="s">
        <v>2624</v>
      </c>
      <c r="E481" s="162" t="s">
        <v>2156</v>
      </c>
      <c r="F481" s="163" t="s">
        <v>2625</v>
      </c>
      <c r="H481" s="162" t="s">
        <v>2156</v>
      </c>
      <c r="I481" s="345"/>
      <c r="L481" s="160"/>
      <c r="M481" s="164"/>
      <c r="N481" s="165"/>
      <c r="O481" s="165"/>
      <c r="P481" s="165"/>
      <c r="Q481" s="165"/>
      <c r="R481" s="165"/>
      <c r="S481" s="165"/>
      <c r="T481" s="166"/>
      <c r="AT481" s="162" t="s">
        <v>2624</v>
      </c>
      <c r="AU481" s="162" t="s">
        <v>2217</v>
      </c>
      <c r="AV481" s="12" t="s">
        <v>2215</v>
      </c>
      <c r="AW481" s="12" t="s">
        <v>26</v>
      </c>
      <c r="AX481" s="12" t="s">
        <v>2207</v>
      </c>
      <c r="AY481" s="162" t="s">
        <v>2612</v>
      </c>
    </row>
    <row r="482" spans="2:51" s="13" customFormat="1">
      <c r="B482" s="167"/>
      <c r="D482" s="161" t="s">
        <v>2624</v>
      </c>
      <c r="E482" s="168" t="s">
        <v>2156</v>
      </c>
      <c r="F482" s="169" t="s">
        <v>410</v>
      </c>
      <c r="H482" s="170">
        <v>4</v>
      </c>
      <c r="I482" s="346"/>
      <c r="L482" s="167"/>
      <c r="M482" s="171"/>
      <c r="N482" s="172"/>
      <c r="O482" s="172"/>
      <c r="P482" s="172"/>
      <c r="Q482" s="172"/>
      <c r="R482" s="172"/>
      <c r="S482" s="172"/>
      <c r="T482" s="173"/>
      <c r="AT482" s="168" t="s">
        <v>2624</v>
      </c>
      <c r="AU482" s="168" t="s">
        <v>2217</v>
      </c>
      <c r="AV482" s="13" t="s">
        <v>2217</v>
      </c>
      <c r="AW482" s="13" t="s">
        <v>26</v>
      </c>
      <c r="AX482" s="13" t="s">
        <v>2207</v>
      </c>
      <c r="AY482" s="168" t="s">
        <v>2612</v>
      </c>
    </row>
    <row r="483" spans="2:51" s="14" customFormat="1">
      <c r="B483" s="174"/>
      <c r="D483" s="161" t="s">
        <v>2624</v>
      </c>
      <c r="E483" s="175" t="s">
        <v>2382</v>
      </c>
      <c r="F483" s="176" t="s">
        <v>2638</v>
      </c>
      <c r="H483" s="177">
        <v>4</v>
      </c>
      <c r="I483" s="347"/>
      <c r="L483" s="174"/>
      <c r="M483" s="178"/>
      <c r="N483" s="179"/>
      <c r="O483" s="179"/>
      <c r="P483" s="179"/>
      <c r="Q483" s="179"/>
      <c r="R483" s="179"/>
      <c r="S483" s="179"/>
      <c r="T483" s="180"/>
      <c r="AT483" s="175" t="s">
        <v>2624</v>
      </c>
      <c r="AU483" s="175" t="s">
        <v>2217</v>
      </c>
      <c r="AV483" s="14" t="s">
        <v>2329</v>
      </c>
      <c r="AW483" s="14" t="s">
        <v>26</v>
      </c>
      <c r="AX483" s="14" t="s">
        <v>2207</v>
      </c>
      <c r="AY483" s="175" t="s">
        <v>2612</v>
      </c>
    </row>
    <row r="484" spans="2:51" s="12" customFormat="1">
      <c r="B484" s="160"/>
      <c r="D484" s="161" t="s">
        <v>2624</v>
      </c>
      <c r="E484" s="162" t="s">
        <v>2156</v>
      </c>
      <c r="F484" s="163" t="s">
        <v>2804</v>
      </c>
      <c r="H484" s="162" t="s">
        <v>2156</v>
      </c>
      <c r="I484" s="345"/>
      <c r="L484" s="160"/>
      <c r="M484" s="164"/>
      <c r="N484" s="165"/>
      <c r="O484" s="165"/>
      <c r="P484" s="165"/>
      <c r="Q484" s="165"/>
      <c r="R484" s="165"/>
      <c r="S484" s="165"/>
      <c r="T484" s="166"/>
      <c r="AT484" s="162" t="s">
        <v>2624</v>
      </c>
      <c r="AU484" s="162" t="s">
        <v>2217</v>
      </c>
      <c r="AV484" s="12" t="s">
        <v>2215</v>
      </c>
      <c r="AW484" s="12" t="s">
        <v>26</v>
      </c>
      <c r="AX484" s="12" t="s">
        <v>2207</v>
      </c>
      <c r="AY484" s="162" t="s">
        <v>2612</v>
      </c>
    </row>
    <row r="485" spans="2:51" s="13" customFormat="1">
      <c r="B485" s="167"/>
      <c r="D485" s="161" t="s">
        <v>2624</v>
      </c>
      <c r="E485" s="168" t="s">
        <v>2156</v>
      </c>
      <c r="F485" s="169" t="s">
        <v>411</v>
      </c>
      <c r="H485" s="170">
        <v>7</v>
      </c>
      <c r="I485" s="346"/>
      <c r="L485" s="167"/>
      <c r="M485" s="171"/>
      <c r="N485" s="172"/>
      <c r="O485" s="172"/>
      <c r="P485" s="172"/>
      <c r="Q485" s="172"/>
      <c r="R485" s="172"/>
      <c r="S485" s="172"/>
      <c r="T485" s="173"/>
      <c r="AT485" s="168" t="s">
        <v>2624</v>
      </c>
      <c r="AU485" s="168" t="s">
        <v>2217</v>
      </c>
      <c r="AV485" s="13" t="s">
        <v>2217</v>
      </c>
      <c r="AW485" s="13" t="s">
        <v>26</v>
      </c>
      <c r="AX485" s="13" t="s">
        <v>2207</v>
      </c>
      <c r="AY485" s="168" t="s">
        <v>2612</v>
      </c>
    </row>
    <row r="486" spans="2:51" s="14" customFormat="1">
      <c r="B486" s="174"/>
      <c r="D486" s="161" t="s">
        <v>2624</v>
      </c>
      <c r="E486" s="175" t="s">
        <v>2384</v>
      </c>
      <c r="F486" s="176" t="s">
        <v>2638</v>
      </c>
      <c r="H486" s="177">
        <v>7</v>
      </c>
      <c r="I486" s="347"/>
      <c r="L486" s="174"/>
      <c r="M486" s="178"/>
      <c r="N486" s="179"/>
      <c r="O486" s="179"/>
      <c r="P486" s="179"/>
      <c r="Q486" s="179"/>
      <c r="R486" s="179"/>
      <c r="S486" s="179"/>
      <c r="T486" s="180"/>
      <c r="AT486" s="175" t="s">
        <v>2624</v>
      </c>
      <c r="AU486" s="175" t="s">
        <v>2217</v>
      </c>
      <c r="AV486" s="14" t="s">
        <v>2329</v>
      </c>
      <c r="AW486" s="14" t="s">
        <v>26</v>
      </c>
      <c r="AX486" s="14" t="s">
        <v>2207</v>
      </c>
      <c r="AY486" s="175" t="s">
        <v>2612</v>
      </c>
    </row>
    <row r="487" spans="2:51" s="12" customFormat="1">
      <c r="B487" s="160"/>
      <c r="D487" s="161" t="s">
        <v>2624</v>
      </c>
      <c r="E487" s="162" t="s">
        <v>2156</v>
      </c>
      <c r="F487" s="163" t="s">
        <v>2808</v>
      </c>
      <c r="H487" s="162" t="s">
        <v>2156</v>
      </c>
      <c r="I487" s="345"/>
      <c r="L487" s="160"/>
      <c r="M487" s="164"/>
      <c r="N487" s="165"/>
      <c r="O487" s="165"/>
      <c r="P487" s="165"/>
      <c r="Q487" s="165"/>
      <c r="R487" s="165"/>
      <c r="S487" s="165"/>
      <c r="T487" s="166"/>
      <c r="AT487" s="162" t="s">
        <v>2624</v>
      </c>
      <c r="AU487" s="162" t="s">
        <v>2217</v>
      </c>
      <c r="AV487" s="12" t="s">
        <v>2215</v>
      </c>
      <c r="AW487" s="12" t="s">
        <v>26</v>
      </c>
      <c r="AX487" s="12" t="s">
        <v>2207</v>
      </c>
      <c r="AY487" s="162" t="s">
        <v>2612</v>
      </c>
    </row>
    <row r="488" spans="2:51" s="13" customFormat="1">
      <c r="B488" s="167"/>
      <c r="D488" s="161" t="s">
        <v>2624</v>
      </c>
      <c r="E488" s="168" t="s">
        <v>2156</v>
      </c>
      <c r="F488" s="169" t="s">
        <v>412</v>
      </c>
      <c r="H488" s="170">
        <v>2</v>
      </c>
      <c r="I488" s="346"/>
      <c r="L488" s="167"/>
      <c r="M488" s="171"/>
      <c r="N488" s="172"/>
      <c r="O488" s="172"/>
      <c r="P488" s="172"/>
      <c r="Q488" s="172"/>
      <c r="R488" s="172"/>
      <c r="S488" s="172"/>
      <c r="T488" s="173"/>
      <c r="AT488" s="168" t="s">
        <v>2624</v>
      </c>
      <c r="AU488" s="168" t="s">
        <v>2217</v>
      </c>
      <c r="AV488" s="13" t="s">
        <v>2217</v>
      </c>
      <c r="AW488" s="13" t="s">
        <v>26</v>
      </c>
      <c r="AX488" s="13" t="s">
        <v>2207</v>
      </c>
      <c r="AY488" s="168" t="s">
        <v>2612</v>
      </c>
    </row>
    <row r="489" spans="2:51" s="14" customFormat="1">
      <c r="B489" s="174"/>
      <c r="D489" s="161" t="s">
        <v>2624</v>
      </c>
      <c r="E489" s="175" t="s">
        <v>2387</v>
      </c>
      <c r="F489" s="176" t="s">
        <v>2638</v>
      </c>
      <c r="H489" s="177">
        <v>2</v>
      </c>
      <c r="I489" s="347"/>
      <c r="L489" s="174"/>
      <c r="M489" s="178"/>
      <c r="N489" s="179"/>
      <c r="O489" s="179"/>
      <c r="P489" s="179"/>
      <c r="Q489" s="179"/>
      <c r="R489" s="179"/>
      <c r="S489" s="179"/>
      <c r="T489" s="180"/>
      <c r="AT489" s="175" t="s">
        <v>2624</v>
      </c>
      <c r="AU489" s="175" t="s">
        <v>2217</v>
      </c>
      <c r="AV489" s="14" t="s">
        <v>2329</v>
      </c>
      <c r="AW489" s="14" t="s">
        <v>26</v>
      </c>
      <c r="AX489" s="14" t="s">
        <v>2207</v>
      </c>
      <c r="AY489" s="175" t="s">
        <v>2612</v>
      </c>
    </row>
    <row r="490" spans="2:51" s="12" customFormat="1">
      <c r="B490" s="160"/>
      <c r="D490" s="161" t="s">
        <v>2624</v>
      </c>
      <c r="E490" s="162" t="s">
        <v>2156</v>
      </c>
      <c r="F490" s="163" t="s">
        <v>2810</v>
      </c>
      <c r="H490" s="162" t="s">
        <v>2156</v>
      </c>
      <c r="I490" s="345"/>
      <c r="L490" s="160"/>
      <c r="M490" s="164"/>
      <c r="N490" s="165"/>
      <c r="O490" s="165"/>
      <c r="P490" s="165"/>
      <c r="Q490" s="165"/>
      <c r="R490" s="165"/>
      <c r="S490" s="165"/>
      <c r="T490" s="166"/>
      <c r="AT490" s="162" t="s">
        <v>2624</v>
      </c>
      <c r="AU490" s="162" t="s">
        <v>2217</v>
      </c>
      <c r="AV490" s="12" t="s">
        <v>2215</v>
      </c>
      <c r="AW490" s="12" t="s">
        <v>26</v>
      </c>
      <c r="AX490" s="12" t="s">
        <v>2207</v>
      </c>
      <c r="AY490" s="162" t="s">
        <v>2612</v>
      </c>
    </row>
    <row r="491" spans="2:51" s="13" customFormat="1">
      <c r="B491" s="167"/>
      <c r="D491" s="161" t="s">
        <v>2624</v>
      </c>
      <c r="E491" s="168" t="s">
        <v>2156</v>
      </c>
      <c r="F491" s="169" t="s">
        <v>413</v>
      </c>
      <c r="H491" s="170">
        <v>5</v>
      </c>
      <c r="I491" s="346"/>
      <c r="L491" s="167"/>
      <c r="M491" s="171"/>
      <c r="N491" s="172"/>
      <c r="O491" s="172"/>
      <c r="P491" s="172"/>
      <c r="Q491" s="172"/>
      <c r="R491" s="172"/>
      <c r="S491" s="172"/>
      <c r="T491" s="173"/>
      <c r="AT491" s="168" t="s">
        <v>2624</v>
      </c>
      <c r="AU491" s="168" t="s">
        <v>2217</v>
      </c>
      <c r="AV491" s="13" t="s">
        <v>2217</v>
      </c>
      <c r="AW491" s="13" t="s">
        <v>26</v>
      </c>
      <c r="AX491" s="13" t="s">
        <v>2207</v>
      </c>
      <c r="AY491" s="168" t="s">
        <v>2612</v>
      </c>
    </row>
    <row r="492" spans="2:51" s="14" customFormat="1">
      <c r="B492" s="174"/>
      <c r="D492" s="161" t="s">
        <v>2624</v>
      </c>
      <c r="E492" s="175" t="s">
        <v>2390</v>
      </c>
      <c r="F492" s="176" t="s">
        <v>2638</v>
      </c>
      <c r="H492" s="177">
        <v>5</v>
      </c>
      <c r="I492" s="347"/>
      <c r="L492" s="174"/>
      <c r="M492" s="178"/>
      <c r="N492" s="179"/>
      <c r="O492" s="179"/>
      <c r="P492" s="179"/>
      <c r="Q492" s="179"/>
      <c r="R492" s="179"/>
      <c r="S492" s="179"/>
      <c r="T492" s="180"/>
      <c r="AT492" s="175" t="s">
        <v>2624</v>
      </c>
      <c r="AU492" s="175" t="s">
        <v>2217</v>
      </c>
      <c r="AV492" s="14" t="s">
        <v>2329</v>
      </c>
      <c r="AW492" s="14" t="s">
        <v>26</v>
      </c>
      <c r="AX492" s="14" t="s">
        <v>2207</v>
      </c>
      <c r="AY492" s="175" t="s">
        <v>2612</v>
      </c>
    </row>
    <row r="493" spans="2:51" s="15" customFormat="1">
      <c r="B493" s="181"/>
      <c r="D493" s="161" t="s">
        <v>2624</v>
      </c>
      <c r="E493" s="182" t="s">
        <v>2156</v>
      </c>
      <c r="F493" s="183" t="s">
        <v>2641</v>
      </c>
      <c r="H493" s="184">
        <v>750.5</v>
      </c>
      <c r="I493" s="348"/>
      <c r="L493" s="181"/>
      <c r="M493" s="185"/>
      <c r="N493" s="186"/>
      <c r="O493" s="186"/>
      <c r="P493" s="186"/>
      <c r="Q493" s="186"/>
      <c r="R493" s="186"/>
      <c r="S493" s="186"/>
      <c r="T493" s="187"/>
      <c r="AT493" s="182" t="s">
        <v>2624</v>
      </c>
      <c r="AU493" s="182" t="s">
        <v>2217</v>
      </c>
      <c r="AV493" s="15" t="s">
        <v>2389</v>
      </c>
      <c r="AW493" s="15" t="s">
        <v>26</v>
      </c>
      <c r="AX493" s="15" t="s">
        <v>2207</v>
      </c>
      <c r="AY493" s="182" t="s">
        <v>2612</v>
      </c>
    </row>
    <row r="494" spans="2:51" s="12" customFormat="1">
      <c r="B494" s="160"/>
      <c r="D494" s="161" t="s">
        <v>2624</v>
      </c>
      <c r="E494" s="162" t="s">
        <v>2156</v>
      </c>
      <c r="F494" s="163" t="s">
        <v>2822</v>
      </c>
      <c r="H494" s="162" t="s">
        <v>2156</v>
      </c>
      <c r="I494" s="345"/>
      <c r="L494" s="160"/>
      <c r="M494" s="164"/>
      <c r="N494" s="165"/>
      <c r="O494" s="165"/>
      <c r="P494" s="165"/>
      <c r="Q494" s="165"/>
      <c r="R494" s="165"/>
      <c r="S494" s="165"/>
      <c r="T494" s="166"/>
      <c r="AT494" s="162" t="s">
        <v>2624</v>
      </c>
      <c r="AU494" s="162" t="s">
        <v>2217</v>
      </c>
      <c r="AV494" s="12" t="s">
        <v>2215</v>
      </c>
      <c r="AW494" s="12" t="s">
        <v>26</v>
      </c>
      <c r="AX494" s="12" t="s">
        <v>2207</v>
      </c>
      <c r="AY494" s="162" t="s">
        <v>2612</v>
      </c>
    </row>
    <row r="495" spans="2:51" s="12" customFormat="1">
      <c r="B495" s="160"/>
      <c r="D495" s="161" t="s">
        <v>2624</v>
      </c>
      <c r="E495" s="162" t="s">
        <v>2156</v>
      </c>
      <c r="F495" s="163" t="s">
        <v>2741</v>
      </c>
      <c r="H495" s="162" t="s">
        <v>2156</v>
      </c>
      <c r="I495" s="345"/>
      <c r="L495" s="160"/>
      <c r="M495" s="164"/>
      <c r="N495" s="165"/>
      <c r="O495" s="165"/>
      <c r="P495" s="165"/>
      <c r="Q495" s="165"/>
      <c r="R495" s="165"/>
      <c r="S495" s="165"/>
      <c r="T495" s="166"/>
      <c r="AT495" s="162" t="s">
        <v>2624</v>
      </c>
      <c r="AU495" s="162" t="s">
        <v>2217</v>
      </c>
      <c r="AV495" s="12" t="s">
        <v>2215</v>
      </c>
      <c r="AW495" s="12" t="s">
        <v>26</v>
      </c>
      <c r="AX495" s="12" t="s">
        <v>2207</v>
      </c>
      <c r="AY495" s="162" t="s">
        <v>2612</v>
      </c>
    </row>
    <row r="496" spans="2:51" s="13" customFormat="1">
      <c r="B496" s="167"/>
      <c r="D496" s="161" t="s">
        <v>2624</v>
      </c>
      <c r="E496" s="168" t="s">
        <v>2156</v>
      </c>
      <c r="F496" s="169" t="s">
        <v>2823</v>
      </c>
      <c r="H496" s="170">
        <v>340.8</v>
      </c>
      <c r="I496" s="346"/>
      <c r="L496" s="167"/>
      <c r="M496" s="171"/>
      <c r="N496" s="172"/>
      <c r="O496" s="172"/>
      <c r="P496" s="172"/>
      <c r="Q496" s="172"/>
      <c r="R496" s="172"/>
      <c r="S496" s="172"/>
      <c r="T496" s="173"/>
      <c r="AT496" s="168" t="s">
        <v>2624</v>
      </c>
      <c r="AU496" s="168" t="s">
        <v>2217</v>
      </c>
      <c r="AV496" s="13" t="s">
        <v>2217</v>
      </c>
      <c r="AW496" s="13" t="s">
        <v>26</v>
      </c>
      <c r="AX496" s="13" t="s">
        <v>2207</v>
      </c>
      <c r="AY496" s="168" t="s">
        <v>2612</v>
      </c>
    </row>
    <row r="497" spans="2:51" s="12" customFormat="1">
      <c r="B497" s="160"/>
      <c r="D497" s="161" t="s">
        <v>2624</v>
      </c>
      <c r="E497" s="162" t="s">
        <v>2156</v>
      </c>
      <c r="F497" s="163" t="s">
        <v>2742</v>
      </c>
      <c r="H497" s="162" t="s">
        <v>2156</v>
      </c>
      <c r="I497" s="345"/>
      <c r="L497" s="160"/>
      <c r="M497" s="164"/>
      <c r="N497" s="165"/>
      <c r="O497" s="165"/>
      <c r="P497" s="165"/>
      <c r="Q497" s="165"/>
      <c r="R497" s="165"/>
      <c r="S497" s="165"/>
      <c r="T497" s="166"/>
      <c r="AT497" s="162" t="s">
        <v>2624</v>
      </c>
      <c r="AU497" s="162" t="s">
        <v>2217</v>
      </c>
      <c r="AV497" s="12" t="s">
        <v>2215</v>
      </c>
      <c r="AW497" s="12" t="s">
        <v>26</v>
      </c>
      <c r="AX497" s="12" t="s">
        <v>2207</v>
      </c>
      <c r="AY497" s="162" t="s">
        <v>2612</v>
      </c>
    </row>
    <row r="498" spans="2:51" s="13" customFormat="1">
      <c r="B498" s="167"/>
      <c r="D498" s="161" t="s">
        <v>2624</v>
      </c>
      <c r="E498" s="168" t="s">
        <v>2156</v>
      </c>
      <c r="F498" s="169" t="s">
        <v>414</v>
      </c>
      <c r="H498" s="170">
        <v>176.4</v>
      </c>
      <c r="I498" s="346"/>
      <c r="L498" s="167"/>
      <c r="M498" s="171"/>
      <c r="N498" s="172"/>
      <c r="O498" s="172"/>
      <c r="P498" s="172"/>
      <c r="Q498" s="172"/>
      <c r="R498" s="172"/>
      <c r="S498" s="172"/>
      <c r="T498" s="173"/>
      <c r="AT498" s="168" t="s">
        <v>2624</v>
      </c>
      <c r="AU498" s="168" t="s">
        <v>2217</v>
      </c>
      <c r="AV498" s="13" t="s">
        <v>2217</v>
      </c>
      <c r="AW498" s="13" t="s">
        <v>26</v>
      </c>
      <c r="AX498" s="13" t="s">
        <v>2207</v>
      </c>
      <c r="AY498" s="168" t="s">
        <v>2612</v>
      </c>
    </row>
    <row r="499" spans="2:51" s="12" customFormat="1">
      <c r="B499" s="160"/>
      <c r="D499" s="161" t="s">
        <v>2624</v>
      </c>
      <c r="E499" s="162" t="s">
        <v>2156</v>
      </c>
      <c r="F499" s="163" t="s">
        <v>2826</v>
      </c>
      <c r="H499" s="162" t="s">
        <v>2156</v>
      </c>
      <c r="I499" s="345"/>
      <c r="L499" s="160"/>
      <c r="M499" s="164"/>
      <c r="N499" s="165"/>
      <c r="O499" s="165"/>
      <c r="P499" s="165"/>
      <c r="Q499" s="165"/>
      <c r="R499" s="165"/>
      <c r="S499" s="165"/>
      <c r="T499" s="166"/>
      <c r="AT499" s="162" t="s">
        <v>2624</v>
      </c>
      <c r="AU499" s="162" t="s">
        <v>2217</v>
      </c>
      <c r="AV499" s="12" t="s">
        <v>2215</v>
      </c>
      <c r="AW499" s="12" t="s">
        <v>26</v>
      </c>
      <c r="AX499" s="12" t="s">
        <v>2207</v>
      </c>
      <c r="AY499" s="162" t="s">
        <v>2612</v>
      </c>
    </row>
    <row r="500" spans="2:51" s="13" customFormat="1">
      <c r="B500" s="167"/>
      <c r="D500" s="161" t="s">
        <v>2624</v>
      </c>
      <c r="E500" s="168" t="s">
        <v>2156</v>
      </c>
      <c r="F500" s="169" t="s">
        <v>2827</v>
      </c>
      <c r="H500" s="170">
        <v>146.4</v>
      </c>
      <c r="I500" s="346"/>
      <c r="L500" s="167"/>
      <c r="M500" s="171"/>
      <c r="N500" s="172"/>
      <c r="O500" s="172"/>
      <c r="P500" s="172"/>
      <c r="Q500" s="172"/>
      <c r="R500" s="172"/>
      <c r="S500" s="172"/>
      <c r="T500" s="173"/>
      <c r="AT500" s="168" t="s">
        <v>2624</v>
      </c>
      <c r="AU500" s="168" t="s">
        <v>2217</v>
      </c>
      <c r="AV500" s="13" t="s">
        <v>2217</v>
      </c>
      <c r="AW500" s="13" t="s">
        <v>26</v>
      </c>
      <c r="AX500" s="13" t="s">
        <v>2207</v>
      </c>
      <c r="AY500" s="168" t="s">
        <v>2612</v>
      </c>
    </row>
    <row r="501" spans="2:51" s="14" customFormat="1">
      <c r="B501" s="174"/>
      <c r="D501" s="161" t="s">
        <v>2624</v>
      </c>
      <c r="E501" s="175" t="s">
        <v>2156</v>
      </c>
      <c r="F501" s="176" t="s">
        <v>2638</v>
      </c>
      <c r="H501" s="177">
        <v>663.6</v>
      </c>
      <c r="I501" s="347"/>
      <c r="L501" s="174"/>
      <c r="M501" s="178"/>
      <c r="N501" s="179"/>
      <c r="O501" s="179"/>
      <c r="P501" s="179"/>
      <c r="Q501" s="179"/>
      <c r="R501" s="179"/>
      <c r="S501" s="179"/>
      <c r="T501" s="180"/>
      <c r="AT501" s="175" t="s">
        <v>2624</v>
      </c>
      <c r="AU501" s="175" t="s">
        <v>2217</v>
      </c>
      <c r="AV501" s="14" t="s">
        <v>2329</v>
      </c>
      <c r="AW501" s="14" t="s">
        <v>26</v>
      </c>
      <c r="AX501" s="14" t="s">
        <v>2207</v>
      </c>
      <c r="AY501" s="175" t="s">
        <v>2612</v>
      </c>
    </row>
    <row r="502" spans="2:51" s="12" customFormat="1">
      <c r="B502" s="160"/>
      <c r="D502" s="161" t="s">
        <v>2624</v>
      </c>
      <c r="E502" s="162" t="s">
        <v>2156</v>
      </c>
      <c r="F502" s="163" t="s">
        <v>2765</v>
      </c>
      <c r="H502" s="162" t="s">
        <v>2156</v>
      </c>
      <c r="I502" s="345"/>
      <c r="L502" s="160"/>
      <c r="M502" s="164"/>
      <c r="N502" s="165"/>
      <c r="O502" s="165"/>
      <c r="P502" s="165"/>
      <c r="Q502" s="165"/>
      <c r="R502" s="165"/>
      <c r="S502" s="165"/>
      <c r="T502" s="166"/>
      <c r="AT502" s="162" t="s">
        <v>2624</v>
      </c>
      <c r="AU502" s="162" t="s">
        <v>2217</v>
      </c>
      <c r="AV502" s="12" t="s">
        <v>2215</v>
      </c>
      <c r="AW502" s="12" t="s">
        <v>26</v>
      </c>
      <c r="AX502" s="12" t="s">
        <v>2207</v>
      </c>
      <c r="AY502" s="162" t="s">
        <v>2612</v>
      </c>
    </row>
    <row r="503" spans="2:51" s="13" customFormat="1">
      <c r="B503" s="167"/>
      <c r="D503" s="161" t="s">
        <v>2624</v>
      </c>
      <c r="E503" s="168" t="s">
        <v>2156</v>
      </c>
      <c r="F503" s="169" t="s">
        <v>2828</v>
      </c>
      <c r="H503" s="170">
        <v>-13.9</v>
      </c>
      <c r="I503" s="346"/>
      <c r="L503" s="167"/>
      <c r="M503" s="171"/>
      <c r="N503" s="172"/>
      <c r="O503" s="172"/>
      <c r="P503" s="172"/>
      <c r="Q503" s="172"/>
      <c r="R503" s="172"/>
      <c r="S503" s="172"/>
      <c r="T503" s="173"/>
      <c r="AT503" s="168" t="s">
        <v>2624</v>
      </c>
      <c r="AU503" s="168" t="s">
        <v>2217</v>
      </c>
      <c r="AV503" s="13" t="s">
        <v>2217</v>
      </c>
      <c r="AW503" s="13" t="s">
        <v>26</v>
      </c>
      <c r="AX503" s="13" t="s">
        <v>2207</v>
      </c>
      <c r="AY503" s="168" t="s">
        <v>2612</v>
      </c>
    </row>
    <row r="504" spans="2:51" s="13" customFormat="1">
      <c r="B504" s="167"/>
      <c r="D504" s="161" t="s">
        <v>2624</v>
      </c>
      <c r="E504" s="168" t="s">
        <v>2156</v>
      </c>
      <c r="F504" s="169" t="s">
        <v>2829</v>
      </c>
      <c r="H504" s="170">
        <v>-30.6</v>
      </c>
      <c r="I504" s="346"/>
      <c r="L504" s="167"/>
      <c r="M504" s="171"/>
      <c r="N504" s="172"/>
      <c r="O504" s="172"/>
      <c r="P504" s="172"/>
      <c r="Q504" s="172"/>
      <c r="R504" s="172"/>
      <c r="S504" s="172"/>
      <c r="T504" s="173"/>
      <c r="AT504" s="168" t="s">
        <v>2624</v>
      </c>
      <c r="AU504" s="168" t="s">
        <v>2217</v>
      </c>
      <c r="AV504" s="13" t="s">
        <v>2217</v>
      </c>
      <c r="AW504" s="13" t="s">
        <v>26</v>
      </c>
      <c r="AX504" s="13" t="s">
        <v>2207</v>
      </c>
      <c r="AY504" s="168" t="s">
        <v>2612</v>
      </c>
    </row>
    <row r="505" spans="2:51" s="13" customFormat="1">
      <c r="B505" s="167"/>
      <c r="D505" s="161" t="s">
        <v>2624</v>
      </c>
      <c r="E505" s="168" t="s">
        <v>2156</v>
      </c>
      <c r="F505" s="169" t="s">
        <v>2830</v>
      </c>
      <c r="H505" s="170">
        <v>-20.062999999999999</v>
      </c>
      <c r="I505" s="346"/>
      <c r="L505" s="167"/>
      <c r="M505" s="171"/>
      <c r="N505" s="172"/>
      <c r="O505" s="172"/>
      <c r="P505" s="172"/>
      <c r="Q505" s="172"/>
      <c r="R505" s="172"/>
      <c r="S505" s="172"/>
      <c r="T505" s="173"/>
      <c r="AT505" s="168" t="s">
        <v>2624</v>
      </c>
      <c r="AU505" s="168" t="s">
        <v>2217</v>
      </c>
      <c r="AV505" s="13" t="s">
        <v>2217</v>
      </c>
      <c r="AW505" s="13" t="s">
        <v>26</v>
      </c>
      <c r="AX505" s="13" t="s">
        <v>2207</v>
      </c>
      <c r="AY505" s="168" t="s">
        <v>2612</v>
      </c>
    </row>
    <row r="506" spans="2:51" s="13" customFormat="1">
      <c r="B506" s="167"/>
      <c r="D506" s="161" t="s">
        <v>2624</v>
      </c>
      <c r="E506" s="168" t="s">
        <v>2156</v>
      </c>
      <c r="F506" s="169" t="s">
        <v>2831</v>
      </c>
      <c r="H506" s="170">
        <v>-7.75</v>
      </c>
      <c r="I506" s="346"/>
      <c r="L506" s="167"/>
      <c r="M506" s="171"/>
      <c r="N506" s="172"/>
      <c r="O506" s="172"/>
      <c r="P506" s="172"/>
      <c r="Q506" s="172"/>
      <c r="R506" s="172"/>
      <c r="S506" s="172"/>
      <c r="T506" s="173"/>
      <c r="AT506" s="168" t="s">
        <v>2624</v>
      </c>
      <c r="AU506" s="168" t="s">
        <v>2217</v>
      </c>
      <c r="AV506" s="13" t="s">
        <v>2217</v>
      </c>
      <c r="AW506" s="13" t="s">
        <v>26</v>
      </c>
      <c r="AX506" s="13" t="s">
        <v>2207</v>
      </c>
      <c r="AY506" s="168" t="s">
        <v>2612</v>
      </c>
    </row>
    <row r="507" spans="2:51" s="13" customFormat="1">
      <c r="B507" s="167"/>
      <c r="D507" s="161" t="s">
        <v>2624</v>
      </c>
      <c r="E507" s="168" t="s">
        <v>2156</v>
      </c>
      <c r="F507" s="169" t="s">
        <v>2832</v>
      </c>
      <c r="H507" s="170">
        <v>-4.625</v>
      </c>
      <c r="I507" s="346"/>
      <c r="L507" s="167"/>
      <c r="M507" s="171"/>
      <c r="N507" s="172"/>
      <c r="O507" s="172"/>
      <c r="P507" s="172"/>
      <c r="Q507" s="172"/>
      <c r="R507" s="172"/>
      <c r="S507" s="172"/>
      <c r="T507" s="173"/>
      <c r="AT507" s="168" t="s">
        <v>2624</v>
      </c>
      <c r="AU507" s="168" t="s">
        <v>2217</v>
      </c>
      <c r="AV507" s="13" t="s">
        <v>2217</v>
      </c>
      <c r="AW507" s="13" t="s">
        <v>26</v>
      </c>
      <c r="AX507" s="13" t="s">
        <v>2207</v>
      </c>
      <c r="AY507" s="168" t="s">
        <v>2612</v>
      </c>
    </row>
    <row r="508" spans="2:51" s="12" customFormat="1">
      <c r="B508" s="160"/>
      <c r="D508" s="161" t="s">
        <v>2624</v>
      </c>
      <c r="E508" s="162" t="s">
        <v>2156</v>
      </c>
      <c r="F508" s="163" t="s">
        <v>2771</v>
      </c>
      <c r="H508" s="162" t="s">
        <v>2156</v>
      </c>
      <c r="I508" s="345"/>
      <c r="L508" s="160"/>
      <c r="M508" s="164"/>
      <c r="N508" s="165"/>
      <c r="O508" s="165"/>
      <c r="P508" s="165"/>
      <c r="Q508" s="165"/>
      <c r="R508" s="165"/>
      <c r="S508" s="165"/>
      <c r="T508" s="166"/>
      <c r="AT508" s="162" t="s">
        <v>2624</v>
      </c>
      <c r="AU508" s="162" t="s">
        <v>2217</v>
      </c>
      <c r="AV508" s="12" t="s">
        <v>2215</v>
      </c>
      <c r="AW508" s="12" t="s">
        <v>26</v>
      </c>
      <c r="AX508" s="12" t="s">
        <v>2207</v>
      </c>
      <c r="AY508" s="162" t="s">
        <v>2612</v>
      </c>
    </row>
    <row r="509" spans="2:51" s="13" customFormat="1">
      <c r="B509" s="167"/>
      <c r="D509" s="161" t="s">
        <v>2624</v>
      </c>
      <c r="E509" s="168" t="s">
        <v>2156</v>
      </c>
      <c r="F509" s="169" t="s">
        <v>2833</v>
      </c>
      <c r="H509" s="170">
        <v>-6.8250000000000002</v>
      </c>
      <c r="I509" s="346"/>
      <c r="L509" s="167"/>
      <c r="M509" s="171"/>
      <c r="N509" s="172"/>
      <c r="O509" s="172"/>
      <c r="P509" s="172"/>
      <c r="Q509" s="172"/>
      <c r="R509" s="172"/>
      <c r="S509" s="172"/>
      <c r="T509" s="173"/>
      <c r="AT509" s="168" t="s">
        <v>2624</v>
      </c>
      <c r="AU509" s="168" t="s">
        <v>2217</v>
      </c>
      <c r="AV509" s="13" t="s">
        <v>2217</v>
      </c>
      <c r="AW509" s="13" t="s">
        <v>26</v>
      </c>
      <c r="AX509" s="13" t="s">
        <v>2207</v>
      </c>
      <c r="AY509" s="168" t="s">
        <v>2612</v>
      </c>
    </row>
    <row r="510" spans="2:51" s="13" customFormat="1">
      <c r="B510" s="167"/>
      <c r="D510" s="161" t="s">
        <v>2624</v>
      </c>
      <c r="E510" s="168" t="s">
        <v>2156</v>
      </c>
      <c r="F510" s="169" t="s">
        <v>2834</v>
      </c>
      <c r="H510" s="170">
        <v>-4.5750000000000002</v>
      </c>
      <c r="I510" s="346"/>
      <c r="L510" s="167"/>
      <c r="M510" s="171"/>
      <c r="N510" s="172"/>
      <c r="O510" s="172"/>
      <c r="P510" s="172"/>
      <c r="Q510" s="172"/>
      <c r="R510" s="172"/>
      <c r="S510" s="172"/>
      <c r="T510" s="173"/>
      <c r="AT510" s="168" t="s">
        <v>2624</v>
      </c>
      <c r="AU510" s="168" t="s">
        <v>2217</v>
      </c>
      <c r="AV510" s="13" t="s">
        <v>2217</v>
      </c>
      <c r="AW510" s="13" t="s">
        <v>26</v>
      </c>
      <c r="AX510" s="13" t="s">
        <v>2207</v>
      </c>
      <c r="AY510" s="168" t="s">
        <v>2612</v>
      </c>
    </row>
    <row r="511" spans="2:51" s="14" customFormat="1">
      <c r="B511" s="174"/>
      <c r="D511" s="161" t="s">
        <v>2624</v>
      </c>
      <c r="E511" s="175" t="s">
        <v>2156</v>
      </c>
      <c r="F511" s="176" t="s">
        <v>2638</v>
      </c>
      <c r="H511" s="177">
        <v>-88.337999999999994</v>
      </c>
      <c r="I511" s="347"/>
      <c r="L511" s="174"/>
      <c r="M511" s="178"/>
      <c r="N511" s="179"/>
      <c r="O511" s="179"/>
      <c r="P511" s="179"/>
      <c r="Q511" s="179"/>
      <c r="R511" s="179"/>
      <c r="S511" s="179"/>
      <c r="T511" s="180"/>
      <c r="AT511" s="175" t="s">
        <v>2624</v>
      </c>
      <c r="AU511" s="175" t="s">
        <v>2217</v>
      </c>
      <c r="AV511" s="14" t="s">
        <v>2329</v>
      </c>
      <c r="AW511" s="14" t="s">
        <v>26</v>
      </c>
      <c r="AX511" s="14" t="s">
        <v>2207</v>
      </c>
      <c r="AY511" s="175" t="s">
        <v>2612</v>
      </c>
    </row>
    <row r="512" spans="2:51" s="15" customFormat="1">
      <c r="B512" s="181"/>
      <c r="D512" s="161" t="s">
        <v>2624</v>
      </c>
      <c r="E512" s="182" t="s">
        <v>2246</v>
      </c>
      <c r="F512" s="183" t="s">
        <v>2641</v>
      </c>
      <c r="H512" s="184">
        <v>575.26199999999994</v>
      </c>
      <c r="I512" s="348"/>
      <c r="L512" s="181"/>
      <c r="M512" s="185"/>
      <c r="N512" s="186"/>
      <c r="O512" s="186"/>
      <c r="P512" s="186"/>
      <c r="Q512" s="186"/>
      <c r="R512" s="186"/>
      <c r="S512" s="186"/>
      <c r="T512" s="187"/>
      <c r="AT512" s="182" t="s">
        <v>2624</v>
      </c>
      <c r="AU512" s="182" t="s">
        <v>2217</v>
      </c>
      <c r="AV512" s="15" t="s">
        <v>2389</v>
      </c>
      <c r="AW512" s="15" t="s">
        <v>26</v>
      </c>
      <c r="AX512" s="15" t="s">
        <v>2207</v>
      </c>
      <c r="AY512" s="182" t="s">
        <v>2612</v>
      </c>
    </row>
    <row r="513" spans="1:65" s="12" customFormat="1">
      <c r="B513" s="160"/>
      <c r="D513" s="161" t="s">
        <v>2624</v>
      </c>
      <c r="E513" s="162" t="s">
        <v>2156</v>
      </c>
      <c r="F513" s="163" t="s">
        <v>2774</v>
      </c>
      <c r="H513" s="162" t="s">
        <v>2156</v>
      </c>
      <c r="I513" s="345"/>
      <c r="L513" s="160"/>
      <c r="M513" s="164"/>
      <c r="N513" s="165"/>
      <c r="O513" s="165"/>
      <c r="P513" s="165"/>
      <c r="Q513" s="165"/>
      <c r="R513" s="165"/>
      <c r="S513" s="165"/>
      <c r="T513" s="166"/>
      <c r="AT513" s="162" t="s">
        <v>2624</v>
      </c>
      <c r="AU513" s="162" t="s">
        <v>2217</v>
      </c>
      <c r="AV513" s="12" t="s">
        <v>2215</v>
      </c>
      <c r="AW513" s="12" t="s">
        <v>26</v>
      </c>
      <c r="AX513" s="12" t="s">
        <v>2207</v>
      </c>
      <c r="AY513" s="162" t="s">
        <v>2612</v>
      </c>
    </row>
    <row r="514" spans="1:65" s="13" customFormat="1">
      <c r="B514" s="167"/>
      <c r="D514" s="161" t="s">
        <v>2624</v>
      </c>
      <c r="E514" s="168" t="s">
        <v>2156</v>
      </c>
      <c r="F514" s="169" t="s">
        <v>2835</v>
      </c>
      <c r="H514" s="170">
        <v>287.63099999999997</v>
      </c>
      <c r="I514" s="346"/>
      <c r="L514" s="167"/>
      <c r="M514" s="171"/>
      <c r="N514" s="172"/>
      <c r="O514" s="172"/>
      <c r="P514" s="172"/>
      <c r="Q514" s="172"/>
      <c r="R514" s="172"/>
      <c r="S514" s="172"/>
      <c r="T514" s="173"/>
      <c r="AT514" s="168" t="s">
        <v>2624</v>
      </c>
      <c r="AU514" s="168" t="s">
        <v>2217</v>
      </c>
      <c r="AV514" s="13" t="s">
        <v>2217</v>
      </c>
      <c r="AW514" s="13" t="s">
        <v>26</v>
      </c>
      <c r="AX514" s="13" t="s">
        <v>2207</v>
      </c>
      <c r="AY514" s="168" t="s">
        <v>2612</v>
      </c>
    </row>
    <row r="515" spans="1:65" s="14" customFormat="1">
      <c r="B515" s="174"/>
      <c r="D515" s="161" t="s">
        <v>2624</v>
      </c>
      <c r="E515" s="175" t="s">
        <v>2250</v>
      </c>
      <c r="F515" s="176" t="s">
        <v>2638</v>
      </c>
      <c r="H515" s="177">
        <v>287.63099999999997</v>
      </c>
      <c r="I515" s="347"/>
      <c r="L515" s="174"/>
      <c r="M515" s="178"/>
      <c r="N515" s="179"/>
      <c r="O515" s="179"/>
      <c r="P515" s="179"/>
      <c r="Q515" s="179"/>
      <c r="R515" s="179"/>
      <c r="S515" s="179"/>
      <c r="T515" s="180"/>
      <c r="AT515" s="175" t="s">
        <v>2624</v>
      </c>
      <c r="AU515" s="175" t="s">
        <v>2217</v>
      </c>
      <c r="AV515" s="14" t="s">
        <v>2329</v>
      </c>
      <c r="AW515" s="14" t="s">
        <v>26</v>
      </c>
      <c r="AX515" s="14" t="s">
        <v>2215</v>
      </c>
      <c r="AY515" s="175" t="s">
        <v>2612</v>
      </c>
    </row>
    <row r="516" spans="1:65" s="1" customFormat="1" ht="16.5" customHeight="1">
      <c r="A516" s="29"/>
      <c r="B516" s="146"/>
      <c r="C516" s="147" t="s">
        <v>2422</v>
      </c>
      <c r="D516" s="147" t="s">
        <v>2618</v>
      </c>
      <c r="E516" s="148" t="s">
        <v>2836</v>
      </c>
      <c r="F516" s="149" t="s">
        <v>2837</v>
      </c>
      <c r="G516" s="150" t="s">
        <v>2248</v>
      </c>
      <c r="H516" s="151">
        <v>24.312999999999999</v>
      </c>
      <c r="I516" s="344"/>
      <c r="J516" s="152">
        <f>ROUND(I516*H516,2)</f>
        <v>0</v>
      </c>
      <c r="K516" s="153"/>
      <c r="L516" s="30"/>
      <c r="M516" s="154" t="s">
        <v>2156</v>
      </c>
      <c r="N516" s="155" t="s">
        <v>2172</v>
      </c>
      <c r="O516" s="156">
        <v>4.9329999999999998</v>
      </c>
      <c r="P516" s="156">
        <f>O516*H516</f>
        <v>119.93602899999999</v>
      </c>
      <c r="Q516" s="156">
        <v>0</v>
      </c>
      <c r="R516" s="156">
        <f>Q516*H516</f>
        <v>0</v>
      </c>
      <c r="S516" s="156">
        <v>0</v>
      </c>
      <c r="T516" s="157">
        <f>S516*H516</f>
        <v>0</v>
      </c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R516" s="158" t="s">
        <v>2389</v>
      </c>
      <c r="AT516" s="158" t="s">
        <v>2618</v>
      </c>
      <c r="AU516" s="158" t="s">
        <v>2217</v>
      </c>
      <c r="AY516" s="17" t="s">
        <v>2612</v>
      </c>
      <c r="BE516" s="159">
        <f>IF(N516="základní",J516,0)</f>
        <v>0</v>
      </c>
      <c r="BF516" s="159">
        <f>IF(N516="snížená",J516,0)</f>
        <v>0</v>
      </c>
      <c r="BG516" s="159">
        <f>IF(N516="zákl. přenesená",J516,0)</f>
        <v>0</v>
      </c>
      <c r="BH516" s="159">
        <f>IF(N516="sníž. přenesená",J516,0)</f>
        <v>0</v>
      </c>
      <c r="BI516" s="159">
        <f>IF(N516="nulová",J516,0)</f>
        <v>0</v>
      </c>
      <c r="BJ516" s="17" t="s">
        <v>2215</v>
      </c>
      <c r="BK516" s="159">
        <f>ROUND(I516*H516,2)</f>
        <v>0</v>
      </c>
      <c r="BL516" s="17" t="s">
        <v>2389</v>
      </c>
      <c r="BM516" s="158" t="s">
        <v>2838</v>
      </c>
    </row>
    <row r="517" spans="1:65" s="12" customFormat="1">
      <c r="B517" s="160"/>
      <c r="D517" s="161" t="s">
        <v>2624</v>
      </c>
      <c r="E517" s="162" t="s">
        <v>2156</v>
      </c>
      <c r="F517" s="163" t="s">
        <v>2839</v>
      </c>
      <c r="H517" s="162" t="s">
        <v>2156</v>
      </c>
      <c r="I517" s="345"/>
      <c r="L517" s="160"/>
      <c r="M517" s="164"/>
      <c r="N517" s="165"/>
      <c r="O517" s="165"/>
      <c r="P517" s="165"/>
      <c r="Q517" s="165"/>
      <c r="R517" s="165"/>
      <c r="S517" s="165"/>
      <c r="T517" s="166"/>
      <c r="AT517" s="162" t="s">
        <v>2624</v>
      </c>
      <c r="AU517" s="162" t="s">
        <v>2217</v>
      </c>
      <c r="AV517" s="12" t="s">
        <v>2215</v>
      </c>
      <c r="AW517" s="12" t="s">
        <v>26</v>
      </c>
      <c r="AX517" s="12" t="s">
        <v>2207</v>
      </c>
      <c r="AY517" s="162" t="s">
        <v>2612</v>
      </c>
    </row>
    <row r="518" spans="1:65" s="13" customFormat="1">
      <c r="B518" s="167"/>
      <c r="D518" s="161" t="s">
        <v>2624</v>
      </c>
      <c r="E518" s="168" t="s">
        <v>2156</v>
      </c>
      <c r="F518" s="169" t="s">
        <v>2775</v>
      </c>
      <c r="H518" s="170">
        <v>24.312999999999999</v>
      </c>
      <c r="I518" s="346"/>
      <c r="L518" s="167"/>
      <c r="M518" s="171"/>
      <c r="N518" s="172"/>
      <c r="O518" s="172"/>
      <c r="P518" s="172"/>
      <c r="Q518" s="172"/>
      <c r="R518" s="172"/>
      <c r="S518" s="172"/>
      <c r="T518" s="173"/>
      <c r="AT518" s="168" t="s">
        <v>2624</v>
      </c>
      <c r="AU518" s="168" t="s">
        <v>2217</v>
      </c>
      <c r="AV518" s="13" t="s">
        <v>2217</v>
      </c>
      <c r="AW518" s="13" t="s">
        <v>26</v>
      </c>
      <c r="AX518" s="13" t="s">
        <v>2207</v>
      </c>
      <c r="AY518" s="168" t="s">
        <v>2612</v>
      </c>
    </row>
    <row r="519" spans="1:65" s="15" customFormat="1">
      <c r="B519" s="181"/>
      <c r="D519" s="161" t="s">
        <v>2624</v>
      </c>
      <c r="E519" s="182" t="s">
        <v>2262</v>
      </c>
      <c r="F519" s="183" t="s">
        <v>2641</v>
      </c>
      <c r="H519" s="184">
        <v>24.312999999999999</v>
      </c>
      <c r="I519" s="348"/>
      <c r="L519" s="181"/>
      <c r="M519" s="185"/>
      <c r="N519" s="186"/>
      <c r="O519" s="186"/>
      <c r="P519" s="186"/>
      <c r="Q519" s="186"/>
      <c r="R519" s="186"/>
      <c r="S519" s="186"/>
      <c r="T519" s="187"/>
      <c r="AT519" s="182" t="s">
        <v>2624</v>
      </c>
      <c r="AU519" s="182" t="s">
        <v>2217</v>
      </c>
      <c r="AV519" s="15" t="s">
        <v>2389</v>
      </c>
      <c r="AW519" s="15" t="s">
        <v>26</v>
      </c>
      <c r="AX519" s="15" t="s">
        <v>2215</v>
      </c>
      <c r="AY519" s="182" t="s">
        <v>2612</v>
      </c>
    </row>
    <row r="520" spans="1:65" s="1" customFormat="1" ht="16.5" customHeight="1">
      <c r="A520" s="29"/>
      <c r="B520" s="146"/>
      <c r="C520" s="147" t="s">
        <v>2361</v>
      </c>
      <c r="D520" s="147" t="s">
        <v>2618</v>
      </c>
      <c r="E520" s="148" t="s">
        <v>2841</v>
      </c>
      <c r="F520" s="149" t="s">
        <v>2842</v>
      </c>
      <c r="G520" s="150" t="s">
        <v>2248</v>
      </c>
      <c r="H520" s="151">
        <v>287.63099999999997</v>
      </c>
      <c r="I520" s="344"/>
      <c r="J520" s="152">
        <f>ROUND(I520*H520,2)</f>
        <v>0</v>
      </c>
      <c r="K520" s="153"/>
      <c r="L520" s="30"/>
      <c r="M520" s="154" t="s">
        <v>2156</v>
      </c>
      <c r="N520" s="155" t="s">
        <v>2172</v>
      </c>
      <c r="O520" s="156">
        <v>2.1</v>
      </c>
      <c r="P520" s="156">
        <f>O520*H520</f>
        <v>604.02509999999995</v>
      </c>
      <c r="Q520" s="156">
        <v>0</v>
      </c>
      <c r="R520" s="156">
        <f>Q520*H520</f>
        <v>0</v>
      </c>
      <c r="S520" s="156">
        <v>0</v>
      </c>
      <c r="T520" s="157">
        <f>S520*H520</f>
        <v>0</v>
      </c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R520" s="158" t="s">
        <v>2389</v>
      </c>
      <c r="AT520" s="158" t="s">
        <v>2618</v>
      </c>
      <c r="AU520" s="158" t="s">
        <v>2217</v>
      </c>
      <c r="AY520" s="17" t="s">
        <v>2612</v>
      </c>
      <c r="BE520" s="159">
        <f>IF(N520="základní",J520,0)</f>
        <v>0</v>
      </c>
      <c r="BF520" s="159">
        <f>IF(N520="snížená",J520,0)</f>
        <v>0</v>
      </c>
      <c r="BG520" s="159">
        <f>IF(N520="zákl. přenesená",J520,0)</f>
        <v>0</v>
      </c>
      <c r="BH520" s="159">
        <f>IF(N520="sníž. přenesená",J520,0)</f>
        <v>0</v>
      </c>
      <c r="BI520" s="159">
        <f>IF(N520="nulová",J520,0)</f>
        <v>0</v>
      </c>
      <c r="BJ520" s="17" t="s">
        <v>2215</v>
      </c>
      <c r="BK520" s="159">
        <f>ROUND(I520*H520,2)</f>
        <v>0</v>
      </c>
      <c r="BL520" s="17" t="s">
        <v>2389</v>
      </c>
      <c r="BM520" s="158" t="s">
        <v>2843</v>
      </c>
    </row>
    <row r="521" spans="1:65" s="12" customFormat="1">
      <c r="B521" s="160"/>
      <c r="D521" s="161" t="s">
        <v>2624</v>
      </c>
      <c r="E521" s="162" t="s">
        <v>2156</v>
      </c>
      <c r="F521" s="163" t="s">
        <v>2839</v>
      </c>
      <c r="H521" s="162" t="s">
        <v>2156</v>
      </c>
      <c r="I521" s="345"/>
      <c r="L521" s="160"/>
      <c r="M521" s="164"/>
      <c r="N521" s="165"/>
      <c r="O521" s="165"/>
      <c r="P521" s="165"/>
      <c r="Q521" s="165"/>
      <c r="R521" s="165"/>
      <c r="S521" s="165"/>
      <c r="T521" s="166"/>
      <c r="AT521" s="162" t="s">
        <v>2624</v>
      </c>
      <c r="AU521" s="162" t="s">
        <v>2217</v>
      </c>
      <c r="AV521" s="12" t="s">
        <v>2215</v>
      </c>
      <c r="AW521" s="12" t="s">
        <v>26</v>
      </c>
      <c r="AX521" s="12" t="s">
        <v>2207</v>
      </c>
      <c r="AY521" s="162" t="s">
        <v>2612</v>
      </c>
    </row>
    <row r="522" spans="1:65" s="13" customFormat="1">
      <c r="B522" s="167"/>
      <c r="D522" s="161" t="s">
        <v>2624</v>
      </c>
      <c r="E522" s="168" t="s">
        <v>2156</v>
      </c>
      <c r="F522" s="169" t="s">
        <v>2835</v>
      </c>
      <c r="H522" s="170">
        <v>287.63099999999997</v>
      </c>
      <c r="I522" s="346"/>
      <c r="L522" s="167"/>
      <c r="M522" s="171"/>
      <c r="N522" s="172"/>
      <c r="O522" s="172"/>
      <c r="P522" s="172"/>
      <c r="Q522" s="172"/>
      <c r="R522" s="172"/>
      <c r="S522" s="172"/>
      <c r="T522" s="173"/>
      <c r="AT522" s="168" t="s">
        <v>2624</v>
      </c>
      <c r="AU522" s="168" t="s">
        <v>2217</v>
      </c>
      <c r="AV522" s="13" t="s">
        <v>2217</v>
      </c>
      <c r="AW522" s="13" t="s">
        <v>26</v>
      </c>
      <c r="AX522" s="13" t="s">
        <v>2207</v>
      </c>
      <c r="AY522" s="168" t="s">
        <v>2612</v>
      </c>
    </row>
    <row r="523" spans="1:65" s="15" customFormat="1">
      <c r="B523" s="181"/>
      <c r="D523" s="161" t="s">
        <v>2624</v>
      </c>
      <c r="E523" s="182" t="s">
        <v>2254</v>
      </c>
      <c r="F523" s="183" t="s">
        <v>2641</v>
      </c>
      <c r="H523" s="184">
        <v>287.63099999999997</v>
      </c>
      <c r="I523" s="348"/>
      <c r="L523" s="181"/>
      <c r="M523" s="185"/>
      <c r="N523" s="186"/>
      <c r="O523" s="186"/>
      <c r="P523" s="186"/>
      <c r="Q523" s="186"/>
      <c r="R523" s="186"/>
      <c r="S523" s="186"/>
      <c r="T523" s="187"/>
      <c r="AT523" s="182" t="s">
        <v>2624</v>
      </c>
      <c r="AU523" s="182" t="s">
        <v>2217</v>
      </c>
      <c r="AV523" s="15" t="s">
        <v>2389</v>
      </c>
      <c r="AW523" s="15" t="s">
        <v>26</v>
      </c>
      <c r="AX523" s="15" t="s">
        <v>2215</v>
      </c>
      <c r="AY523" s="182" t="s">
        <v>2612</v>
      </c>
    </row>
    <row r="524" spans="1:65" s="1" customFormat="1" ht="21.75" customHeight="1">
      <c r="A524" s="29"/>
      <c r="B524" s="146"/>
      <c r="C524" s="147" t="s">
        <v>2450</v>
      </c>
      <c r="D524" s="147" t="s">
        <v>2618</v>
      </c>
      <c r="E524" s="148" t="s">
        <v>415</v>
      </c>
      <c r="F524" s="149" t="s">
        <v>416</v>
      </c>
      <c r="G524" s="150" t="s">
        <v>2248</v>
      </c>
      <c r="H524" s="151">
        <v>283.39999999999998</v>
      </c>
      <c r="I524" s="344"/>
      <c r="J524" s="152">
        <f>ROUND(I524*H524,2)</f>
        <v>0</v>
      </c>
      <c r="K524" s="153"/>
      <c r="L524" s="30"/>
      <c r="M524" s="154" t="s">
        <v>2156</v>
      </c>
      <c r="N524" s="155" t="s">
        <v>2172</v>
      </c>
      <c r="O524" s="156">
        <v>0.86499999999999999</v>
      </c>
      <c r="P524" s="156">
        <f>O524*H524</f>
        <v>245.14099999999999</v>
      </c>
      <c r="Q524" s="156">
        <v>0</v>
      </c>
      <c r="R524" s="156">
        <f>Q524*H524</f>
        <v>0</v>
      </c>
      <c r="S524" s="156">
        <v>0</v>
      </c>
      <c r="T524" s="157">
        <f>S524*H524</f>
        <v>0</v>
      </c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R524" s="158" t="s">
        <v>2389</v>
      </c>
      <c r="AT524" s="158" t="s">
        <v>2618</v>
      </c>
      <c r="AU524" s="158" t="s">
        <v>2217</v>
      </c>
      <c r="AY524" s="17" t="s">
        <v>2612</v>
      </c>
      <c r="BE524" s="159">
        <f>IF(N524="základní",J524,0)</f>
        <v>0</v>
      </c>
      <c r="BF524" s="159">
        <f>IF(N524="snížená",J524,0)</f>
        <v>0</v>
      </c>
      <c r="BG524" s="159">
        <f>IF(N524="zákl. přenesená",J524,0)</f>
        <v>0</v>
      </c>
      <c r="BH524" s="159">
        <f>IF(N524="sníž. přenesená",J524,0)</f>
        <v>0</v>
      </c>
      <c r="BI524" s="159">
        <f>IF(N524="nulová",J524,0)</f>
        <v>0</v>
      </c>
      <c r="BJ524" s="17" t="s">
        <v>2215</v>
      </c>
      <c r="BK524" s="159">
        <f>ROUND(I524*H524,2)</f>
        <v>0</v>
      </c>
      <c r="BL524" s="17" t="s">
        <v>2389</v>
      </c>
      <c r="BM524" s="158" t="s">
        <v>417</v>
      </c>
    </row>
    <row r="525" spans="1:65" s="12" customFormat="1">
      <c r="B525" s="160"/>
      <c r="D525" s="161" t="s">
        <v>2624</v>
      </c>
      <c r="E525" s="162" t="s">
        <v>2156</v>
      </c>
      <c r="F525" s="163" t="s">
        <v>55</v>
      </c>
      <c r="H525" s="162" t="s">
        <v>2156</v>
      </c>
      <c r="I525" s="345"/>
      <c r="L525" s="160"/>
      <c r="M525" s="164"/>
      <c r="N525" s="165"/>
      <c r="O525" s="165"/>
      <c r="P525" s="165"/>
      <c r="Q525" s="165"/>
      <c r="R525" s="165"/>
      <c r="S525" s="165"/>
      <c r="T525" s="166"/>
      <c r="AT525" s="162" t="s">
        <v>2624</v>
      </c>
      <c r="AU525" s="162" t="s">
        <v>2217</v>
      </c>
      <c r="AV525" s="12" t="s">
        <v>2215</v>
      </c>
      <c r="AW525" s="12" t="s">
        <v>26</v>
      </c>
      <c r="AX525" s="12" t="s">
        <v>2207</v>
      </c>
      <c r="AY525" s="162" t="s">
        <v>2612</v>
      </c>
    </row>
    <row r="526" spans="1:65" s="13" customFormat="1">
      <c r="B526" s="167"/>
      <c r="D526" s="161" t="s">
        <v>2624</v>
      </c>
      <c r="E526" s="168" t="s">
        <v>2156</v>
      </c>
      <c r="F526" s="169" t="s">
        <v>418</v>
      </c>
      <c r="H526" s="170">
        <v>566.79999999999995</v>
      </c>
      <c r="I526" s="346"/>
      <c r="L526" s="167"/>
      <c r="M526" s="171"/>
      <c r="N526" s="172"/>
      <c r="O526" s="172"/>
      <c r="P526" s="172"/>
      <c r="Q526" s="172"/>
      <c r="R526" s="172"/>
      <c r="S526" s="172"/>
      <c r="T526" s="173"/>
      <c r="AT526" s="168" t="s">
        <v>2624</v>
      </c>
      <c r="AU526" s="168" t="s">
        <v>2217</v>
      </c>
      <c r="AV526" s="13" t="s">
        <v>2217</v>
      </c>
      <c r="AW526" s="13" t="s">
        <v>26</v>
      </c>
      <c r="AX526" s="13" t="s">
        <v>2207</v>
      </c>
      <c r="AY526" s="168" t="s">
        <v>2612</v>
      </c>
    </row>
    <row r="527" spans="1:65" s="14" customFormat="1">
      <c r="B527" s="174"/>
      <c r="D527" s="161" t="s">
        <v>2624</v>
      </c>
      <c r="E527" s="175" t="s">
        <v>2156</v>
      </c>
      <c r="F527" s="176" t="s">
        <v>2638</v>
      </c>
      <c r="H527" s="177">
        <v>566.79999999999995</v>
      </c>
      <c r="I527" s="347"/>
      <c r="L527" s="174"/>
      <c r="M527" s="178"/>
      <c r="N527" s="179"/>
      <c r="O527" s="179"/>
      <c r="P527" s="179"/>
      <c r="Q527" s="179"/>
      <c r="R527" s="179"/>
      <c r="S527" s="179"/>
      <c r="T527" s="180"/>
      <c r="AT527" s="175" t="s">
        <v>2624</v>
      </c>
      <c r="AU527" s="175" t="s">
        <v>2217</v>
      </c>
      <c r="AV527" s="14" t="s">
        <v>2329</v>
      </c>
      <c r="AW527" s="14" t="s">
        <v>26</v>
      </c>
      <c r="AX527" s="14" t="s">
        <v>2207</v>
      </c>
      <c r="AY527" s="175" t="s">
        <v>2612</v>
      </c>
    </row>
    <row r="528" spans="1:65" s="15" customFormat="1">
      <c r="B528" s="181"/>
      <c r="D528" s="161" t="s">
        <v>2624</v>
      </c>
      <c r="E528" s="182" t="s">
        <v>60</v>
      </c>
      <c r="F528" s="183" t="s">
        <v>2641</v>
      </c>
      <c r="H528" s="184">
        <v>566.79999999999995</v>
      </c>
      <c r="I528" s="348"/>
      <c r="L528" s="181"/>
      <c r="M528" s="185"/>
      <c r="N528" s="186"/>
      <c r="O528" s="186"/>
      <c r="P528" s="186"/>
      <c r="Q528" s="186"/>
      <c r="R528" s="186"/>
      <c r="S528" s="186"/>
      <c r="T528" s="187"/>
      <c r="AT528" s="182" t="s">
        <v>2624</v>
      </c>
      <c r="AU528" s="182" t="s">
        <v>2217</v>
      </c>
      <c r="AV528" s="15" t="s">
        <v>2389</v>
      </c>
      <c r="AW528" s="15" t="s">
        <v>26</v>
      </c>
      <c r="AX528" s="15" t="s">
        <v>2207</v>
      </c>
      <c r="AY528" s="182" t="s">
        <v>2612</v>
      </c>
    </row>
    <row r="529" spans="1:65" s="12" customFormat="1">
      <c r="B529" s="160"/>
      <c r="D529" s="161" t="s">
        <v>2624</v>
      </c>
      <c r="E529" s="162" t="s">
        <v>2156</v>
      </c>
      <c r="F529" s="163" t="s">
        <v>2774</v>
      </c>
      <c r="H529" s="162" t="s">
        <v>2156</v>
      </c>
      <c r="I529" s="345"/>
      <c r="L529" s="160"/>
      <c r="M529" s="164"/>
      <c r="N529" s="165"/>
      <c r="O529" s="165"/>
      <c r="P529" s="165"/>
      <c r="Q529" s="165"/>
      <c r="R529" s="165"/>
      <c r="S529" s="165"/>
      <c r="T529" s="166"/>
      <c r="AT529" s="162" t="s">
        <v>2624</v>
      </c>
      <c r="AU529" s="162" t="s">
        <v>2217</v>
      </c>
      <c r="AV529" s="12" t="s">
        <v>2215</v>
      </c>
      <c r="AW529" s="12" t="s">
        <v>26</v>
      </c>
      <c r="AX529" s="12" t="s">
        <v>2207</v>
      </c>
      <c r="AY529" s="162" t="s">
        <v>2612</v>
      </c>
    </row>
    <row r="530" spans="1:65" s="13" customFormat="1">
      <c r="B530" s="167"/>
      <c r="D530" s="161" t="s">
        <v>2624</v>
      </c>
      <c r="E530" s="168" t="s">
        <v>2156</v>
      </c>
      <c r="F530" s="169" t="s">
        <v>419</v>
      </c>
      <c r="H530" s="170">
        <v>283.39999999999998</v>
      </c>
      <c r="I530" s="346"/>
      <c r="L530" s="167"/>
      <c r="M530" s="171"/>
      <c r="N530" s="172"/>
      <c r="O530" s="172"/>
      <c r="P530" s="172"/>
      <c r="Q530" s="172"/>
      <c r="R530" s="172"/>
      <c r="S530" s="172"/>
      <c r="T530" s="173"/>
      <c r="AT530" s="168" t="s">
        <v>2624</v>
      </c>
      <c r="AU530" s="168" t="s">
        <v>2217</v>
      </c>
      <c r="AV530" s="13" t="s">
        <v>2217</v>
      </c>
      <c r="AW530" s="13" t="s">
        <v>26</v>
      </c>
      <c r="AX530" s="13" t="s">
        <v>2207</v>
      </c>
      <c r="AY530" s="168" t="s">
        <v>2612</v>
      </c>
    </row>
    <row r="531" spans="1:65" s="14" customFormat="1">
      <c r="B531" s="174"/>
      <c r="D531" s="161" t="s">
        <v>2624</v>
      </c>
      <c r="E531" s="175" t="s">
        <v>63</v>
      </c>
      <c r="F531" s="176" t="s">
        <v>2638</v>
      </c>
      <c r="H531" s="177">
        <v>283.39999999999998</v>
      </c>
      <c r="I531" s="347"/>
      <c r="L531" s="174"/>
      <c r="M531" s="178"/>
      <c r="N531" s="179"/>
      <c r="O531" s="179"/>
      <c r="P531" s="179"/>
      <c r="Q531" s="179"/>
      <c r="R531" s="179"/>
      <c r="S531" s="179"/>
      <c r="T531" s="180"/>
      <c r="AT531" s="175" t="s">
        <v>2624</v>
      </c>
      <c r="AU531" s="175" t="s">
        <v>2217</v>
      </c>
      <c r="AV531" s="14" t="s">
        <v>2329</v>
      </c>
      <c r="AW531" s="14" t="s">
        <v>26</v>
      </c>
      <c r="AX531" s="14" t="s">
        <v>2215</v>
      </c>
      <c r="AY531" s="175" t="s">
        <v>2612</v>
      </c>
    </row>
    <row r="532" spans="1:65" s="1" customFormat="1" ht="21.75" customHeight="1">
      <c r="A532" s="29"/>
      <c r="B532" s="146"/>
      <c r="C532" s="147" t="s">
        <v>4</v>
      </c>
      <c r="D532" s="147" t="s">
        <v>2618</v>
      </c>
      <c r="E532" s="148" t="s">
        <v>420</v>
      </c>
      <c r="F532" s="149" t="s">
        <v>421</v>
      </c>
      <c r="G532" s="150" t="s">
        <v>2248</v>
      </c>
      <c r="H532" s="151">
        <v>283.39999999999998</v>
      </c>
      <c r="I532" s="344"/>
      <c r="J532" s="152">
        <f>ROUND(I532*H532,2)</f>
        <v>0</v>
      </c>
      <c r="K532" s="153"/>
      <c r="L532" s="30"/>
      <c r="M532" s="154" t="s">
        <v>2156</v>
      </c>
      <c r="N532" s="155" t="s">
        <v>2172</v>
      </c>
      <c r="O532" s="156">
        <v>1.17</v>
      </c>
      <c r="P532" s="156">
        <f>O532*H532</f>
        <v>331.57799999999997</v>
      </c>
      <c r="Q532" s="156">
        <v>0</v>
      </c>
      <c r="R532" s="156">
        <f>Q532*H532</f>
        <v>0</v>
      </c>
      <c r="S532" s="156">
        <v>0</v>
      </c>
      <c r="T532" s="157">
        <f>S532*H532</f>
        <v>0</v>
      </c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R532" s="158" t="s">
        <v>2389</v>
      </c>
      <c r="AT532" s="158" t="s">
        <v>2618</v>
      </c>
      <c r="AU532" s="158" t="s">
        <v>2217</v>
      </c>
      <c r="AY532" s="17" t="s">
        <v>2612</v>
      </c>
      <c r="BE532" s="159">
        <f>IF(N532="základní",J532,0)</f>
        <v>0</v>
      </c>
      <c r="BF532" s="159">
        <f>IF(N532="snížená",J532,0)</f>
        <v>0</v>
      </c>
      <c r="BG532" s="159">
        <f>IF(N532="zákl. přenesená",J532,0)</f>
        <v>0</v>
      </c>
      <c r="BH532" s="159">
        <f>IF(N532="sníž. přenesená",J532,0)</f>
        <v>0</v>
      </c>
      <c r="BI532" s="159">
        <f>IF(N532="nulová",J532,0)</f>
        <v>0</v>
      </c>
      <c r="BJ532" s="17" t="s">
        <v>2215</v>
      </c>
      <c r="BK532" s="159">
        <f>ROUND(I532*H532,2)</f>
        <v>0</v>
      </c>
      <c r="BL532" s="17" t="s">
        <v>2389</v>
      </c>
      <c r="BM532" s="158" t="s">
        <v>422</v>
      </c>
    </row>
    <row r="533" spans="1:65" s="12" customFormat="1">
      <c r="B533" s="160"/>
      <c r="D533" s="161" t="s">
        <v>2624</v>
      </c>
      <c r="E533" s="162" t="s">
        <v>2156</v>
      </c>
      <c r="F533" s="163" t="s">
        <v>2839</v>
      </c>
      <c r="H533" s="162" t="s">
        <v>2156</v>
      </c>
      <c r="I533" s="345"/>
      <c r="L533" s="160"/>
      <c r="M533" s="164"/>
      <c r="N533" s="165"/>
      <c r="O533" s="165"/>
      <c r="P533" s="165"/>
      <c r="Q533" s="165"/>
      <c r="R533" s="165"/>
      <c r="S533" s="165"/>
      <c r="T533" s="166"/>
      <c r="AT533" s="162" t="s">
        <v>2624</v>
      </c>
      <c r="AU533" s="162" t="s">
        <v>2217</v>
      </c>
      <c r="AV533" s="12" t="s">
        <v>2215</v>
      </c>
      <c r="AW533" s="12" t="s">
        <v>26</v>
      </c>
      <c r="AX533" s="12" t="s">
        <v>2207</v>
      </c>
      <c r="AY533" s="162" t="s">
        <v>2612</v>
      </c>
    </row>
    <row r="534" spans="1:65" s="13" customFormat="1">
      <c r="B534" s="167"/>
      <c r="D534" s="161" t="s">
        <v>2624</v>
      </c>
      <c r="E534" s="168" t="s">
        <v>2156</v>
      </c>
      <c r="F534" s="169" t="s">
        <v>419</v>
      </c>
      <c r="H534" s="170">
        <v>283.39999999999998</v>
      </c>
      <c r="I534" s="346"/>
      <c r="L534" s="167"/>
      <c r="M534" s="171"/>
      <c r="N534" s="172"/>
      <c r="O534" s="172"/>
      <c r="P534" s="172"/>
      <c r="Q534" s="172"/>
      <c r="R534" s="172"/>
      <c r="S534" s="172"/>
      <c r="T534" s="173"/>
      <c r="AT534" s="168" t="s">
        <v>2624</v>
      </c>
      <c r="AU534" s="168" t="s">
        <v>2217</v>
      </c>
      <c r="AV534" s="13" t="s">
        <v>2217</v>
      </c>
      <c r="AW534" s="13" t="s">
        <v>26</v>
      </c>
      <c r="AX534" s="13" t="s">
        <v>2207</v>
      </c>
      <c r="AY534" s="168" t="s">
        <v>2612</v>
      </c>
    </row>
    <row r="535" spans="1:65" s="15" customFormat="1">
      <c r="B535" s="181"/>
      <c r="D535" s="161" t="s">
        <v>2624</v>
      </c>
      <c r="E535" s="182" t="s">
        <v>303</v>
      </c>
      <c r="F535" s="183" t="s">
        <v>2641</v>
      </c>
      <c r="H535" s="184">
        <v>283.39999999999998</v>
      </c>
      <c r="I535" s="348"/>
      <c r="L535" s="181"/>
      <c r="M535" s="185"/>
      <c r="N535" s="186"/>
      <c r="O535" s="186"/>
      <c r="P535" s="186"/>
      <c r="Q535" s="186"/>
      <c r="R535" s="186"/>
      <c r="S535" s="186"/>
      <c r="T535" s="187"/>
      <c r="AT535" s="182" t="s">
        <v>2624</v>
      </c>
      <c r="AU535" s="182" t="s">
        <v>2217</v>
      </c>
      <c r="AV535" s="15" t="s">
        <v>2389</v>
      </c>
      <c r="AW535" s="15" t="s">
        <v>26</v>
      </c>
      <c r="AX535" s="15" t="s">
        <v>2215</v>
      </c>
      <c r="AY535" s="182" t="s">
        <v>2612</v>
      </c>
    </row>
    <row r="536" spans="1:65" s="1" customFormat="1" ht="16.5" customHeight="1">
      <c r="A536" s="29"/>
      <c r="B536" s="146"/>
      <c r="C536" s="147" t="s">
        <v>2869</v>
      </c>
      <c r="D536" s="147" t="s">
        <v>2618</v>
      </c>
      <c r="E536" s="148" t="s">
        <v>2844</v>
      </c>
      <c r="F536" s="149" t="s">
        <v>2845</v>
      </c>
      <c r="G536" s="150" t="s">
        <v>2248</v>
      </c>
      <c r="H536" s="151">
        <v>300.52600000000001</v>
      </c>
      <c r="I536" s="344"/>
      <c r="J536" s="152">
        <f>ROUND(I536*H536,2)</f>
        <v>0</v>
      </c>
      <c r="K536" s="153"/>
      <c r="L536" s="30"/>
      <c r="M536" s="154" t="s">
        <v>2156</v>
      </c>
      <c r="N536" s="155" t="s">
        <v>2172</v>
      </c>
      <c r="O536" s="156">
        <v>1.7629999999999999</v>
      </c>
      <c r="P536" s="156">
        <f>O536*H536</f>
        <v>529.82733799999994</v>
      </c>
      <c r="Q536" s="156">
        <v>0</v>
      </c>
      <c r="R536" s="156">
        <f>Q536*H536</f>
        <v>0</v>
      </c>
      <c r="S536" s="156">
        <v>0</v>
      </c>
      <c r="T536" s="157">
        <f>S536*H536</f>
        <v>0</v>
      </c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R536" s="158" t="s">
        <v>2389</v>
      </c>
      <c r="AT536" s="158" t="s">
        <v>2618</v>
      </c>
      <c r="AU536" s="158" t="s">
        <v>2217</v>
      </c>
      <c r="AY536" s="17" t="s">
        <v>2612</v>
      </c>
      <c r="BE536" s="159">
        <f>IF(N536="základní",J536,0)</f>
        <v>0</v>
      </c>
      <c r="BF536" s="159">
        <f>IF(N536="snížená",J536,0)</f>
        <v>0</v>
      </c>
      <c r="BG536" s="159">
        <f>IF(N536="zákl. přenesená",J536,0)</f>
        <v>0</v>
      </c>
      <c r="BH536" s="159">
        <f>IF(N536="sníž. přenesená",J536,0)</f>
        <v>0</v>
      </c>
      <c r="BI536" s="159">
        <f>IF(N536="nulová",J536,0)</f>
        <v>0</v>
      </c>
      <c r="BJ536" s="17" t="s">
        <v>2215</v>
      </c>
      <c r="BK536" s="159">
        <f>ROUND(I536*H536,2)</f>
        <v>0</v>
      </c>
      <c r="BL536" s="17" t="s">
        <v>2389</v>
      </c>
      <c r="BM536" s="158" t="s">
        <v>2846</v>
      </c>
    </row>
    <row r="537" spans="1:65" s="13" customFormat="1">
      <c r="B537" s="167"/>
      <c r="D537" s="161" t="s">
        <v>2624</v>
      </c>
      <c r="E537" s="168" t="s">
        <v>2156</v>
      </c>
      <c r="F537" s="169" t="s">
        <v>2847</v>
      </c>
      <c r="H537" s="170">
        <v>187.166</v>
      </c>
      <c r="I537" s="346"/>
      <c r="L537" s="167"/>
      <c r="M537" s="171"/>
      <c r="N537" s="172"/>
      <c r="O537" s="172"/>
      <c r="P537" s="172"/>
      <c r="Q537" s="172"/>
      <c r="R537" s="172"/>
      <c r="S537" s="172"/>
      <c r="T537" s="173"/>
      <c r="AT537" s="168" t="s">
        <v>2624</v>
      </c>
      <c r="AU537" s="168" t="s">
        <v>2217</v>
      </c>
      <c r="AV537" s="13" t="s">
        <v>2217</v>
      </c>
      <c r="AW537" s="13" t="s">
        <v>26</v>
      </c>
      <c r="AX537" s="13" t="s">
        <v>2207</v>
      </c>
      <c r="AY537" s="168" t="s">
        <v>2612</v>
      </c>
    </row>
    <row r="538" spans="1:65" s="13" customFormat="1">
      <c r="B538" s="167"/>
      <c r="D538" s="161" t="s">
        <v>2624</v>
      </c>
      <c r="E538" s="168" t="s">
        <v>2156</v>
      </c>
      <c r="F538" s="169" t="s">
        <v>423</v>
      </c>
      <c r="H538" s="170">
        <v>113.36</v>
      </c>
      <c r="I538" s="346"/>
      <c r="L538" s="167"/>
      <c r="M538" s="171"/>
      <c r="N538" s="172"/>
      <c r="O538" s="172"/>
      <c r="P538" s="172"/>
      <c r="Q538" s="172"/>
      <c r="R538" s="172"/>
      <c r="S538" s="172"/>
      <c r="T538" s="173"/>
      <c r="AT538" s="168" t="s">
        <v>2624</v>
      </c>
      <c r="AU538" s="168" t="s">
        <v>2217</v>
      </c>
      <c r="AV538" s="13" t="s">
        <v>2217</v>
      </c>
      <c r="AW538" s="13" t="s">
        <v>26</v>
      </c>
      <c r="AX538" s="13" t="s">
        <v>2207</v>
      </c>
      <c r="AY538" s="168" t="s">
        <v>2612</v>
      </c>
    </row>
    <row r="539" spans="1:65" s="15" customFormat="1">
      <c r="B539" s="181"/>
      <c r="D539" s="161" t="s">
        <v>2624</v>
      </c>
      <c r="E539" s="182" t="s">
        <v>2156</v>
      </c>
      <c r="F539" s="183" t="s">
        <v>2641</v>
      </c>
      <c r="H539" s="184">
        <v>300.52600000000001</v>
      </c>
      <c r="I539" s="348"/>
      <c r="L539" s="181"/>
      <c r="M539" s="185"/>
      <c r="N539" s="186"/>
      <c r="O539" s="186"/>
      <c r="P539" s="186"/>
      <c r="Q539" s="186"/>
      <c r="R539" s="186"/>
      <c r="S539" s="186"/>
      <c r="T539" s="187"/>
      <c r="AT539" s="182" t="s">
        <v>2624</v>
      </c>
      <c r="AU539" s="182" t="s">
        <v>2217</v>
      </c>
      <c r="AV539" s="15" t="s">
        <v>2389</v>
      </c>
      <c r="AW539" s="15" t="s">
        <v>26</v>
      </c>
      <c r="AX539" s="15" t="s">
        <v>2215</v>
      </c>
      <c r="AY539" s="182" t="s">
        <v>2612</v>
      </c>
    </row>
    <row r="540" spans="1:65" s="1" customFormat="1" ht="24.2" customHeight="1">
      <c r="A540" s="29"/>
      <c r="B540" s="146"/>
      <c r="C540" s="147" t="s">
        <v>2880</v>
      </c>
      <c r="D540" s="147" t="s">
        <v>2618</v>
      </c>
      <c r="E540" s="148" t="s">
        <v>2848</v>
      </c>
      <c r="F540" s="149" t="s">
        <v>2849</v>
      </c>
      <c r="G540" s="150" t="s">
        <v>2345</v>
      </c>
      <c r="H540" s="151">
        <v>66</v>
      </c>
      <c r="I540" s="344"/>
      <c r="J540" s="152">
        <f>ROUND(I540*H540,2)</f>
        <v>0</v>
      </c>
      <c r="K540" s="153"/>
      <c r="L540" s="30"/>
      <c r="M540" s="154" t="s">
        <v>2156</v>
      </c>
      <c r="N540" s="155" t="s">
        <v>2172</v>
      </c>
      <c r="O540" s="156">
        <v>0.94899999999999995</v>
      </c>
      <c r="P540" s="156">
        <f>O540*H540</f>
        <v>62.634</v>
      </c>
      <c r="Q540" s="156">
        <v>3.5999999999999999E-3</v>
      </c>
      <c r="R540" s="156">
        <f>Q540*H540</f>
        <v>0.23760000000000001</v>
      </c>
      <c r="S540" s="156">
        <v>0</v>
      </c>
      <c r="T540" s="157">
        <f>S540*H540</f>
        <v>0</v>
      </c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R540" s="158" t="s">
        <v>2389</v>
      </c>
      <c r="AT540" s="158" t="s">
        <v>2618</v>
      </c>
      <c r="AU540" s="158" t="s">
        <v>2217</v>
      </c>
      <c r="AY540" s="17" t="s">
        <v>2612</v>
      </c>
      <c r="BE540" s="159">
        <f>IF(N540="základní",J540,0)</f>
        <v>0</v>
      </c>
      <c r="BF540" s="159">
        <f>IF(N540="snížená",J540,0)</f>
        <v>0</v>
      </c>
      <c r="BG540" s="159">
        <f>IF(N540="zákl. přenesená",J540,0)</f>
        <v>0</v>
      </c>
      <c r="BH540" s="159">
        <f>IF(N540="sníž. přenesená",J540,0)</f>
        <v>0</v>
      </c>
      <c r="BI540" s="159">
        <f>IF(N540="nulová",J540,0)</f>
        <v>0</v>
      </c>
      <c r="BJ540" s="17" t="s">
        <v>2215</v>
      </c>
      <c r="BK540" s="159">
        <f>ROUND(I540*H540,2)</f>
        <v>0</v>
      </c>
      <c r="BL540" s="17" t="s">
        <v>2389</v>
      </c>
      <c r="BM540" s="158" t="s">
        <v>2850</v>
      </c>
    </row>
    <row r="541" spans="1:65" s="12" customFormat="1">
      <c r="B541" s="160"/>
      <c r="D541" s="161" t="s">
        <v>2624</v>
      </c>
      <c r="E541" s="162" t="s">
        <v>2156</v>
      </c>
      <c r="F541" s="163" t="s">
        <v>2851</v>
      </c>
      <c r="H541" s="162" t="s">
        <v>2156</v>
      </c>
      <c r="I541" s="345"/>
      <c r="L541" s="160"/>
      <c r="M541" s="164"/>
      <c r="N541" s="165"/>
      <c r="O541" s="165"/>
      <c r="P541" s="165"/>
      <c r="Q541" s="165"/>
      <c r="R541" s="165"/>
      <c r="S541" s="165"/>
      <c r="T541" s="166"/>
      <c r="AT541" s="162" t="s">
        <v>2624</v>
      </c>
      <c r="AU541" s="162" t="s">
        <v>2217</v>
      </c>
      <c r="AV541" s="12" t="s">
        <v>2215</v>
      </c>
      <c r="AW541" s="12" t="s">
        <v>26</v>
      </c>
      <c r="AX541" s="12" t="s">
        <v>2207</v>
      </c>
      <c r="AY541" s="162" t="s">
        <v>2612</v>
      </c>
    </row>
    <row r="542" spans="1:65" s="13" customFormat="1">
      <c r="B542" s="167"/>
      <c r="D542" s="161" t="s">
        <v>2624</v>
      </c>
      <c r="E542" s="168" t="s">
        <v>2156</v>
      </c>
      <c r="F542" s="169" t="s">
        <v>424</v>
      </c>
      <c r="H542" s="170">
        <v>37</v>
      </c>
      <c r="I542" s="346"/>
      <c r="L542" s="167"/>
      <c r="M542" s="171"/>
      <c r="N542" s="172"/>
      <c r="O542" s="172"/>
      <c r="P542" s="172"/>
      <c r="Q542" s="172"/>
      <c r="R542" s="172"/>
      <c r="S542" s="172"/>
      <c r="T542" s="173"/>
      <c r="AT542" s="168" t="s">
        <v>2624</v>
      </c>
      <c r="AU542" s="168" t="s">
        <v>2217</v>
      </c>
      <c r="AV542" s="13" t="s">
        <v>2217</v>
      </c>
      <c r="AW542" s="13" t="s">
        <v>26</v>
      </c>
      <c r="AX542" s="13" t="s">
        <v>2207</v>
      </c>
      <c r="AY542" s="168" t="s">
        <v>2612</v>
      </c>
    </row>
    <row r="543" spans="1:65" s="13" customFormat="1">
      <c r="B543" s="167"/>
      <c r="D543" s="161" t="s">
        <v>2624</v>
      </c>
      <c r="E543" s="168" t="s">
        <v>2156</v>
      </c>
      <c r="F543" s="169" t="s">
        <v>425</v>
      </c>
      <c r="H543" s="170">
        <v>18.5</v>
      </c>
      <c r="I543" s="346"/>
      <c r="L543" s="167"/>
      <c r="M543" s="171"/>
      <c r="N543" s="172"/>
      <c r="O543" s="172"/>
      <c r="P543" s="172"/>
      <c r="Q543" s="172"/>
      <c r="R543" s="172"/>
      <c r="S543" s="172"/>
      <c r="T543" s="173"/>
      <c r="AT543" s="168" t="s">
        <v>2624</v>
      </c>
      <c r="AU543" s="168" t="s">
        <v>2217</v>
      </c>
      <c r="AV543" s="13" t="s">
        <v>2217</v>
      </c>
      <c r="AW543" s="13" t="s">
        <v>26</v>
      </c>
      <c r="AX543" s="13" t="s">
        <v>2207</v>
      </c>
      <c r="AY543" s="168" t="s">
        <v>2612</v>
      </c>
    </row>
    <row r="544" spans="1:65" s="13" customFormat="1">
      <c r="B544" s="167"/>
      <c r="D544" s="161" t="s">
        <v>2624</v>
      </c>
      <c r="E544" s="168" t="s">
        <v>2156</v>
      </c>
      <c r="F544" s="169" t="s">
        <v>426</v>
      </c>
      <c r="H544" s="170">
        <v>10.5</v>
      </c>
      <c r="I544" s="346"/>
      <c r="L544" s="167"/>
      <c r="M544" s="171"/>
      <c r="N544" s="172"/>
      <c r="O544" s="172"/>
      <c r="P544" s="172"/>
      <c r="Q544" s="172"/>
      <c r="R544" s="172"/>
      <c r="S544" s="172"/>
      <c r="T544" s="173"/>
      <c r="AT544" s="168" t="s">
        <v>2624</v>
      </c>
      <c r="AU544" s="168" t="s">
        <v>2217</v>
      </c>
      <c r="AV544" s="13" t="s">
        <v>2217</v>
      </c>
      <c r="AW544" s="13" t="s">
        <v>26</v>
      </c>
      <c r="AX544" s="13" t="s">
        <v>2207</v>
      </c>
      <c r="AY544" s="168" t="s">
        <v>2612</v>
      </c>
    </row>
    <row r="545" spans="1:65" s="15" customFormat="1">
      <c r="B545" s="181"/>
      <c r="D545" s="161" t="s">
        <v>2624</v>
      </c>
      <c r="E545" s="182" t="s">
        <v>2459</v>
      </c>
      <c r="F545" s="183" t="s">
        <v>2641</v>
      </c>
      <c r="H545" s="184">
        <v>66</v>
      </c>
      <c r="I545" s="348"/>
      <c r="L545" s="181"/>
      <c r="M545" s="185"/>
      <c r="N545" s="186"/>
      <c r="O545" s="186"/>
      <c r="P545" s="186"/>
      <c r="Q545" s="186"/>
      <c r="R545" s="186"/>
      <c r="S545" s="186"/>
      <c r="T545" s="187"/>
      <c r="AT545" s="182" t="s">
        <v>2624</v>
      </c>
      <c r="AU545" s="182" t="s">
        <v>2217</v>
      </c>
      <c r="AV545" s="15" t="s">
        <v>2389</v>
      </c>
      <c r="AW545" s="15" t="s">
        <v>26</v>
      </c>
      <c r="AX545" s="15" t="s">
        <v>2215</v>
      </c>
      <c r="AY545" s="182" t="s">
        <v>2612</v>
      </c>
    </row>
    <row r="546" spans="1:65" s="1" customFormat="1" ht="16.5" customHeight="1">
      <c r="A546" s="29"/>
      <c r="B546" s="146"/>
      <c r="C546" s="188" t="s">
        <v>2456</v>
      </c>
      <c r="D546" s="188" t="s">
        <v>2855</v>
      </c>
      <c r="E546" s="189" t="s">
        <v>2856</v>
      </c>
      <c r="F546" s="190" t="s">
        <v>2857</v>
      </c>
      <c r="G546" s="191" t="s">
        <v>2345</v>
      </c>
      <c r="H546" s="192">
        <v>69.3</v>
      </c>
      <c r="I546" s="349"/>
      <c r="J546" s="193">
        <f>ROUND(I546*H546,2)</f>
        <v>0</v>
      </c>
      <c r="K546" s="194"/>
      <c r="L546" s="195"/>
      <c r="M546" s="196" t="s">
        <v>2156</v>
      </c>
      <c r="N546" s="197" t="s">
        <v>2172</v>
      </c>
      <c r="O546" s="156">
        <v>0</v>
      </c>
      <c r="P546" s="156">
        <f>O546*H546</f>
        <v>0</v>
      </c>
      <c r="Q546" s="156">
        <v>3.6799999999999999E-2</v>
      </c>
      <c r="R546" s="156">
        <f>Q546*H546</f>
        <v>2.5502400000000001</v>
      </c>
      <c r="S546" s="156">
        <v>0</v>
      </c>
      <c r="T546" s="157">
        <f>S546*H546</f>
        <v>0</v>
      </c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R546" s="158" t="s">
        <v>2342</v>
      </c>
      <c r="AT546" s="158" t="s">
        <v>2855</v>
      </c>
      <c r="AU546" s="158" t="s">
        <v>2217</v>
      </c>
      <c r="AY546" s="17" t="s">
        <v>2612</v>
      </c>
      <c r="BE546" s="159">
        <f>IF(N546="základní",J546,0)</f>
        <v>0</v>
      </c>
      <c r="BF546" s="159">
        <f>IF(N546="snížená",J546,0)</f>
        <v>0</v>
      </c>
      <c r="BG546" s="159">
        <f>IF(N546="zákl. přenesená",J546,0)</f>
        <v>0</v>
      </c>
      <c r="BH546" s="159">
        <f>IF(N546="sníž. přenesená",J546,0)</f>
        <v>0</v>
      </c>
      <c r="BI546" s="159">
        <f>IF(N546="nulová",J546,0)</f>
        <v>0</v>
      </c>
      <c r="BJ546" s="17" t="s">
        <v>2215</v>
      </c>
      <c r="BK546" s="159">
        <f>ROUND(I546*H546,2)</f>
        <v>0</v>
      </c>
      <c r="BL546" s="17" t="s">
        <v>2389</v>
      </c>
      <c r="BM546" s="158" t="s">
        <v>2858</v>
      </c>
    </row>
    <row r="547" spans="1:65" s="13" customFormat="1">
      <c r="B547" s="167"/>
      <c r="D547" s="161" t="s">
        <v>2624</v>
      </c>
      <c r="E547" s="168" t="s">
        <v>2156</v>
      </c>
      <c r="F547" s="169" t="s">
        <v>2859</v>
      </c>
      <c r="H547" s="170">
        <v>69.3</v>
      </c>
      <c r="I547" s="346"/>
      <c r="L547" s="167"/>
      <c r="M547" s="171"/>
      <c r="N547" s="172"/>
      <c r="O547" s="172"/>
      <c r="P547" s="172"/>
      <c r="Q547" s="172"/>
      <c r="R547" s="172"/>
      <c r="S547" s="172"/>
      <c r="T547" s="173"/>
      <c r="AT547" s="168" t="s">
        <v>2624</v>
      </c>
      <c r="AU547" s="168" t="s">
        <v>2217</v>
      </c>
      <c r="AV547" s="13" t="s">
        <v>2217</v>
      </c>
      <c r="AW547" s="13" t="s">
        <v>26</v>
      </c>
      <c r="AX547" s="13" t="s">
        <v>2207</v>
      </c>
      <c r="AY547" s="168" t="s">
        <v>2612</v>
      </c>
    </row>
    <row r="548" spans="1:65" s="15" customFormat="1">
      <c r="B548" s="181"/>
      <c r="D548" s="161" t="s">
        <v>2624</v>
      </c>
      <c r="E548" s="182" t="s">
        <v>2156</v>
      </c>
      <c r="F548" s="183" t="s">
        <v>2641</v>
      </c>
      <c r="H548" s="184">
        <v>69.3</v>
      </c>
      <c r="I548" s="348"/>
      <c r="L548" s="181"/>
      <c r="M548" s="185"/>
      <c r="N548" s="186"/>
      <c r="O548" s="186"/>
      <c r="P548" s="186"/>
      <c r="Q548" s="186"/>
      <c r="R548" s="186"/>
      <c r="S548" s="186"/>
      <c r="T548" s="187"/>
      <c r="AT548" s="182" t="s">
        <v>2624</v>
      </c>
      <c r="AU548" s="182" t="s">
        <v>2217</v>
      </c>
      <c r="AV548" s="15" t="s">
        <v>2389</v>
      </c>
      <c r="AW548" s="15" t="s">
        <v>26</v>
      </c>
      <c r="AX548" s="15" t="s">
        <v>2215</v>
      </c>
      <c r="AY548" s="182" t="s">
        <v>2612</v>
      </c>
    </row>
    <row r="549" spans="1:65" s="1" customFormat="1" ht="24.2" customHeight="1">
      <c r="A549" s="29"/>
      <c r="B549" s="146"/>
      <c r="C549" s="147" t="s">
        <v>2890</v>
      </c>
      <c r="D549" s="147" t="s">
        <v>2618</v>
      </c>
      <c r="E549" s="148" t="s">
        <v>2860</v>
      </c>
      <c r="F549" s="149" t="s">
        <v>2861</v>
      </c>
      <c r="G549" s="150" t="s">
        <v>2345</v>
      </c>
      <c r="H549" s="151">
        <v>2553.7399999999998</v>
      </c>
      <c r="I549" s="344"/>
      <c r="J549" s="152">
        <f>ROUND(I549*H549,2)</f>
        <v>0</v>
      </c>
      <c r="K549" s="153"/>
      <c r="L549" s="30"/>
      <c r="M549" s="154" t="s">
        <v>2156</v>
      </c>
      <c r="N549" s="155" t="s">
        <v>2172</v>
      </c>
      <c r="O549" s="156">
        <v>0.69899999999999995</v>
      </c>
      <c r="P549" s="156">
        <f>O549*H549</f>
        <v>1785.0642599999996</v>
      </c>
      <c r="Q549" s="156">
        <v>1.8E-3</v>
      </c>
      <c r="R549" s="156">
        <f>Q549*H549</f>
        <v>4.5967319999999994</v>
      </c>
      <c r="S549" s="156">
        <v>0</v>
      </c>
      <c r="T549" s="157">
        <f>S549*H549</f>
        <v>0</v>
      </c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R549" s="158" t="s">
        <v>2389</v>
      </c>
      <c r="AT549" s="158" t="s">
        <v>2618</v>
      </c>
      <c r="AU549" s="158" t="s">
        <v>2217</v>
      </c>
      <c r="AY549" s="17" t="s">
        <v>2612</v>
      </c>
      <c r="BE549" s="159">
        <f>IF(N549="základní",J549,0)</f>
        <v>0</v>
      </c>
      <c r="BF549" s="159">
        <f>IF(N549="snížená",J549,0)</f>
        <v>0</v>
      </c>
      <c r="BG549" s="159">
        <f>IF(N549="zákl. přenesená",J549,0)</f>
        <v>0</v>
      </c>
      <c r="BH549" s="159">
        <f>IF(N549="sníž. přenesená",J549,0)</f>
        <v>0</v>
      </c>
      <c r="BI549" s="159">
        <f>IF(N549="nulová",J549,0)</f>
        <v>0</v>
      </c>
      <c r="BJ549" s="17" t="s">
        <v>2215</v>
      </c>
      <c r="BK549" s="159">
        <f>ROUND(I549*H549,2)</f>
        <v>0</v>
      </c>
      <c r="BL549" s="17" t="s">
        <v>2389</v>
      </c>
      <c r="BM549" s="158" t="s">
        <v>2862</v>
      </c>
    </row>
    <row r="550" spans="1:65" s="12" customFormat="1">
      <c r="B550" s="160"/>
      <c r="D550" s="161" t="s">
        <v>2624</v>
      </c>
      <c r="E550" s="162" t="s">
        <v>2156</v>
      </c>
      <c r="F550" s="163" t="s">
        <v>2863</v>
      </c>
      <c r="H550" s="162" t="s">
        <v>2156</v>
      </c>
      <c r="I550" s="345"/>
      <c r="L550" s="160"/>
      <c r="M550" s="164"/>
      <c r="N550" s="165"/>
      <c r="O550" s="165"/>
      <c r="P550" s="165"/>
      <c r="Q550" s="165"/>
      <c r="R550" s="165"/>
      <c r="S550" s="165"/>
      <c r="T550" s="166"/>
      <c r="AT550" s="162" t="s">
        <v>2624</v>
      </c>
      <c r="AU550" s="162" t="s">
        <v>2217</v>
      </c>
      <c r="AV550" s="12" t="s">
        <v>2215</v>
      </c>
      <c r="AW550" s="12" t="s">
        <v>26</v>
      </c>
      <c r="AX550" s="12" t="s">
        <v>2207</v>
      </c>
      <c r="AY550" s="162" t="s">
        <v>2612</v>
      </c>
    </row>
    <row r="551" spans="1:65" s="13" customFormat="1">
      <c r="B551" s="167"/>
      <c r="D551" s="161" t="s">
        <v>2624</v>
      </c>
      <c r="E551" s="168" t="s">
        <v>2156</v>
      </c>
      <c r="F551" s="169" t="s">
        <v>2451</v>
      </c>
      <c r="H551" s="170">
        <v>3206.74</v>
      </c>
      <c r="I551" s="346"/>
      <c r="L551" s="167"/>
      <c r="M551" s="171"/>
      <c r="N551" s="172"/>
      <c r="O551" s="172"/>
      <c r="P551" s="172"/>
      <c r="Q551" s="172"/>
      <c r="R551" s="172"/>
      <c r="S551" s="172"/>
      <c r="T551" s="173"/>
      <c r="AT551" s="168" t="s">
        <v>2624</v>
      </c>
      <c r="AU551" s="168" t="s">
        <v>2217</v>
      </c>
      <c r="AV551" s="13" t="s">
        <v>2217</v>
      </c>
      <c r="AW551" s="13" t="s">
        <v>26</v>
      </c>
      <c r="AX551" s="13" t="s">
        <v>2207</v>
      </c>
      <c r="AY551" s="168" t="s">
        <v>2612</v>
      </c>
    </row>
    <row r="552" spans="1:65" s="14" customFormat="1">
      <c r="B552" s="174"/>
      <c r="D552" s="161" t="s">
        <v>2624</v>
      </c>
      <c r="E552" s="175" t="s">
        <v>2156</v>
      </c>
      <c r="F552" s="176" t="s">
        <v>2638</v>
      </c>
      <c r="H552" s="177">
        <v>3206.74</v>
      </c>
      <c r="I552" s="347"/>
      <c r="L552" s="174"/>
      <c r="M552" s="178"/>
      <c r="N552" s="179"/>
      <c r="O552" s="179"/>
      <c r="P552" s="179"/>
      <c r="Q552" s="179"/>
      <c r="R552" s="179"/>
      <c r="S552" s="179"/>
      <c r="T552" s="180"/>
      <c r="AT552" s="175" t="s">
        <v>2624</v>
      </c>
      <c r="AU552" s="175" t="s">
        <v>2217</v>
      </c>
      <c r="AV552" s="14" t="s">
        <v>2329</v>
      </c>
      <c r="AW552" s="14" t="s">
        <v>26</v>
      </c>
      <c r="AX552" s="14" t="s">
        <v>2207</v>
      </c>
      <c r="AY552" s="175" t="s">
        <v>2612</v>
      </c>
    </row>
    <row r="553" spans="1:65" s="12" customFormat="1">
      <c r="B553" s="160"/>
      <c r="D553" s="161" t="s">
        <v>2624</v>
      </c>
      <c r="E553" s="162" t="s">
        <v>2156</v>
      </c>
      <c r="F553" s="163" t="s">
        <v>2864</v>
      </c>
      <c r="H553" s="162" t="s">
        <v>2156</v>
      </c>
      <c r="I553" s="345"/>
      <c r="L553" s="160"/>
      <c r="M553" s="164"/>
      <c r="N553" s="165"/>
      <c r="O553" s="165"/>
      <c r="P553" s="165"/>
      <c r="Q553" s="165"/>
      <c r="R553" s="165"/>
      <c r="S553" s="165"/>
      <c r="T553" s="166"/>
      <c r="AT553" s="162" t="s">
        <v>2624</v>
      </c>
      <c r="AU553" s="162" t="s">
        <v>2217</v>
      </c>
      <c r="AV553" s="12" t="s">
        <v>2215</v>
      </c>
      <c r="AW553" s="12" t="s">
        <v>26</v>
      </c>
      <c r="AX553" s="12" t="s">
        <v>2207</v>
      </c>
      <c r="AY553" s="162" t="s">
        <v>2612</v>
      </c>
    </row>
    <row r="554" spans="1:65" s="13" customFormat="1">
      <c r="B554" s="167"/>
      <c r="D554" s="161" t="s">
        <v>2624</v>
      </c>
      <c r="E554" s="168" t="s">
        <v>2156</v>
      </c>
      <c r="F554" s="169" t="s">
        <v>2865</v>
      </c>
      <c r="H554" s="170">
        <v>-66</v>
      </c>
      <c r="I554" s="346"/>
      <c r="L554" s="167"/>
      <c r="M554" s="171"/>
      <c r="N554" s="172"/>
      <c r="O554" s="172"/>
      <c r="P554" s="172"/>
      <c r="Q554" s="172"/>
      <c r="R554" s="172"/>
      <c r="S554" s="172"/>
      <c r="T554" s="173"/>
      <c r="AT554" s="168" t="s">
        <v>2624</v>
      </c>
      <c r="AU554" s="168" t="s">
        <v>2217</v>
      </c>
      <c r="AV554" s="13" t="s">
        <v>2217</v>
      </c>
      <c r="AW554" s="13" t="s">
        <v>26</v>
      </c>
      <c r="AX554" s="13" t="s">
        <v>2207</v>
      </c>
      <c r="AY554" s="168" t="s">
        <v>2612</v>
      </c>
    </row>
    <row r="555" spans="1:65" s="12" customFormat="1">
      <c r="B555" s="160"/>
      <c r="D555" s="161" t="s">
        <v>2624</v>
      </c>
      <c r="E555" s="162" t="s">
        <v>2156</v>
      </c>
      <c r="F555" s="163" t="s">
        <v>2866</v>
      </c>
      <c r="H555" s="162" t="s">
        <v>2156</v>
      </c>
      <c r="I555" s="345"/>
      <c r="L555" s="160"/>
      <c r="M555" s="164"/>
      <c r="N555" s="165"/>
      <c r="O555" s="165"/>
      <c r="P555" s="165"/>
      <c r="Q555" s="165"/>
      <c r="R555" s="165"/>
      <c r="S555" s="165"/>
      <c r="T555" s="166"/>
      <c r="AT555" s="162" t="s">
        <v>2624</v>
      </c>
      <c r="AU555" s="162" t="s">
        <v>2217</v>
      </c>
      <c r="AV555" s="12" t="s">
        <v>2215</v>
      </c>
      <c r="AW555" s="12" t="s">
        <v>26</v>
      </c>
      <c r="AX555" s="12" t="s">
        <v>2207</v>
      </c>
      <c r="AY555" s="162" t="s">
        <v>2612</v>
      </c>
    </row>
    <row r="556" spans="1:65" s="13" customFormat="1">
      <c r="B556" s="167"/>
      <c r="D556" s="161" t="s">
        <v>2624</v>
      </c>
      <c r="E556" s="168" t="s">
        <v>2156</v>
      </c>
      <c r="F556" s="169" t="s">
        <v>2867</v>
      </c>
      <c r="H556" s="170">
        <v>-587</v>
      </c>
      <c r="I556" s="346"/>
      <c r="L556" s="167"/>
      <c r="M556" s="171"/>
      <c r="N556" s="172"/>
      <c r="O556" s="172"/>
      <c r="P556" s="172"/>
      <c r="Q556" s="172"/>
      <c r="R556" s="172"/>
      <c r="S556" s="172"/>
      <c r="T556" s="173"/>
      <c r="AT556" s="168" t="s">
        <v>2624</v>
      </c>
      <c r="AU556" s="168" t="s">
        <v>2217</v>
      </c>
      <c r="AV556" s="13" t="s">
        <v>2217</v>
      </c>
      <c r="AW556" s="13" t="s">
        <v>26</v>
      </c>
      <c r="AX556" s="13" t="s">
        <v>2207</v>
      </c>
      <c r="AY556" s="168" t="s">
        <v>2612</v>
      </c>
    </row>
    <row r="557" spans="1:65" s="14" customFormat="1">
      <c r="B557" s="174"/>
      <c r="D557" s="161" t="s">
        <v>2624</v>
      </c>
      <c r="E557" s="175" t="s">
        <v>2156</v>
      </c>
      <c r="F557" s="176" t="s">
        <v>2638</v>
      </c>
      <c r="H557" s="177">
        <v>-653</v>
      </c>
      <c r="I557" s="347"/>
      <c r="L557" s="174"/>
      <c r="M557" s="178"/>
      <c r="N557" s="179"/>
      <c r="O557" s="179"/>
      <c r="P557" s="179"/>
      <c r="Q557" s="179"/>
      <c r="R557" s="179"/>
      <c r="S557" s="179"/>
      <c r="T557" s="180"/>
      <c r="AT557" s="175" t="s">
        <v>2624</v>
      </c>
      <c r="AU557" s="175" t="s">
        <v>2217</v>
      </c>
      <c r="AV557" s="14" t="s">
        <v>2329</v>
      </c>
      <c r="AW557" s="14" t="s">
        <v>26</v>
      </c>
      <c r="AX557" s="14" t="s">
        <v>2207</v>
      </c>
      <c r="AY557" s="175" t="s">
        <v>2612</v>
      </c>
    </row>
    <row r="558" spans="1:65" s="15" customFormat="1">
      <c r="B558" s="181"/>
      <c r="D558" s="161" t="s">
        <v>2624</v>
      </c>
      <c r="E558" s="182" t="s">
        <v>2868</v>
      </c>
      <c r="F558" s="183" t="s">
        <v>2641</v>
      </c>
      <c r="H558" s="184">
        <v>2553.7399999999998</v>
      </c>
      <c r="I558" s="348"/>
      <c r="L558" s="181"/>
      <c r="M558" s="185"/>
      <c r="N558" s="186"/>
      <c r="O558" s="186"/>
      <c r="P558" s="186"/>
      <c r="Q558" s="186"/>
      <c r="R558" s="186"/>
      <c r="S558" s="186"/>
      <c r="T558" s="187"/>
      <c r="AT558" s="182" t="s">
        <v>2624</v>
      </c>
      <c r="AU558" s="182" t="s">
        <v>2217</v>
      </c>
      <c r="AV558" s="15" t="s">
        <v>2389</v>
      </c>
      <c r="AW558" s="15" t="s">
        <v>26</v>
      </c>
      <c r="AX558" s="15" t="s">
        <v>2215</v>
      </c>
      <c r="AY558" s="182" t="s">
        <v>2612</v>
      </c>
    </row>
    <row r="559" spans="1:65" s="1" customFormat="1" ht="16.5" customHeight="1">
      <c r="A559" s="29"/>
      <c r="B559" s="146"/>
      <c r="C559" s="147" t="s">
        <v>2899</v>
      </c>
      <c r="D559" s="147" t="s">
        <v>2618</v>
      </c>
      <c r="E559" s="148" t="s">
        <v>2870</v>
      </c>
      <c r="F559" s="149" t="s">
        <v>2871</v>
      </c>
      <c r="G559" s="150" t="s">
        <v>2297</v>
      </c>
      <c r="H559" s="151">
        <v>2654.8</v>
      </c>
      <c r="I559" s="344"/>
      <c r="J559" s="152">
        <f>ROUND(I559*H559,2)</f>
        <v>0</v>
      </c>
      <c r="K559" s="153"/>
      <c r="L559" s="30"/>
      <c r="M559" s="154" t="s">
        <v>2156</v>
      </c>
      <c r="N559" s="155" t="s">
        <v>2172</v>
      </c>
      <c r="O559" s="156">
        <v>0.23599999999999999</v>
      </c>
      <c r="P559" s="156">
        <f>O559*H559</f>
        <v>626.53280000000007</v>
      </c>
      <c r="Q559" s="156">
        <v>8.4000000000000003E-4</v>
      </c>
      <c r="R559" s="156">
        <f>Q559*H559</f>
        <v>2.2300320000000005</v>
      </c>
      <c r="S559" s="156">
        <v>0</v>
      </c>
      <c r="T559" s="157">
        <f>S559*H559</f>
        <v>0</v>
      </c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R559" s="158" t="s">
        <v>2389</v>
      </c>
      <c r="AT559" s="158" t="s">
        <v>2618</v>
      </c>
      <c r="AU559" s="158" t="s">
        <v>2217</v>
      </c>
      <c r="AY559" s="17" t="s">
        <v>2612</v>
      </c>
      <c r="BE559" s="159">
        <f>IF(N559="základní",J559,0)</f>
        <v>0</v>
      </c>
      <c r="BF559" s="159">
        <f>IF(N559="snížená",J559,0)</f>
        <v>0</v>
      </c>
      <c r="BG559" s="159">
        <f>IF(N559="zákl. přenesená",J559,0)</f>
        <v>0</v>
      </c>
      <c r="BH559" s="159">
        <f>IF(N559="sníž. přenesená",J559,0)</f>
        <v>0</v>
      </c>
      <c r="BI559" s="159">
        <f>IF(N559="nulová",J559,0)</f>
        <v>0</v>
      </c>
      <c r="BJ559" s="17" t="s">
        <v>2215</v>
      </c>
      <c r="BK559" s="159">
        <f>ROUND(I559*H559,2)</f>
        <v>0</v>
      </c>
      <c r="BL559" s="17" t="s">
        <v>2389</v>
      </c>
      <c r="BM559" s="158" t="s">
        <v>2872</v>
      </c>
    </row>
    <row r="560" spans="1:65" s="12" customFormat="1">
      <c r="B560" s="160"/>
      <c r="D560" s="161" t="s">
        <v>2624</v>
      </c>
      <c r="E560" s="162" t="s">
        <v>2156</v>
      </c>
      <c r="F560" s="163" t="s">
        <v>2741</v>
      </c>
      <c r="H560" s="162" t="s">
        <v>2156</v>
      </c>
      <c r="I560" s="345"/>
      <c r="L560" s="160"/>
      <c r="M560" s="164"/>
      <c r="N560" s="165"/>
      <c r="O560" s="165"/>
      <c r="P560" s="165"/>
      <c r="Q560" s="165"/>
      <c r="R560" s="165"/>
      <c r="S560" s="165"/>
      <c r="T560" s="166"/>
      <c r="AT560" s="162" t="s">
        <v>2624</v>
      </c>
      <c r="AU560" s="162" t="s">
        <v>2217</v>
      </c>
      <c r="AV560" s="12" t="s">
        <v>2215</v>
      </c>
      <c r="AW560" s="12" t="s">
        <v>26</v>
      </c>
      <c r="AX560" s="12" t="s">
        <v>2207</v>
      </c>
      <c r="AY560" s="162" t="s">
        <v>2612</v>
      </c>
    </row>
    <row r="561" spans="1:65" s="13" customFormat="1">
      <c r="B561" s="167"/>
      <c r="D561" s="161" t="s">
        <v>2624</v>
      </c>
      <c r="E561" s="168" t="s">
        <v>2156</v>
      </c>
      <c r="F561" s="169" t="s">
        <v>2873</v>
      </c>
      <c r="H561" s="170">
        <v>681.6</v>
      </c>
      <c r="I561" s="346"/>
      <c r="L561" s="167"/>
      <c r="M561" s="171"/>
      <c r="N561" s="172"/>
      <c r="O561" s="172"/>
      <c r="P561" s="172"/>
      <c r="Q561" s="172"/>
      <c r="R561" s="172"/>
      <c r="S561" s="172"/>
      <c r="T561" s="173"/>
      <c r="AT561" s="168" t="s">
        <v>2624</v>
      </c>
      <c r="AU561" s="168" t="s">
        <v>2217</v>
      </c>
      <c r="AV561" s="13" t="s">
        <v>2217</v>
      </c>
      <c r="AW561" s="13" t="s">
        <v>26</v>
      </c>
      <c r="AX561" s="13" t="s">
        <v>2207</v>
      </c>
      <c r="AY561" s="168" t="s">
        <v>2612</v>
      </c>
    </row>
    <row r="562" spans="1:65" s="12" customFormat="1">
      <c r="B562" s="160"/>
      <c r="D562" s="161" t="s">
        <v>2624</v>
      </c>
      <c r="E562" s="162" t="s">
        <v>2156</v>
      </c>
      <c r="F562" s="163" t="s">
        <v>2742</v>
      </c>
      <c r="H562" s="162" t="s">
        <v>2156</v>
      </c>
      <c r="I562" s="345"/>
      <c r="L562" s="160"/>
      <c r="M562" s="164"/>
      <c r="N562" s="165"/>
      <c r="O562" s="165"/>
      <c r="P562" s="165"/>
      <c r="Q562" s="165"/>
      <c r="R562" s="165"/>
      <c r="S562" s="165"/>
      <c r="T562" s="166"/>
      <c r="AT562" s="162" t="s">
        <v>2624</v>
      </c>
      <c r="AU562" s="162" t="s">
        <v>2217</v>
      </c>
      <c r="AV562" s="12" t="s">
        <v>2215</v>
      </c>
      <c r="AW562" s="12" t="s">
        <v>26</v>
      </c>
      <c r="AX562" s="12" t="s">
        <v>2207</v>
      </c>
      <c r="AY562" s="162" t="s">
        <v>2612</v>
      </c>
    </row>
    <row r="563" spans="1:65" s="13" customFormat="1">
      <c r="B563" s="167"/>
      <c r="D563" s="161" t="s">
        <v>2624</v>
      </c>
      <c r="E563" s="168" t="s">
        <v>2156</v>
      </c>
      <c r="F563" s="169" t="s">
        <v>427</v>
      </c>
      <c r="H563" s="170">
        <v>176.4</v>
      </c>
      <c r="I563" s="346"/>
      <c r="L563" s="167"/>
      <c r="M563" s="171"/>
      <c r="N563" s="172"/>
      <c r="O563" s="172"/>
      <c r="P563" s="172"/>
      <c r="Q563" s="172"/>
      <c r="R563" s="172"/>
      <c r="S563" s="172"/>
      <c r="T563" s="173"/>
      <c r="AT563" s="168" t="s">
        <v>2624</v>
      </c>
      <c r="AU563" s="168" t="s">
        <v>2217</v>
      </c>
      <c r="AV563" s="13" t="s">
        <v>2217</v>
      </c>
      <c r="AW563" s="13" t="s">
        <v>26</v>
      </c>
      <c r="AX563" s="13" t="s">
        <v>2207</v>
      </c>
      <c r="AY563" s="168" t="s">
        <v>2612</v>
      </c>
    </row>
    <row r="564" spans="1:65" s="12" customFormat="1">
      <c r="B564" s="160"/>
      <c r="D564" s="161" t="s">
        <v>2624</v>
      </c>
      <c r="E564" s="162" t="s">
        <v>2156</v>
      </c>
      <c r="F564" s="163" t="s">
        <v>2662</v>
      </c>
      <c r="H564" s="162" t="s">
        <v>2156</v>
      </c>
      <c r="I564" s="345"/>
      <c r="L564" s="160"/>
      <c r="M564" s="164"/>
      <c r="N564" s="165"/>
      <c r="O564" s="165"/>
      <c r="P564" s="165"/>
      <c r="Q564" s="165"/>
      <c r="R564" s="165"/>
      <c r="S564" s="165"/>
      <c r="T564" s="166"/>
      <c r="AT564" s="162" t="s">
        <v>2624</v>
      </c>
      <c r="AU564" s="162" t="s">
        <v>2217</v>
      </c>
      <c r="AV564" s="12" t="s">
        <v>2215</v>
      </c>
      <c r="AW564" s="12" t="s">
        <v>26</v>
      </c>
      <c r="AX564" s="12" t="s">
        <v>2207</v>
      </c>
      <c r="AY564" s="162" t="s">
        <v>2612</v>
      </c>
    </row>
    <row r="565" spans="1:65" s="13" customFormat="1">
      <c r="B565" s="167"/>
      <c r="D565" s="161" t="s">
        <v>2624</v>
      </c>
      <c r="E565" s="168" t="s">
        <v>2156</v>
      </c>
      <c r="F565" s="169" t="s">
        <v>2876</v>
      </c>
      <c r="H565" s="170">
        <v>87</v>
      </c>
      <c r="I565" s="346"/>
      <c r="L565" s="167"/>
      <c r="M565" s="171"/>
      <c r="N565" s="172"/>
      <c r="O565" s="172"/>
      <c r="P565" s="172"/>
      <c r="Q565" s="172"/>
      <c r="R565" s="172"/>
      <c r="S565" s="172"/>
      <c r="T565" s="173"/>
      <c r="AT565" s="168" t="s">
        <v>2624</v>
      </c>
      <c r="AU565" s="168" t="s">
        <v>2217</v>
      </c>
      <c r="AV565" s="13" t="s">
        <v>2217</v>
      </c>
      <c r="AW565" s="13" t="s">
        <v>26</v>
      </c>
      <c r="AX565" s="13" t="s">
        <v>2207</v>
      </c>
      <c r="AY565" s="168" t="s">
        <v>2612</v>
      </c>
    </row>
    <row r="566" spans="1:65" s="12" customFormat="1">
      <c r="B566" s="160"/>
      <c r="D566" s="161" t="s">
        <v>2624</v>
      </c>
      <c r="E566" s="162" t="s">
        <v>2156</v>
      </c>
      <c r="F566" s="163" t="s">
        <v>2826</v>
      </c>
      <c r="H566" s="162" t="s">
        <v>2156</v>
      </c>
      <c r="I566" s="345"/>
      <c r="L566" s="160"/>
      <c r="M566" s="164"/>
      <c r="N566" s="165"/>
      <c r="O566" s="165"/>
      <c r="P566" s="165"/>
      <c r="Q566" s="165"/>
      <c r="R566" s="165"/>
      <c r="S566" s="165"/>
      <c r="T566" s="166"/>
      <c r="AT566" s="162" t="s">
        <v>2624</v>
      </c>
      <c r="AU566" s="162" t="s">
        <v>2217</v>
      </c>
      <c r="AV566" s="12" t="s">
        <v>2215</v>
      </c>
      <c r="AW566" s="12" t="s">
        <v>26</v>
      </c>
      <c r="AX566" s="12" t="s">
        <v>2207</v>
      </c>
      <c r="AY566" s="162" t="s">
        <v>2612</v>
      </c>
    </row>
    <row r="567" spans="1:65" s="13" customFormat="1">
      <c r="B567" s="167"/>
      <c r="D567" s="161" t="s">
        <v>2624</v>
      </c>
      <c r="E567" s="168" t="s">
        <v>2156</v>
      </c>
      <c r="F567" s="169" t="s">
        <v>2877</v>
      </c>
      <c r="H567" s="170">
        <v>292.8</v>
      </c>
      <c r="I567" s="346"/>
      <c r="L567" s="167"/>
      <c r="M567" s="171"/>
      <c r="N567" s="172"/>
      <c r="O567" s="172"/>
      <c r="P567" s="172"/>
      <c r="Q567" s="172"/>
      <c r="R567" s="172"/>
      <c r="S567" s="172"/>
      <c r="T567" s="173"/>
      <c r="AT567" s="168" t="s">
        <v>2624</v>
      </c>
      <c r="AU567" s="168" t="s">
        <v>2217</v>
      </c>
      <c r="AV567" s="13" t="s">
        <v>2217</v>
      </c>
      <c r="AW567" s="13" t="s">
        <v>26</v>
      </c>
      <c r="AX567" s="13" t="s">
        <v>2207</v>
      </c>
      <c r="AY567" s="168" t="s">
        <v>2612</v>
      </c>
    </row>
    <row r="568" spans="1:65" s="12" customFormat="1">
      <c r="B568" s="160"/>
      <c r="D568" s="161" t="s">
        <v>2624</v>
      </c>
      <c r="E568" s="162" t="s">
        <v>2156</v>
      </c>
      <c r="F568" s="163" t="s">
        <v>2878</v>
      </c>
      <c r="H568" s="162" t="s">
        <v>2156</v>
      </c>
      <c r="I568" s="345"/>
      <c r="L568" s="160"/>
      <c r="M568" s="164"/>
      <c r="N568" s="165"/>
      <c r="O568" s="165"/>
      <c r="P568" s="165"/>
      <c r="Q568" s="165"/>
      <c r="R568" s="165"/>
      <c r="S568" s="165"/>
      <c r="T568" s="166"/>
      <c r="AT568" s="162" t="s">
        <v>2624</v>
      </c>
      <c r="AU568" s="162" t="s">
        <v>2217</v>
      </c>
      <c r="AV568" s="12" t="s">
        <v>2215</v>
      </c>
      <c r="AW568" s="12" t="s">
        <v>26</v>
      </c>
      <c r="AX568" s="12" t="s">
        <v>2207</v>
      </c>
      <c r="AY568" s="162" t="s">
        <v>2612</v>
      </c>
    </row>
    <row r="569" spans="1:65" s="13" customFormat="1">
      <c r="B569" s="167"/>
      <c r="D569" s="161" t="s">
        <v>2624</v>
      </c>
      <c r="E569" s="168" t="s">
        <v>2156</v>
      </c>
      <c r="F569" s="169" t="s">
        <v>2879</v>
      </c>
      <c r="H569" s="170">
        <v>1417</v>
      </c>
      <c r="I569" s="346"/>
      <c r="L569" s="167"/>
      <c r="M569" s="171"/>
      <c r="N569" s="172"/>
      <c r="O569" s="172"/>
      <c r="P569" s="172"/>
      <c r="Q569" s="172"/>
      <c r="R569" s="172"/>
      <c r="S569" s="172"/>
      <c r="T569" s="173"/>
      <c r="AT569" s="168" t="s">
        <v>2624</v>
      </c>
      <c r="AU569" s="168" t="s">
        <v>2217</v>
      </c>
      <c r="AV569" s="13" t="s">
        <v>2217</v>
      </c>
      <c r="AW569" s="13" t="s">
        <v>26</v>
      </c>
      <c r="AX569" s="13" t="s">
        <v>2207</v>
      </c>
      <c r="AY569" s="168" t="s">
        <v>2612</v>
      </c>
    </row>
    <row r="570" spans="1:65" s="15" customFormat="1">
      <c r="B570" s="181"/>
      <c r="D570" s="161" t="s">
        <v>2624</v>
      </c>
      <c r="E570" s="182" t="s">
        <v>2434</v>
      </c>
      <c r="F570" s="183" t="s">
        <v>2641</v>
      </c>
      <c r="H570" s="184">
        <v>2654.8</v>
      </c>
      <c r="I570" s="348"/>
      <c r="L570" s="181"/>
      <c r="M570" s="185"/>
      <c r="N570" s="186"/>
      <c r="O570" s="186"/>
      <c r="P570" s="186"/>
      <c r="Q570" s="186"/>
      <c r="R570" s="186"/>
      <c r="S570" s="186"/>
      <c r="T570" s="187"/>
      <c r="AT570" s="182" t="s">
        <v>2624</v>
      </c>
      <c r="AU570" s="182" t="s">
        <v>2217</v>
      </c>
      <c r="AV570" s="15" t="s">
        <v>2389</v>
      </c>
      <c r="AW570" s="15" t="s">
        <v>26</v>
      </c>
      <c r="AX570" s="15" t="s">
        <v>2215</v>
      </c>
      <c r="AY570" s="182" t="s">
        <v>2612</v>
      </c>
    </row>
    <row r="571" spans="1:65" s="1" customFormat="1" ht="16.5" customHeight="1">
      <c r="A571" s="29"/>
      <c r="B571" s="146"/>
      <c r="C571" s="147" t="s">
        <v>2904</v>
      </c>
      <c r="D571" s="147" t="s">
        <v>2618</v>
      </c>
      <c r="E571" s="148" t="s">
        <v>2881</v>
      </c>
      <c r="F571" s="149" t="s">
        <v>2882</v>
      </c>
      <c r="G571" s="150" t="s">
        <v>2297</v>
      </c>
      <c r="H571" s="151">
        <v>2654.8</v>
      </c>
      <c r="I571" s="344"/>
      <c r="J571" s="152">
        <f>ROUND(I571*H571,2)</f>
        <v>0</v>
      </c>
      <c r="K571" s="153"/>
      <c r="L571" s="30"/>
      <c r="M571" s="154" t="s">
        <v>2156</v>
      </c>
      <c r="N571" s="155" t="s">
        <v>2172</v>
      </c>
      <c r="O571" s="156">
        <v>0.216</v>
      </c>
      <c r="P571" s="156">
        <f>O571*H571</f>
        <v>573.43680000000006</v>
      </c>
      <c r="Q571" s="156">
        <v>0</v>
      </c>
      <c r="R571" s="156">
        <f>Q571*H571</f>
        <v>0</v>
      </c>
      <c r="S571" s="156">
        <v>0</v>
      </c>
      <c r="T571" s="157">
        <f>S571*H571</f>
        <v>0</v>
      </c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R571" s="158" t="s">
        <v>2389</v>
      </c>
      <c r="AT571" s="158" t="s">
        <v>2618</v>
      </c>
      <c r="AU571" s="158" t="s">
        <v>2217</v>
      </c>
      <c r="AY571" s="17" t="s">
        <v>2612</v>
      </c>
      <c r="BE571" s="159">
        <f>IF(N571="základní",J571,0)</f>
        <v>0</v>
      </c>
      <c r="BF571" s="159">
        <f>IF(N571="snížená",J571,0)</f>
        <v>0</v>
      </c>
      <c r="BG571" s="159">
        <f>IF(N571="zákl. přenesená",J571,0)</f>
        <v>0</v>
      </c>
      <c r="BH571" s="159">
        <f>IF(N571="sníž. přenesená",J571,0)</f>
        <v>0</v>
      </c>
      <c r="BI571" s="159">
        <f>IF(N571="nulová",J571,0)</f>
        <v>0</v>
      </c>
      <c r="BJ571" s="17" t="s">
        <v>2215</v>
      </c>
      <c r="BK571" s="159">
        <f>ROUND(I571*H571,2)</f>
        <v>0</v>
      </c>
      <c r="BL571" s="17" t="s">
        <v>2389</v>
      </c>
      <c r="BM571" s="158" t="s">
        <v>2883</v>
      </c>
    </row>
    <row r="572" spans="1:65" s="13" customFormat="1">
      <c r="B572" s="167"/>
      <c r="D572" s="161" t="s">
        <v>2624</v>
      </c>
      <c r="E572" s="168" t="s">
        <v>2156</v>
      </c>
      <c r="F572" s="169" t="s">
        <v>2434</v>
      </c>
      <c r="H572" s="170">
        <v>2654.8</v>
      </c>
      <c r="I572" s="346"/>
      <c r="L572" s="167"/>
      <c r="M572" s="171"/>
      <c r="N572" s="172"/>
      <c r="O572" s="172"/>
      <c r="P572" s="172"/>
      <c r="Q572" s="172"/>
      <c r="R572" s="172"/>
      <c r="S572" s="172"/>
      <c r="T572" s="173"/>
      <c r="AT572" s="168" t="s">
        <v>2624</v>
      </c>
      <c r="AU572" s="168" t="s">
        <v>2217</v>
      </c>
      <c r="AV572" s="13" t="s">
        <v>2217</v>
      </c>
      <c r="AW572" s="13" t="s">
        <v>26</v>
      </c>
      <c r="AX572" s="13" t="s">
        <v>2207</v>
      </c>
      <c r="AY572" s="168" t="s">
        <v>2612</v>
      </c>
    </row>
    <row r="573" spans="1:65" s="15" customFormat="1">
      <c r="B573" s="181"/>
      <c r="D573" s="161" t="s">
        <v>2624</v>
      </c>
      <c r="E573" s="182" t="s">
        <v>2156</v>
      </c>
      <c r="F573" s="183" t="s">
        <v>2641</v>
      </c>
      <c r="H573" s="184">
        <v>2654.8</v>
      </c>
      <c r="I573" s="348"/>
      <c r="L573" s="181"/>
      <c r="M573" s="185"/>
      <c r="N573" s="186"/>
      <c r="O573" s="186"/>
      <c r="P573" s="186"/>
      <c r="Q573" s="186"/>
      <c r="R573" s="186"/>
      <c r="S573" s="186"/>
      <c r="T573" s="187"/>
      <c r="AT573" s="182" t="s">
        <v>2624</v>
      </c>
      <c r="AU573" s="182" t="s">
        <v>2217</v>
      </c>
      <c r="AV573" s="15" t="s">
        <v>2389</v>
      </c>
      <c r="AW573" s="15" t="s">
        <v>26</v>
      </c>
      <c r="AX573" s="15" t="s">
        <v>2215</v>
      </c>
      <c r="AY573" s="182" t="s">
        <v>2612</v>
      </c>
    </row>
    <row r="574" spans="1:65" s="1" customFormat="1" ht="21.75" customHeight="1">
      <c r="A574" s="29"/>
      <c r="B574" s="146"/>
      <c r="C574" s="147" t="s">
        <v>2505</v>
      </c>
      <c r="D574" s="147" t="s">
        <v>2618</v>
      </c>
      <c r="E574" s="148" t="s">
        <v>2884</v>
      </c>
      <c r="F574" s="149" t="s">
        <v>2885</v>
      </c>
      <c r="G574" s="150" t="s">
        <v>2248</v>
      </c>
      <c r="H574" s="151">
        <v>34.049999999999997</v>
      </c>
      <c r="I574" s="344"/>
      <c r="J574" s="152">
        <f>ROUND(I574*H574,2)</f>
        <v>0</v>
      </c>
      <c r="K574" s="153"/>
      <c r="L574" s="30"/>
      <c r="M574" s="154" t="s">
        <v>2156</v>
      </c>
      <c r="N574" s="155" t="s">
        <v>2172</v>
      </c>
      <c r="O574" s="156">
        <v>7.0000000000000007E-2</v>
      </c>
      <c r="P574" s="156">
        <f>O574*H574</f>
        <v>2.3835000000000002</v>
      </c>
      <c r="Q574" s="156">
        <v>0</v>
      </c>
      <c r="R574" s="156">
        <f>Q574*H574</f>
        <v>0</v>
      </c>
      <c r="S574" s="156">
        <v>0</v>
      </c>
      <c r="T574" s="157">
        <f>S574*H574</f>
        <v>0</v>
      </c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R574" s="158" t="s">
        <v>2389</v>
      </c>
      <c r="AT574" s="158" t="s">
        <v>2618</v>
      </c>
      <c r="AU574" s="158" t="s">
        <v>2217</v>
      </c>
      <c r="AY574" s="17" t="s">
        <v>2612</v>
      </c>
      <c r="BE574" s="159">
        <f>IF(N574="základní",J574,0)</f>
        <v>0</v>
      </c>
      <c r="BF574" s="159">
        <f>IF(N574="snížená",J574,0)</f>
        <v>0</v>
      </c>
      <c r="BG574" s="159">
        <f>IF(N574="zákl. přenesená",J574,0)</f>
        <v>0</v>
      </c>
      <c r="BH574" s="159">
        <f>IF(N574="sníž. přenesená",J574,0)</f>
        <v>0</v>
      </c>
      <c r="BI574" s="159">
        <f>IF(N574="nulová",J574,0)</f>
        <v>0</v>
      </c>
      <c r="BJ574" s="17" t="s">
        <v>2215</v>
      </c>
      <c r="BK574" s="159">
        <f>ROUND(I574*H574,2)</f>
        <v>0</v>
      </c>
      <c r="BL574" s="17" t="s">
        <v>2389</v>
      </c>
      <c r="BM574" s="158" t="s">
        <v>2886</v>
      </c>
    </row>
    <row r="575" spans="1:65" s="12" customFormat="1">
      <c r="B575" s="160"/>
      <c r="D575" s="161" t="s">
        <v>2624</v>
      </c>
      <c r="E575" s="162" t="s">
        <v>2156</v>
      </c>
      <c r="F575" s="163" t="s">
        <v>2887</v>
      </c>
      <c r="H575" s="162" t="s">
        <v>2156</v>
      </c>
      <c r="I575" s="345"/>
      <c r="L575" s="160"/>
      <c r="M575" s="164"/>
      <c r="N575" s="165"/>
      <c r="O575" s="165"/>
      <c r="P575" s="165"/>
      <c r="Q575" s="165"/>
      <c r="R575" s="165"/>
      <c r="S575" s="165"/>
      <c r="T575" s="166"/>
      <c r="AT575" s="162" t="s">
        <v>2624</v>
      </c>
      <c r="AU575" s="162" t="s">
        <v>2217</v>
      </c>
      <c r="AV575" s="12" t="s">
        <v>2215</v>
      </c>
      <c r="AW575" s="12" t="s">
        <v>26</v>
      </c>
      <c r="AX575" s="12" t="s">
        <v>2207</v>
      </c>
      <c r="AY575" s="162" t="s">
        <v>2612</v>
      </c>
    </row>
    <row r="576" spans="1:65" s="13" customFormat="1">
      <c r="B576" s="167"/>
      <c r="D576" s="161" t="s">
        <v>2624</v>
      </c>
      <c r="E576" s="168" t="s">
        <v>2156</v>
      </c>
      <c r="F576" s="169" t="s">
        <v>2888</v>
      </c>
      <c r="H576" s="170">
        <v>17.024999999999999</v>
      </c>
      <c r="I576" s="346"/>
      <c r="L576" s="167"/>
      <c r="M576" s="171"/>
      <c r="N576" s="172"/>
      <c r="O576" s="172"/>
      <c r="P576" s="172"/>
      <c r="Q576" s="172"/>
      <c r="R576" s="172"/>
      <c r="S576" s="172"/>
      <c r="T576" s="173"/>
      <c r="AT576" s="168" t="s">
        <v>2624</v>
      </c>
      <c r="AU576" s="168" t="s">
        <v>2217</v>
      </c>
      <c r="AV576" s="13" t="s">
        <v>2217</v>
      </c>
      <c r="AW576" s="13" t="s">
        <v>26</v>
      </c>
      <c r="AX576" s="13" t="s">
        <v>2207</v>
      </c>
      <c r="AY576" s="168" t="s">
        <v>2612</v>
      </c>
    </row>
    <row r="577" spans="1:65" s="12" customFormat="1">
      <c r="B577" s="160"/>
      <c r="D577" s="161" t="s">
        <v>2624</v>
      </c>
      <c r="E577" s="162" t="s">
        <v>2156</v>
      </c>
      <c r="F577" s="163" t="s">
        <v>2889</v>
      </c>
      <c r="H577" s="162" t="s">
        <v>2156</v>
      </c>
      <c r="I577" s="345"/>
      <c r="L577" s="160"/>
      <c r="M577" s="164"/>
      <c r="N577" s="165"/>
      <c r="O577" s="165"/>
      <c r="P577" s="165"/>
      <c r="Q577" s="165"/>
      <c r="R577" s="165"/>
      <c r="S577" s="165"/>
      <c r="T577" s="166"/>
      <c r="AT577" s="162" t="s">
        <v>2624</v>
      </c>
      <c r="AU577" s="162" t="s">
        <v>2217</v>
      </c>
      <c r="AV577" s="12" t="s">
        <v>2215</v>
      </c>
      <c r="AW577" s="12" t="s">
        <v>26</v>
      </c>
      <c r="AX577" s="12" t="s">
        <v>2207</v>
      </c>
      <c r="AY577" s="162" t="s">
        <v>2612</v>
      </c>
    </row>
    <row r="578" spans="1:65" s="13" customFormat="1">
      <c r="B578" s="167"/>
      <c r="D578" s="161" t="s">
        <v>2624</v>
      </c>
      <c r="E578" s="168" t="s">
        <v>2156</v>
      </c>
      <c r="F578" s="169" t="s">
        <v>2888</v>
      </c>
      <c r="H578" s="170">
        <v>17.024999999999999</v>
      </c>
      <c r="I578" s="346"/>
      <c r="L578" s="167"/>
      <c r="M578" s="171"/>
      <c r="N578" s="172"/>
      <c r="O578" s="172"/>
      <c r="P578" s="172"/>
      <c r="Q578" s="172"/>
      <c r="R578" s="172"/>
      <c r="S578" s="172"/>
      <c r="T578" s="173"/>
      <c r="AT578" s="168" t="s">
        <v>2624</v>
      </c>
      <c r="AU578" s="168" t="s">
        <v>2217</v>
      </c>
      <c r="AV578" s="13" t="s">
        <v>2217</v>
      </c>
      <c r="AW578" s="13" t="s">
        <v>26</v>
      </c>
      <c r="AX578" s="13" t="s">
        <v>2207</v>
      </c>
      <c r="AY578" s="168" t="s">
        <v>2612</v>
      </c>
    </row>
    <row r="579" spans="1:65" s="15" customFormat="1">
      <c r="B579" s="181"/>
      <c r="D579" s="161" t="s">
        <v>2624</v>
      </c>
      <c r="E579" s="182" t="s">
        <v>2156</v>
      </c>
      <c r="F579" s="183" t="s">
        <v>2641</v>
      </c>
      <c r="H579" s="184">
        <v>34.049999999999997</v>
      </c>
      <c r="I579" s="348"/>
      <c r="L579" s="181"/>
      <c r="M579" s="185"/>
      <c r="N579" s="186"/>
      <c r="O579" s="186"/>
      <c r="P579" s="186"/>
      <c r="Q579" s="186"/>
      <c r="R579" s="186"/>
      <c r="S579" s="186"/>
      <c r="T579" s="187"/>
      <c r="AT579" s="182" t="s">
        <v>2624</v>
      </c>
      <c r="AU579" s="182" t="s">
        <v>2217</v>
      </c>
      <c r="AV579" s="15" t="s">
        <v>2389</v>
      </c>
      <c r="AW579" s="15" t="s">
        <v>26</v>
      </c>
      <c r="AX579" s="15" t="s">
        <v>2215</v>
      </c>
      <c r="AY579" s="182" t="s">
        <v>2612</v>
      </c>
    </row>
    <row r="580" spans="1:65" s="1" customFormat="1" ht="21.75" customHeight="1">
      <c r="A580" s="29"/>
      <c r="B580" s="146"/>
      <c r="C580" s="147" t="s">
        <v>2461</v>
      </c>
      <c r="D580" s="147" t="s">
        <v>2618</v>
      </c>
      <c r="E580" s="148" t="s">
        <v>2891</v>
      </c>
      <c r="F580" s="149" t="s">
        <v>2892</v>
      </c>
      <c r="G580" s="150" t="s">
        <v>2248</v>
      </c>
      <c r="H580" s="151">
        <v>1754.569</v>
      </c>
      <c r="I580" s="344"/>
      <c r="J580" s="152">
        <f>ROUND(I580*H580,2)</f>
        <v>0</v>
      </c>
      <c r="K580" s="153"/>
      <c r="L580" s="30"/>
      <c r="M580" s="154" t="s">
        <v>2156</v>
      </c>
      <c r="N580" s="155" t="s">
        <v>2172</v>
      </c>
      <c r="O580" s="156">
        <v>4.8000000000000001E-2</v>
      </c>
      <c r="P580" s="156">
        <f>O580*H580</f>
        <v>84.219312000000002</v>
      </c>
      <c r="Q580" s="156">
        <v>0</v>
      </c>
      <c r="R580" s="156">
        <f>Q580*H580</f>
        <v>0</v>
      </c>
      <c r="S580" s="156">
        <v>0</v>
      </c>
      <c r="T580" s="157">
        <f>S580*H580</f>
        <v>0</v>
      </c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R580" s="158" t="s">
        <v>2389</v>
      </c>
      <c r="AT580" s="158" t="s">
        <v>2618</v>
      </c>
      <c r="AU580" s="158" t="s">
        <v>2217</v>
      </c>
      <c r="AY580" s="17" t="s">
        <v>2612</v>
      </c>
      <c r="BE580" s="159">
        <f>IF(N580="základní",J580,0)</f>
        <v>0</v>
      </c>
      <c r="BF580" s="159">
        <f>IF(N580="snížená",J580,0)</f>
        <v>0</v>
      </c>
      <c r="BG580" s="159">
        <f>IF(N580="zákl. přenesená",J580,0)</f>
        <v>0</v>
      </c>
      <c r="BH580" s="159">
        <f>IF(N580="sníž. přenesená",J580,0)</f>
        <v>0</v>
      </c>
      <c r="BI580" s="159">
        <f>IF(N580="nulová",J580,0)</f>
        <v>0</v>
      </c>
      <c r="BJ580" s="17" t="s">
        <v>2215</v>
      </c>
      <c r="BK580" s="159">
        <f>ROUND(I580*H580,2)</f>
        <v>0</v>
      </c>
      <c r="BL580" s="17" t="s">
        <v>2389</v>
      </c>
      <c r="BM580" s="158" t="s">
        <v>2893</v>
      </c>
    </row>
    <row r="581" spans="1:65" s="12" customFormat="1">
      <c r="B581" s="160"/>
      <c r="D581" s="161" t="s">
        <v>2624</v>
      </c>
      <c r="E581" s="162" t="s">
        <v>2156</v>
      </c>
      <c r="F581" s="163" t="s">
        <v>2894</v>
      </c>
      <c r="H581" s="162" t="s">
        <v>2156</v>
      </c>
      <c r="I581" s="345"/>
      <c r="L581" s="160"/>
      <c r="M581" s="164"/>
      <c r="N581" s="165"/>
      <c r="O581" s="165"/>
      <c r="P581" s="165"/>
      <c r="Q581" s="165"/>
      <c r="R581" s="165"/>
      <c r="S581" s="165"/>
      <c r="T581" s="166"/>
      <c r="AT581" s="162" t="s">
        <v>2624</v>
      </c>
      <c r="AU581" s="162" t="s">
        <v>2217</v>
      </c>
      <c r="AV581" s="12" t="s">
        <v>2215</v>
      </c>
      <c r="AW581" s="12" t="s">
        <v>26</v>
      </c>
      <c r="AX581" s="12" t="s">
        <v>2207</v>
      </c>
      <c r="AY581" s="162" t="s">
        <v>2612</v>
      </c>
    </row>
    <row r="582" spans="1:65" s="13" customFormat="1">
      <c r="B582" s="167"/>
      <c r="D582" s="161" t="s">
        <v>2624</v>
      </c>
      <c r="E582" s="168" t="s">
        <v>2156</v>
      </c>
      <c r="F582" s="169" t="s">
        <v>428</v>
      </c>
      <c r="H582" s="170">
        <v>595.34400000000005</v>
      </c>
      <c r="I582" s="346"/>
      <c r="L582" s="167"/>
      <c r="M582" s="171"/>
      <c r="N582" s="172"/>
      <c r="O582" s="172"/>
      <c r="P582" s="172"/>
      <c r="Q582" s="172"/>
      <c r="R582" s="172"/>
      <c r="S582" s="172"/>
      <c r="T582" s="173"/>
      <c r="AT582" s="168" t="s">
        <v>2624</v>
      </c>
      <c r="AU582" s="168" t="s">
        <v>2217</v>
      </c>
      <c r="AV582" s="13" t="s">
        <v>2217</v>
      </c>
      <c r="AW582" s="13" t="s">
        <v>26</v>
      </c>
      <c r="AX582" s="13" t="s">
        <v>2207</v>
      </c>
      <c r="AY582" s="168" t="s">
        <v>2612</v>
      </c>
    </row>
    <row r="583" spans="1:65" s="14" customFormat="1">
      <c r="B583" s="174"/>
      <c r="D583" s="161" t="s">
        <v>2624</v>
      </c>
      <c r="E583" s="175" t="s">
        <v>2156</v>
      </c>
      <c r="F583" s="176" t="s">
        <v>2638</v>
      </c>
      <c r="H583" s="177">
        <v>595.34400000000005</v>
      </c>
      <c r="I583" s="347"/>
      <c r="L583" s="174"/>
      <c r="M583" s="178"/>
      <c r="N583" s="179"/>
      <c r="O583" s="179"/>
      <c r="P583" s="179"/>
      <c r="Q583" s="179"/>
      <c r="R583" s="179"/>
      <c r="S583" s="179"/>
      <c r="T583" s="180"/>
      <c r="AT583" s="175" t="s">
        <v>2624</v>
      </c>
      <c r="AU583" s="175" t="s">
        <v>2217</v>
      </c>
      <c r="AV583" s="14" t="s">
        <v>2329</v>
      </c>
      <c r="AW583" s="14" t="s">
        <v>26</v>
      </c>
      <c r="AX583" s="14" t="s">
        <v>2207</v>
      </c>
      <c r="AY583" s="175" t="s">
        <v>2612</v>
      </c>
    </row>
    <row r="584" spans="1:65" s="12" customFormat="1">
      <c r="B584" s="160"/>
      <c r="D584" s="161" t="s">
        <v>2624</v>
      </c>
      <c r="E584" s="162" t="s">
        <v>2156</v>
      </c>
      <c r="F584" s="163" t="s">
        <v>2896</v>
      </c>
      <c r="H584" s="162" t="s">
        <v>2156</v>
      </c>
      <c r="I584" s="345"/>
      <c r="L584" s="160"/>
      <c r="M584" s="164"/>
      <c r="N584" s="165"/>
      <c r="O584" s="165"/>
      <c r="P584" s="165"/>
      <c r="Q584" s="165"/>
      <c r="R584" s="165"/>
      <c r="S584" s="165"/>
      <c r="T584" s="166"/>
      <c r="AT584" s="162" t="s">
        <v>2624</v>
      </c>
      <c r="AU584" s="162" t="s">
        <v>2217</v>
      </c>
      <c r="AV584" s="12" t="s">
        <v>2215</v>
      </c>
      <c r="AW584" s="12" t="s">
        <v>26</v>
      </c>
      <c r="AX584" s="12" t="s">
        <v>2207</v>
      </c>
      <c r="AY584" s="162" t="s">
        <v>2612</v>
      </c>
    </row>
    <row r="585" spans="1:65" s="13" customFormat="1">
      <c r="B585" s="167"/>
      <c r="D585" s="161" t="s">
        <v>2624</v>
      </c>
      <c r="E585" s="168" t="s">
        <v>2156</v>
      </c>
      <c r="F585" s="169" t="s">
        <v>2897</v>
      </c>
      <c r="H585" s="170">
        <v>1147.3</v>
      </c>
      <c r="I585" s="346"/>
      <c r="L585" s="167"/>
      <c r="M585" s="171"/>
      <c r="N585" s="172"/>
      <c r="O585" s="172"/>
      <c r="P585" s="172"/>
      <c r="Q585" s="172"/>
      <c r="R585" s="172"/>
      <c r="S585" s="172"/>
      <c r="T585" s="173"/>
      <c r="AT585" s="168" t="s">
        <v>2624</v>
      </c>
      <c r="AU585" s="168" t="s">
        <v>2217</v>
      </c>
      <c r="AV585" s="13" t="s">
        <v>2217</v>
      </c>
      <c r="AW585" s="13" t="s">
        <v>26</v>
      </c>
      <c r="AX585" s="13" t="s">
        <v>2207</v>
      </c>
      <c r="AY585" s="168" t="s">
        <v>2612</v>
      </c>
    </row>
    <row r="586" spans="1:65" s="13" customFormat="1">
      <c r="B586" s="167"/>
      <c r="D586" s="161" t="s">
        <v>2624</v>
      </c>
      <c r="E586" s="168" t="s">
        <v>2156</v>
      </c>
      <c r="F586" s="169" t="s">
        <v>2898</v>
      </c>
      <c r="H586" s="170">
        <v>11.925000000000001</v>
      </c>
      <c r="I586" s="346"/>
      <c r="L586" s="167"/>
      <c r="M586" s="171"/>
      <c r="N586" s="172"/>
      <c r="O586" s="172"/>
      <c r="P586" s="172"/>
      <c r="Q586" s="172"/>
      <c r="R586" s="172"/>
      <c r="S586" s="172"/>
      <c r="T586" s="173"/>
      <c r="AT586" s="168" t="s">
        <v>2624</v>
      </c>
      <c r="AU586" s="168" t="s">
        <v>2217</v>
      </c>
      <c r="AV586" s="13" t="s">
        <v>2217</v>
      </c>
      <c r="AW586" s="13" t="s">
        <v>26</v>
      </c>
      <c r="AX586" s="13" t="s">
        <v>2207</v>
      </c>
      <c r="AY586" s="168" t="s">
        <v>2612</v>
      </c>
    </row>
    <row r="587" spans="1:65" s="14" customFormat="1">
      <c r="B587" s="174"/>
      <c r="D587" s="161" t="s">
        <v>2624</v>
      </c>
      <c r="E587" s="175" t="s">
        <v>2156</v>
      </c>
      <c r="F587" s="176" t="s">
        <v>2638</v>
      </c>
      <c r="H587" s="177">
        <v>1159.2249999999999</v>
      </c>
      <c r="I587" s="347"/>
      <c r="L587" s="174"/>
      <c r="M587" s="178"/>
      <c r="N587" s="179"/>
      <c r="O587" s="179"/>
      <c r="P587" s="179"/>
      <c r="Q587" s="179"/>
      <c r="R587" s="179"/>
      <c r="S587" s="179"/>
      <c r="T587" s="180"/>
      <c r="AT587" s="175" t="s">
        <v>2624</v>
      </c>
      <c r="AU587" s="175" t="s">
        <v>2217</v>
      </c>
      <c r="AV587" s="14" t="s">
        <v>2329</v>
      </c>
      <c r="AW587" s="14" t="s">
        <v>26</v>
      </c>
      <c r="AX587" s="14" t="s">
        <v>2207</v>
      </c>
      <c r="AY587" s="175" t="s">
        <v>2612</v>
      </c>
    </row>
    <row r="588" spans="1:65" s="15" customFormat="1">
      <c r="B588" s="181"/>
      <c r="D588" s="161" t="s">
        <v>2624</v>
      </c>
      <c r="E588" s="182" t="s">
        <v>2156</v>
      </c>
      <c r="F588" s="183" t="s">
        <v>2641</v>
      </c>
      <c r="H588" s="184">
        <v>1754.569</v>
      </c>
      <c r="I588" s="348"/>
      <c r="L588" s="181"/>
      <c r="M588" s="185"/>
      <c r="N588" s="186"/>
      <c r="O588" s="186"/>
      <c r="P588" s="186"/>
      <c r="Q588" s="186"/>
      <c r="R588" s="186"/>
      <c r="S588" s="186"/>
      <c r="T588" s="187"/>
      <c r="AT588" s="182" t="s">
        <v>2624</v>
      </c>
      <c r="AU588" s="182" t="s">
        <v>2217</v>
      </c>
      <c r="AV588" s="15" t="s">
        <v>2389</v>
      </c>
      <c r="AW588" s="15" t="s">
        <v>26</v>
      </c>
      <c r="AX588" s="15" t="s">
        <v>2215</v>
      </c>
      <c r="AY588" s="182" t="s">
        <v>2612</v>
      </c>
    </row>
    <row r="589" spans="1:65" s="1" customFormat="1" ht="21.75" customHeight="1">
      <c r="A589" s="29"/>
      <c r="B589" s="146"/>
      <c r="C589" s="147" t="s">
        <v>2920</v>
      </c>
      <c r="D589" s="147" t="s">
        <v>2618</v>
      </c>
      <c r="E589" s="148" t="s">
        <v>2900</v>
      </c>
      <c r="F589" s="149" t="s">
        <v>2901</v>
      </c>
      <c r="G589" s="150" t="s">
        <v>2248</v>
      </c>
      <c r="H589" s="151">
        <v>595.34400000000005</v>
      </c>
      <c r="I589" s="344"/>
      <c r="J589" s="152">
        <f>ROUND(I589*H589,2)</f>
        <v>0</v>
      </c>
      <c r="K589" s="153"/>
      <c r="L589" s="30"/>
      <c r="M589" s="154" t="s">
        <v>2156</v>
      </c>
      <c r="N589" s="155" t="s">
        <v>2172</v>
      </c>
      <c r="O589" s="156">
        <v>5.3999999999999999E-2</v>
      </c>
      <c r="P589" s="156">
        <f>O589*H589</f>
        <v>32.148576000000006</v>
      </c>
      <c r="Q589" s="156">
        <v>0</v>
      </c>
      <c r="R589" s="156">
        <f>Q589*H589</f>
        <v>0</v>
      </c>
      <c r="S589" s="156">
        <v>0</v>
      </c>
      <c r="T589" s="157">
        <f>S589*H589</f>
        <v>0</v>
      </c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R589" s="158" t="s">
        <v>2389</v>
      </c>
      <c r="AT589" s="158" t="s">
        <v>2618</v>
      </c>
      <c r="AU589" s="158" t="s">
        <v>2217</v>
      </c>
      <c r="AY589" s="17" t="s">
        <v>2612</v>
      </c>
      <c r="BE589" s="159">
        <f>IF(N589="základní",J589,0)</f>
        <v>0</v>
      </c>
      <c r="BF589" s="159">
        <f>IF(N589="snížená",J589,0)</f>
        <v>0</v>
      </c>
      <c r="BG589" s="159">
        <f>IF(N589="zákl. přenesená",J589,0)</f>
        <v>0</v>
      </c>
      <c r="BH589" s="159">
        <f>IF(N589="sníž. přenesená",J589,0)</f>
        <v>0</v>
      </c>
      <c r="BI589" s="159">
        <f>IF(N589="nulová",J589,0)</f>
        <v>0</v>
      </c>
      <c r="BJ589" s="17" t="s">
        <v>2215</v>
      </c>
      <c r="BK589" s="159">
        <f>ROUND(I589*H589,2)</f>
        <v>0</v>
      </c>
      <c r="BL589" s="17" t="s">
        <v>2389</v>
      </c>
      <c r="BM589" s="158" t="s">
        <v>2902</v>
      </c>
    </row>
    <row r="590" spans="1:65" s="12" customFormat="1">
      <c r="B590" s="160"/>
      <c r="D590" s="161" t="s">
        <v>2624</v>
      </c>
      <c r="E590" s="162" t="s">
        <v>2156</v>
      </c>
      <c r="F590" s="163" t="s">
        <v>2894</v>
      </c>
      <c r="H590" s="162" t="s">
        <v>2156</v>
      </c>
      <c r="I590" s="345"/>
      <c r="L590" s="160"/>
      <c r="M590" s="164"/>
      <c r="N590" s="165"/>
      <c r="O590" s="165"/>
      <c r="P590" s="165"/>
      <c r="Q590" s="165"/>
      <c r="R590" s="165"/>
      <c r="S590" s="165"/>
      <c r="T590" s="166"/>
      <c r="AT590" s="162" t="s">
        <v>2624</v>
      </c>
      <c r="AU590" s="162" t="s">
        <v>2217</v>
      </c>
      <c r="AV590" s="12" t="s">
        <v>2215</v>
      </c>
      <c r="AW590" s="12" t="s">
        <v>26</v>
      </c>
      <c r="AX590" s="12" t="s">
        <v>2207</v>
      </c>
      <c r="AY590" s="162" t="s">
        <v>2612</v>
      </c>
    </row>
    <row r="591" spans="1:65" s="13" customFormat="1">
      <c r="B591" s="167"/>
      <c r="D591" s="161" t="s">
        <v>2624</v>
      </c>
      <c r="E591" s="168" t="s">
        <v>2156</v>
      </c>
      <c r="F591" s="169" t="s">
        <v>429</v>
      </c>
      <c r="H591" s="170">
        <v>595.34400000000005</v>
      </c>
      <c r="I591" s="346"/>
      <c r="L591" s="167"/>
      <c r="M591" s="171"/>
      <c r="N591" s="172"/>
      <c r="O591" s="172"/>
      <c r="P591" s="172"/>
      <c r="Q591" s="172"/>
      <c r="R591" s="172"/>
      <c r="S591" s="172"/>
      <c r="T591" s="173"/>
      <c r="AT591" s="168" t="s">
        <v>2624</v>
      </c>
      <c r="AU591" s="168" t="s">
        <v>2217</v>
      </c>
      <c r="AV591" s="13" t="s">
        <v>2217</v>
      </c>
      <c r="AW591" s="13" t="s">
        <v>26</v>
      </c>
      <c r="AX591" s="13" t="s">
        <v>2207</v>
      </c>
      <c r="AY591" s="168" t="s">
        <v>2612</v>
      </c>
    </row>
    <row r="592" spans="1:65" s="15" customFormat="1">
      <c r="B592" s="181"/>
      <c r="D592" s="161" t="s">
        <v>2624</v>
      </c>
      <c r="E592" s="182" t="s">
        <v>2156</v>
      </c>
      <c r="F592" s="183" t="s">
        <v>2641</v>
      </c>
      <c r="H592" s="184">
        <v>595.34400000000005</v>
      </c>
      <c r="I592" s="348"/>
      <c r="L592" s="181"/>
      <c r="M592" s="185"/>
      <c r="N592" s="186"/>
      <c r="O592" s="186"/>
      <c r="P592" s="186"/>
      <c r="Q592" s="186"/>
      <c r="R592" s="186"/>
      <c r="S592" s="186"/>
      <c r="T592" s="187"/>
      <c r="AT592" s="182" t="s">
        <v>2624</v>
      </c>
      <c r="AU592" s="182" t="s">
        <v>2217</v>
      </c>
      <c r="AV592" s="15" t="s">
        <v>2389</v>
      </c>
      <c r="AW592" s="15" t="s">
        <v>26</v>
      </c>
      <c r="AX592" s="15" t="s">
        <v>2215</v>
      </c>
      <c r="AY592" s="182" t="s">
        <v>2612</v>
      </c>
    </row>
    <row r="593" spans="1:65" s="1" customFormat="1" ht="16.5" customHeight="1">
      <c r="A593" s="29"/>
      <c r="B593" s="146"/>
      <c r="C593" s="147" t="s">
        <v>2937</v>
      </c>
      <c r="D593" s="147" t="s">
        <v>2618</v>
      </c>
      <c r="E593" s="148" t="s">
        <v>2905</v>
      </c>
      <c r="F593" s="149" t="s">
        <v>2906</v>
      </c>
      <c r="G593" s="150" t="s">
        <v>2248</v>
      </c>
      <c r="H593" s="151">
        <v>1286.1099999999999</v>
      </c>
      <c r="I593" s="344"/>
      <c r="J593" s="152">
        <f>ROUND(I593*H593,2)</f>
        <v>0</v>
      </c>
      <c r="K593" s="153"/>
      <c r="L593" s="30"/>
      <c r="M593" s="154" t="s">
        <v>2156</v>
      </c>
      <c r="N593" s="155" t="s">
        <v>2172</v>
      </c>
      <c r="O593" s="156">
        <v>7.1999999999999995E-2</v>
      </c>
      <c r="P593" s="156">
        <f>O593*H593</f>
        <v>92.599919999999983</v>
      </c>
      <c r="Q593" s="156">
        <v>0</v>
      </c>
      <c r="R593" s="156">
        <f>Q593*H593</f>
        <v>0</v>
      </c>
      <c r="S593" s="156">
        <v>0</v>
      </c>
      <c r="T593" s="157">
        <f>S593*H593</f>
        <v>0</v>
      </c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R593" s="158" t="s">
        <v>2389</v>
      </c>
      <c r="AT593" s="158" t="s">
        <v>2618</v>
      </c>
      <c r="AU593" s="158" t="s">
        <v>2217</v>
      </c>
      <c r="AY593" s="17" t="s">
        <v>2612</v>
      </c>
      <c r="BE593" s="159">
        <f>IF(N593="základní",J593,0)</f>
        <v>0</v>
      </c>
      <c r="BF593" s="159">
        <f>IF(N593="snížená",J593,0)</f>
        <v>0</v>
      </c>
      <c r="BG593" s="159">
        <f>IF(N593="zákl. přenesená",J593,0)</f>
        <v>0</v>
      </c>
      <c r="BH593" s="159">
        <f>IF(N593="sníž. přenesená",J593,0)</f>
        <v>0</v>
      </c>
      <c r="BI593" s="159">
        <f>IF(N593="nulová",J593,0)</f>
        <v>0</v>
      </c>
      <c r="BJ593" s="17" t="s">
        <v>2215</v>
      </c>
      <c r="BK593" s="159">
        <f>ROUND(I593*H593,2)</f>
        <v>0</v>
      </c>
      <c r="BL593" s="17" t="s">
        <v>2389</v>
      </c>
      <c r="BM593" s="158" t="s">
        <v>2907</v>
      </c>
    </row>
    <row r="594" spans="1:65" s="12" customFormat="1">
      <c r="B594" s="160"/>
      <c r="D594" s="161" t="s">
        <v>2624</v>
      </c>
      <c r="E594" s="162" t="s">
        <v>2156</v>
      </c>
      <c r="F594" s="163" t="s">
        <v>2908</v>
      </c>
      <c r="H594" s="162" t="s">
        <v>2156</v>
      </c>
      <c r="I594" s="345"/>
      <c r="L594" s="160"/>
      <c r="M594" s="164"/>
      <c r="N594" s="165"/>
      <c r="O594" s="165"/>
      <c r="P594" s="165"/>
      <c r="Q594" s="165"/>
      <c r="R594" s="165"/>
      <c r="S594" s="165"/>
      <c r="T594" s="166"/>
      <c r="AT594" s="162" t="s">
        <v>2624</v>
      </c>
      <c r="AU594" s="162" t="s">
        <v>2217</v>
      </c>
      <c r="AV594" s="12" t="s">
        <v>2215</v>
      </c>
      <c r="AW594" s="12" t="s">
        <v>26</v>
      </c>
      <c r="AX594" s="12" t="s">
        <v>2207</v>
      </c>
      <c r="AY594" s="162" t="s">
        <v>2612</v>
      </c>
    </row>
    <row r="595" spans="1:65" s="13" customFormat="1">
      <c r="B595" s="167"/>
      <c r="D595" s="161" t="s">
        <v>2624</v>
      </c>
      <c r="E595" s="168" t="s">
        <v>2156</v>
      </c>
      <c r="F595" s="169" t="s">
        <v>2909</v>
      </c>
      <c r="H595" s="170">
        <v>426.08</v>
      </c>
      <c r="I595" s="346"/>
      <c r="L595" s="167"/>
      <c r="M595" s="171"/>
      <c r="N595" s="172"/>
      <c r="O595" s="172"/>
      <c r="P595" s="172"/>
      <c r="Q595" s="172"/>
      <c r="R595" s="172"/>
      <c r="S595" s="172"/>
      <c r="T595" s="173"/>
      <c r="AT595" s="168" t="s">
        <v>2624</v>
      </c>
      <c r="AU595" s="168" t="s">
        <v>2217</v>
      </c>
      <c r="AV595" s="13" t="s">
        <v>2217</v>
      </c>
      <c r="AW595" s="13" t="s">
        <v>26</v>
      </c>
      <c r="AX595" s="13" t="s">
        <v>2207</v>
      </c>
      <c r="AY595" s="168" t="s">
        <v>2612</v>
      </c>
    </row>
    <row r="596" spans="1:65" s="12" customFormat="1">
      <c r="B596" s="160"/>
      <c r="D596" s="161" t="s">
        <v>2624</v>
      </c>
      <c r="E596" s="162" t="s">
        <v>2156</v>
      </c>
      <c r="F596" s="163" t="s">
        <v>2910</v>
      </c>
      <c r="H596" s="162" t="s">
        <v>2156</v>
      </c>
      <c r="I596" s="345"/>
      <c r="L596" s="160"/>
      <c r="M596" s="164"/>
      <c r="N596" s="165"/>
      <c r="O596" s="165"/>
      <c r="P596" s="165"/>
      <c r="Q596" s="165"/>
      <c r="R596" s="165"/>
      <c r="S596" s="165"/>
      <c r="T596" s="166"/>
      <c r="AT596" s="162" t="s">
        <v>2624</v>
      </c>
      <c r="AU596" s="162" t="s">
        <v>2217</v>
      </c>
      <c r="AV596" s="12" t="s">
        <v>2215</v>
      </c>
      <c r="AW596" s="12" t="s">
        <v>26</v>
      </c>
      <c r="AX596" s="12" t="s">
        <v>2207</v>
      </c>
      <c r="AY596" s="162" t="s">
        <v>2612</v>
      </c>
    </row>
    <row r="597" spans="1:65" s="13" customFormat="1">
      <c r="B597" s="167"/>
      <c r="D597" s="161" t="s">
        <v>2624</v>
      </c>
      <c r="E597" s="168" t="s">
        <v>2156</v>
      </c>
      <c r="F597" s="169" t="s">
        <v>2275</v>
      </c>
      <c r="H597" s="170">
        <v>721.22</v>
      </c>
      <c r="I597" s="346"/>
      <c r="L597" s="167"/>
      <c r="M597" s="171"/>
      <c r="N597" s="172"/>
      <c r="O597" s="172"/>
      <c r="P597" s="172"/>
      <c r="Q597" s="172"/>
      <c r="R597" s="172"/>
      <c r="S597" s="172"/>
      <c r="T597" s="173"/>
      <c r="AT597" s="168" t="s">
        <v>2624</v>
      </c>
      <c r="AU597" s="168" t="s">
        <v>2217</v>
      </c>
      <c r="AV597" s="13" t="s">
        <v>2217</v>
      </c>
      <c r="AW597" s="13" t="s">
        <v>26</v>
      </c>
      <c r="AX597" s="13" t="s">
        <v>2207</v>
      </c>
      <c r="AY597" s="168" t="s">
        <v>2612</v>
      </c>
    </row>
    <row r="598" spans="1:65" s="13" customFormat="1">
      <c r="B598" s="167"/>
      <c r="D598" s="161" t="s">
        <v>2624</v>
      </c>
      <c r="E598" s="168" t="s">
        <v>2156</v>
      </c>
      <c r="F598" s="169" t="s">
        <v>2898</v>
      </c>
      <c r="H598" s="170">
        <v>11.925000000000001</v>
      </c>
      <c r="I598" s="346"/>
      <c r="L598" s="167"/>
      <c r="M598" s="171"/>
      <c r="N598" s="172"/>
      <c r="O598" s="172"/>
      <c r="P598" s="172"/>
      <c r="Q598" s="172"/>
      <c r="R598" s="172"/>
      <c r="S598" s="172"/>
      <c r="T598" s="173"/>
      <c r="AT598" s="168" t="s">
        <v>2624</v>
      </c>
      <c r="AU598" s="168" t="s">
        <v>2217</v>
      </c>
      <c r="AV598" s="13" t="s">
        <v>2217</v>
      </c>
      <c r="AW598" s="13" t="s">
        <v>26</v>
      </c>
      <c r="AX598" s="13" t="s">
        <v>2207</v>
      </c>
      <c r="AY598" s="168" t="s">
        <v>2612</v>
      </c>
    </row>
    <row r="599" spans="1:65" s="12" customFormat="1">
      <c r="B599" s="160"/>
      <c r="D599" s="161" t="s">
        <v>2624</v>
      </c>
      <c r="E599" s="162" t="s">
        <v>2156</v>
      </c>
      <c r="F599" s="163" t="s">
        <v>2911</v>
      </c>
      <c r="H599" s="162" t="s">
        <v>2156</v>
      </c>
      <c r="I599" s="345"/>
      <c r="L599" s="160"/>
      <c r="M599" s="164"/>
      <c r="N599" s="165"/>
      <c r="O599" s="165"/>
      <c r="P599" s="165"/>
      <c r="Q599" s="165"/>
      <c r="R599" s="165"/>
      <c r="S599" s="165"/>
      <c r="T599" s="166"/>
      <c r="AT599" s="162" t="s">
        <v>2624</v>
      </c>
      <c r="AU599" s="162" t="s">
        <v>2217</v>
      </c>
      <c r="AV599" s="12" t="s">
        <v>2215</v>
      </c>
      <c r="AW599" s="12" t="s">
        <v>26</v>
      </c>
      <c r="AX599" s="12" t="s">
        <v>2207</v>
      </c>
      <c r="AY599" s="162" t="s">
        <v>2612</v>
      </c>
    </row>
    <row r="600" spans="1:65" s="13" customFormat="1">
      <c r="B600" s="167"/>
      <c r="D600" s="161" t="s">
        <v>2624</v>
      </c>
      <c r="E600" s="168" t="s">
        <v>2156</v>
      </c>
      <c r="F600" s="169" t="s">
        <v>2888</v>
      </c>
      <c r="H600" s="170">
        <v>17.024999999999999</v>
      </c>
      <c r="I600" s="346"/>
      <c r="L600" s="167"/>
      <c r="M600" s="171"/>
      <c r="N600" s="172"/>
      <c r="O600" s="172"/>
      <c r="P600" s="172"/>
      <c r="Q600" s="172"/>
      <c r="R600" s="172"/>
      <c r="S600" s="172"/>
      <c r="T600" s="173"/>
      <c r="AT600" s="168" t="s">
        <v>2624</v>
      </c>
      <c r="AU600" s="168" t="s">
        <v>2217</v>
      </c>
      <c r="AV600" s="13" t="s">
        <v>2217</v>
      </c>
      <c r="AW600" s="13" t="s">
        <v>26</v>
      </c>
      <c r="AX600" s="13" t="s">
        <v>2207</v>
      </c>
      <c r="AY600" s="168" t="s">
        <v>2612</v>
      </c>
    </row>
    <row r="601" spans="1:65" s="14" customFormat="1">
      <c r="B601" s="174"/>
      <c r="D601" s="161" t="s">
        <v>2624</v>
      </c>
      <c r="E601" s="175" t="s">
        <v>2156</v>
      </c>
      <c r="F601" s="176" t="s">
        <v>2638</v>
      </c>
      <c r="H601" s="177">
        <v>1176.25</v>
      </c>
      <c r="I601" s="347"/>
      <c r="L601" s="174"/>
      <c r="M601" s="178"/>
      <c r="N601" s="179"/>
      <c r="O601" s="179"/>
      <c r="P601" s="179"/>
      <c r="Q601" s="179"/>
      <c r="R601" s="179"/>
      <c r="S601" s="179"/>
      <c r="T601" s="180"/>
      <c r="AT601" s="175" t="s">
        <v>2624</v>
      </c>
      <c r="AU601" s="175" t="s">
        <v>2217</v>
      </c>
      <c r="AV601" s="14" t="s">
        <v>2329</v>
      </c>
      <c r="AW601" s="14" t="s">
        <v>26</v>
      </c>
      <c r="AX601" s="14" t="s">
        <v>2207</v>
      </c>
      <c r="AY601" s="175" t="s">
        <v>2612</v>
      </c>
    </row>
    <row r="602" spans="1:65" s="12" customFormat="1">
      <c r="B602" s="160"/>
      <c r="D602" s="161" t="s">
        <v>2624</v>
      </c>
      <c r="E602" s="162" t="s">
        <v>2156</v>
      </c>
      <c r="F602" s="163" t="s">
        <v>2912</v>
      </c>
      <c r="H602" s="162" t="s">
        <v>2156</v>
      </c>
      <c r="I602" s="345"/>
      <c r="L602" s="160"/>
      <c r="M602" s="164"/>
      <c r="N602" s="165"/>
      <c r="O602" s="165"/>
      <c r="P602" s="165"/>
      <c r="Q602" s="165"/>
      <c r="R602" s="165"/>
      <c r="S602" s="165"/>
      <c r="T602" s="166"/>
      <c r="AT602" s="162" t="s">
        <v>2624</v>
      </c>
      <c r="AU602" s="162" t="s">
        <v>2217</v>
      </c>
      <c r="AV602" s="12" t="s">
        <v>2215</v>
      </c>
      <c r="AW602" s="12" t="s">
        <v>26</v>
      </c>
      <c r="AX602" s="12" t="s">
        <v>2207</v>
      </c>
      <c r="AY602" s="162" t="s">
        <v>2612</v>
      </c>
    </row>
    <row r="603" spans="1:65" s="13" customFormat="1">
      <c r="B603" s="167"/>
      <c r="D603" s="161" t="s">
        <v>2624</v>
      </c>
      <c r="E603" s="168" t="s">
        <v>2156</v>
      </c>
      <c r="F603" s="169" t="s">
        <v>2289</v>
      </c>
      <c r="H603" s="170">
        <v>109.86</v>
      </c>
      <c r="I603" s="346"/>
      <c r="L603" s="167"/>
      <c r="M603" s="171"/>
      <c r="N603" s="172"/>
      <c r="O603" s="172"/>
      <c r="P603" s="172"/>
      <c r="Q603" s="172"/>
      <c r="R603" s="172"/>
      <c r="S603" s="172"/>
      <c r="T603" s="173"/>
      <c r="AT603" s="168" t="s">
        <v>2624</v>
      </c>
      <c r="AU603" s="168" t="s">
        <v>2217</v>
      </c>
      <c r="AV603" s="13" t="s">
        <v>2217</v>
      </c>
      <c r="AW603" s="13" t="s">
        <v>26</v>
      </c>
      <c r="AX603" s="13" t="s">
        <v>2207</v>
      </c>
      <c r="AY603" s="168" t="s">
        <v>2612</v>
      </c>
    </row>
    <row r="604" spans="1:65" s="14" customFormat="1">
      <c r="B604" s="174"/>
      <c r="D604" s="161" t="s">
        <v>2624</v>
      </c>
      <c r="E604" s="175" t="s">
        <v>2156</v>
      </c>
      <c r="F604" s="176" t="s">
        <v>2638</v>
      </c>
      <c r="H604" s="177">
        <v>109.86</v>
      </c>
      <c r="I604" s="347"/>
      <c r="L604" s="174"/>
      <c r="M604" s="178"/>
      <c r="N604" s="179"/>
      <c r="O604" s="179"/>
      <c r="P604" s="179"/>
      <c r="Q604" s="179"/>
      <c r="R604" s="179"/>
      <c r="S604" s="179"/>
      <c r="T604" s="180"/>
      <c r="AT604" s="175" t="s">
        <v>2624</v>
      </c>
      <c r="AU604" s="175" t="s">
        <v>2217</v>
      </c>
      <c r="AV604" s="14" t="s">
        <v>2329</v>
      </c>
      <c r="AW604" s="14" t="s">
        <v>26</v>
      </c>
      <c r="AX604" s="14" t="s">
        <v>2207</v>
      </c>
      <c r="AY604" s="175" t="s">
        <v>2612</v>
      </c>
    </row>
    <row r="605" spans="1:65" s="15" customFormat="1">
      <c r="B605" s="181"/>
      <c r="D605" s="161" t="s">
        <v>2624</v>
      </c>
      <c r="E605" s="182" t="s">
        <v>2156</v>
      </c>
      <c r="F605" s="183" t="s">
        <v>2641</v>
      </c>
      <c r="H605" s="184">
        <v>1286.1099999999999</v>
      </c>
      <c r="I605" s="348"/>
      <c r="L605" s="181"/>
      <c r="M605" s="185"/>
      <c r="N605" s="186"/>
      <c r="O605" s="186"/>
      <c r="P605" s="186"/>
      <c r="Q605" s="186"/>
      <c r="R605" s="186"/>
      <c r="S605" s="186"/>
      <c r="T605" s="187"/>
      <c r="AT605" s="182" t="s">
        <v>2624</v>
      </c>
      <c r="AU605" s="182" t="s">
        <v>2217</v>
      </c>
      <c r="AV605" s="15" t="s">
        <v>2389</v>
      </c>
      <c r="AW605" s="15" t="s">
        <v>26</v>
      </c>
      <c r="AX605" s="15" t="s">
        <v>2215</v>
      </c>
      <c r="AY605" s="182" t="s">
        <v>2612</v>
      </c>
    </row>
    <row r="606" spans="1:65" s="1" customFormat="1" ht="16.5" customHeight="1">
      <c r="A606" s="29"/>
      <c r="B606" s="146"/>
      <c r="C606" s="147" t="s">
        <v>2943</v>
      </c>
      <c r="D606" s="147" t="s">
        <v>2618</v>
      </c>
      <c r="E606" s="148" t="s">
        <v>2913</v>
      </c>
      <c r="F606" s="149" t="s">
        <v>2914</v>
      </c>
      <c r="G606" s="150" t="s">
        <v>2248</v>
      </c>
      <c r="H606" s="151">
        <v>595.34400000000005</v>
      </c>
      <c r="I606" s="344"/>
      <c r="J606" s="152">
        <f>ROUND(I606*H606,2)</f>
        <v>0</v>
      </c>
      <c r="K606" s="153"/>
      <c r="L606" s="30"/>
      <c r="M606" s="154" t="s">
        <v>2156</v>
      </c>
      <c r="N606" s="155" t="s">
        <v>2172</v>
      </c>
      <c r="O606" s="156">
        <v>9.6000000000000002E-2</v>
      </c>
      <c r="P606" s="156">
        <f>O606*H606</f>
        <v>57.153024000000009</v>
      </c>
      <c r="Q606" s="156">
        <v>0</v>
      </c>
      <c r="R606" s="156">
        <f>Q606*H606</f>
        <v>0</v>
      </c>
      <c r="S606" s="156">
        <v>0</v>
      </c>
      <c r="T606" s="157">
        <f>S606*H606</f>
        <v>0</v>
      </c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R606" s="158" t="s">
        <v>2389</v>
      </c>
      <c r="AT606" s="158" t="s">
        <v>2618</v>
      </c>
      <c r="AU606" s="158" t="s">
        <v>2217</v>
      </c>
      <c r="AY606" s="17" t="s">
        <v>2612</v>
      </c>
      <c r="BE606" s="159">
        <f>IF(N606="základní",J606,0)</f>
        <v>0</v>
      </c>
      <c r="BF606" s="159">
        <f>IF(N606="snížená",J606,0)</f>
        <v>0</v>
      </c>
      <c r="BG606" s="159">
        <f>IF(N606="zákl. přenesená",J606,0)</f>
        <v>0</v>
      </c>
      <c r="BH606" s="159">
        <f>IF(N606="sníž. přenesená",J606,0)</f>
        <v>0</v>
      </c>
      <c r="BI606" s="159">
        <f>IF(N606="nulová",J606,0)</f>
        <v>0</v>
      </c>
      <c r="BJ606" s="17" t="s">
        <v>2215</v>
      </c>
      <c r="BK606" s="159">
        <f>ROUND(I606*H606,2)</f>
        <v>0</v>
      </c>
      <c r="BL606" s="17" t="s">
        <v>2389</v>
      </c>
      <c r="BM606" s="158" t="s">
        <v>2915</v>
      </c>
    </row>
    <row r="607" spans="1:65" s="12" customFormat="1">
      <c r="B607" s="160"/>
      <c r="D607" s="161" t="s">
        <v>2624</v>
      </c>
      <c r="E607" s="162" t="s">
        <v>2156</v>
      </c>
      <c r="F607" s="163" t="s">
        <v>2912</v>
      </c>
      <c r="H607" s="162" t="s">
        <v>2156</v>
      </c>
      <c r="I607" s="345"/>
      <c r="L607" s="160"/>
      <c r="M607" s="164"/>
      <c r="N607" s="165"/>
      <c r="O607" s="165"/>
      <c r="P607" s="165"/>
      <c r="Q607" s="165"/>
      <c r="R607" s="165"/>
      <c r="S607" s="165"/>
      <c r="T607" s="166"/>
      <c r="AT607" s="162" t="s">
        <v>2624</v>
      </c>
      <c r="AU607" s="162" t="s">
        <v>2217</v>
      </c>
      <c r="AV607" s="12" t="s">
        <v>2215</v>
      </c>
      <c r="AW607" s="12" t="s">
        <v>26</v>
      </c>
      <c r="AX607" s="12" t="s">
        <v>2207</v>
      </c>
      <c r="AY607" s="162" t="s">
        <v>2612</v>
      </c>
    </row>
    <row r="608" spans="1:65" s="13" customFormat="1">
      <c r="B608" s="167"/>
      <c r="D608" s="161" t="s">
        <v>2624</v>
      </c>
      <c r="E608" s="168" t="s">
        <v>2156</v>
      </c>
      <c r="F608" s="169" t="s">
        <v>2292</v>
      </c>
      <c r="H608" s="170">
        <v>595.34400000000005</v>
      </c>
      <c r="I608" s="346"/>
      <c r="L608" s="167"/>
      <c r="M608" s="171"/>
      <c r="N608" s="172"/>
      <c r="O608" s="172"/>
      <c r="P608" s="172"/>
      <c r="Q608" s="172"/>
      <c r="R608" s="172"/>
      <c r="S608" s="172"/>
      <c r="T608" s="173"/>
      <c r="AT608" s="168" t="s">
        <v>2624</v>
      </c>
      <c r="AU608" s="168" t="s">
        <v>2217</v>
      </c>
      <c r="AV608" s="13" t="s">
        <v>2217</v>
      </c>
      <c r="AW608" s="13" t="s">
        <v>26</v>
      </c>
      <c r="AX608" s="13" t="s">
        <v>2207</v>
      </c>
      <c r="AY608" s="168" t="s">
        <v>2612</v>
      </c>
    </row>
    <row r="609" spans="1:65" s="15" customFormat="1">
      <c r="B609" s="181"/>
      <c r="D609" s="161" t="s">
        <v>2624</v>
      </c>
      <c r="E609" s="182" t="s">
        <v>2156</v>
      </c>
      <c r="F609" s="183" t="s">
        <v>2641</v>
      </c>
      <c r="H609" s="184">
        <v>595.34400000000005</v>
      </c>
      <c r="I609" s="348"/>
      <c r="L609" s="181"/>
      <c r="M609" s="185"/>
      <c r="N609" s="186"/>
      <c r="O609" s="186"/>
      <c r="P609" s="186"/>
      <c r="Q609" s="186"/>
      <c r="R609" s="186"/>
      <c r="S609" s="186"/>
      <c r="T609" s="187"/>
      <c r="AT609" s="182" t="s">
        <v>2624</v>
      </c>
      <c r="AU609" s="182" t="s">
        <v>2217</v>
      </c>
      <c r="AV609" s="15" t="s">
        <v>2389</v>
      </c>
      <c r="AW609" s="15" t="s">
        <v>26</v>
      </c>
      <c r="AX609" s="15" t="s">
        <v>2215</v>
      </c>
      <c r="AY609" s="182" t="s">
        <v>2612</v>
      </c>
    </row>
    <row r="610" spans="1:65" s="1" customFormat="1" ht="16.5" customHeight="1">
      <c r="A610" s="29"/>
      <c r="B610" s="146"/>
      <c r="C610" s="147" t="s">
        <v>2960</v>
      </c>
      <c r="D610" s="147" t="s">
        <v>2618</v>
      </c>
      <c r="E610" s="148" t="s">
        <v>2916</v>
      </c>
      <c r="F610" s="149" t="s">
        <v>2917</v>
      </c>
      <c r="G610" s="150" t="s">
        <v>2248</v>
      </c>
      <c r="H610" s="151">
        <v>1190.6869999999999</v>
      </c>
      <c r="I610" s="344"/>
      <c r="J610" s="152">
        <f>ROUND(I610*H610,2)</f>
        <v>0</v>
      </c>
      <c r="K610" s="153"/>
      <c r="L610" s="30"/>
      <c r="M610" s="154" t="s">
        <v>2156</v>
      </c>
      <c r="N610" s="155" t="s">
        <v>2172</v>
      </c>
      <c r="O610" s="156">
        <v>8.9999999999999993E-3</v>
      </c>
      <c r="P610" s="156">
        <f>O610*H610</f>
        <v>10.716182999999999</v>
      </c>
      <c r="Q610" s="156">
        <v>0</v>
      </c>
      <c r="R610" s="156">
        <f>Q610*H610</f>
        <v>0</v>
      </c>
      <c r="S610" s="156">
        <v>0</v>
      </c>
      <c r="T610" s="157">
        <f>S610*H610</f>
        <v>0</v>
      </c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R610" s="158" t="s">
        <v>2389</v>
      </c>
      <c r="AT610" s="158" t="s">
        <v>2618</v>
      </c>
      <c r="AU610" s="158" t="s">
        <v>2217</v>
      </c>
      <c r="AY610" s="17" t="s">
        <v>2612</v>
      </c>
      <c r="BE610" s="159">
        <f>IF(N610="základní",J610,0)</f>
        <v>0</v>
      </c>
      <c r="BF610" s="159">
        <f>IF(N610="snížená",J610,0)</f>
        <v>0</v>
      </c>
      <c r="BG610" s="159">
        <f>IF(N610="zákl. přenesená",J610,0)</f>
        <v>0</v>
      </c>
      <c r="BH610" s="159">
        <f>IF(N610="sníž. přenesená",J610,0)</f>
        <v>0</v>
      </c>
      <c r="BI610" s="159">
        <f>IF(N610="nulová",J610,0)</f>
        <v>0</v>
      </c>
      <c r="BJ610" s="17" t="s">
        <v>2215</v>
      </c>
      <c r="BK610" s="159">
        <f>ROUND(I610*H610,2)</f>
        <v>0</v>
      </c>
      <c r="BL610" s="17" t="s">
        <v>2389</v>
      </c>
      <c r="BM610" s="158" t="s">
        <v>2918</v>
      </c>
    </row>
    <row r="611" spans="1:65" s="13" customFormat="1">
      <c r="B611" s="167"/>
      <c r="D611" s="161" t="s">
        <v>2624</v>
      </c>
      <c r="E611" s="168" t="s">
        <v>2156</v>
      </c>
      <c r="F611" s="169" t="s">
        <v>430</v>
      </c>
      <c r="H611" s="170">
        <v>1190.6869999999999</v>
      </c>
      <c r="I611" s="346"/>
      <c r="L611" s="167"/>
      <c r="M611" s="171"/>
      <c r="N611" s="172"/>
      <c r="O611" s="172"/>
      <c r="P611" s="172"/>
      <c r="Q611" s="172"/>
      <c r="R611" s="172"/>
      <c r="S611" s="172"/>
      <c r="T611" s="173"/>
      <c r="AT611" s="168" t="s">
        <v>2624</v>
      </c>
      <c r="AU611" s="168" t="s">
        <v>2217</v>
      </c>
      <c r="AV611" s="13" t="s">
        <v>2217</v>
      </c>
      <c r="AW611" s="13" t="s">
        <v>26</v>
      </c>
      <c r="AX611" s="13" t="s">
        <v>2207</v>
      </c>
      <c r="AY611" s="168" t="s">
        <v>2612</v>
      </c>
    </row>
    <row r="612" spans="1:65" s="15" customFormat="1">
      <c r="B612" s="181"/>
      <c r="D612" s="161" t="s">
        <v>2624</v>
      </c>
      <c r="E612" s="182" t="s">
        <v>2156</v>
      </c>
      <c r="F612" s="183" t="s">
        <v>2641</v>
      </c>
      <c r="H612" s="184">
        <v>1190.6869999999999</v>
      </c>
      <c r="I612" s="348"/>
      <c r="L612" s="181"/>
      <c r="M612" s="185"/>
      <c r="N612" s="186"/>
      <c r="O612" s="186"/>
      <c r="P612" s="186"/>
      <c r="Q612" s="186"/>
      <c r="R612" s="186"/>
      <c r="S612" s="186"/>
      <c r="T612" s="187"/>
      <c r="AT612" s="182" t="s">
        <v>2624</v>
      </c>
      <c r="AU612" s="182" t="s">
        <v>2217</v>
      </c>
      <c r="AV612" s="15" t="s">
        <v>2389</v>
      </c>
      <c r="AW612" s="15" t="s">
        <v>26</v>
      </c>
      <c r="AX612" s="15" t="s">
        <v>2215</v>
      </c>
      <c r="AY612" s="182" t="s">
        <v>2612</v>
      </c>
    </row>
    <row r="613" spans="1:65" s="1" customFormat="1" ht="16.5" customHeight="1">
      <c r="A613" s="29"/>
      <c r="B613" s="146"/>
      <c r="C613" s="147" t="s">
        <v>2981</v>
      </c>
      <c r="D613" s="147" t="s">
        <v>2618</v>
      </c>
      <c r="E613" s="148" t="s">
        <v>2921</v>
      </c>
      <c r="F613" s="149" t="s">
        <v>2922</v>
      </c>
      <c r="G613" s="150" t="s">
        <v>2248</v>
      </c>
      <c r="H613" s="151">
        <v>331.23</v>
      </c>
      <c r="I613" s="344"/>
      <c r="J613" s="152">
        <f>ROUND(I613*H613,2)</f>
        <v>0</v>
      </c>
      <c r="K613" s="153"/>
      <c r="L613" s="30"/>
      <c r="M613" s="154" t="s">
        <v>2156</v>
      </c>
      <c r="N613" s="155" t="s">
        <v>2172</v>
      </c>
      <c r="O613" s="156">
        <v>0.435</v>
      </c>
      <c r="P613" s="156">
        <f>O613*H613</f>
        <v>144.08505</v>
      </c>
      <c r="Q613" s="156">
        <v>0</v>
      </c>
      <c r="R613" s="156">
        <f>Q613*H613</f>
        <v>0</v>
      </c>
      <c r="S613" s="156">
        <v>0</v>
      </c>
      <c r="T613" s="157">
        <f>S613*H613</f>
        <v>0</v>
      </c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R613" s="158" t="s">
        <v>2389</v>
      </c>
      <c r="AT613" s="158" t="s">
        <v>2618</v>
      </c>
      <c r="AU613" s="158" t="s">
        <v>2217</v>
      </c>
      <c r="AY613" s="17" t="s">
        <v>2612</v>
      </c>
      <c r="BE613" s="159">
        <f>IF(N613="základní",J613,0)</f>
        <v>0</v>
      </c>
      <c r="BF613" s="159">
        <f>IF(N613="snížená",J613,0)</f>
        <v>0</v>
      </c>
      <c r="BG613" s="159">
        <f>IF(N613="zákl. přenesená",J613,0)</f>
        <v>0</v>
      </c>
      <c r="BH613" s="159">
        <f>IF(N613="sníž. přenesená",J613,0)</f>
        <v>0</v>
      </c>
      <c r="BI613" s="159">
        <f>IF(N613="nulová",J613,0)</f>
        <v>0</v>
      </c>
      <c r="BJ613" s="17" t="s">
        <v>2215</v>
      </c>
      <c r="BK613" s="159">
        <f>ROUND(I613*H613,2)</f>
        <v>0</v>
      </c>
      <c r="BL613" s="17" t="s">
        <v>2389</v>
      </c>
      <c r="BM613" s="158" t="s">
        <v>2923</v>
      </c>
    </row>
    <row r="614" spans="1:65" s="12" customFormat="1">
      <c r="B614" s="160"/>
      <c r="D614" s="161" t="s">
        <v>2624</v>
      </c>
      <c r="E614" s="162" t="s">
        <v>2156</v>
      </c>
      <c r="F614" s="163" t="s">
        <v>2741</v>
      </c>
      <c r="H614" s="162" t="s">
        <v>2156</v>
      </c>
      <c r="I614" s="345"/>
      <c r="L614" s="160"/>
      <c r="M614" s="164"/>
      <c r="N614" s="165"/>
      <c r="O614" s="165"/>
      <c r="P614" s="165"/>
      <c r="Q614" s="165"/>
      <c r="R614" s="165"/>
      <c r="S614" s="165"/>
      <c r="T614" s="166"/>
      <c r="AT614" s="162" t="s">
        <v>2624</v>
      </c>
      <c r="AU614" s="162" t="s">
        <v>2217</v>
      </c>
      <c r="AV614" s="12" t="s">
        <v>2215</v>
      </c>
      <c r="AW614" s="12" t="s">
        <v>26</v>
      </c>
      <c r="AX614" s="12" t="s">
        <v>2207</v>
      </c>
      <c r="AY614" s="162" t="s">
        <v>2612</v>
      </c>
    </row>
    <row r="615" spans="1:65" s="13" customFormat="1">
      <c r="B615" s="167"/>
      <c r="D615" s="161" t="s">
        <v>2624</v>
      </c>
      <c r="E615" s="168" t="s">
        <v>2156</v>
      </c>
      <c r="F615" s="169" t="s">
        <v>2924</v>
      </c>
      <c r="H615" s="170">
        <v>83.07</v>
      </c>
      <c r="I615" s="346"/>
      <c r="L615" s="167"/>
      <c r="M615" s="171"/>
      <c r="N615" s="172"/>
      <c r="O615" s="172"/>
      <c r="P615" s="172"/>
      <c r="Q615" s="172"/>
      <c r="R615" s="172"/>
      <c r="S615" s="172"/>
      <c r="T615" s="173"/>
      <c r="AT615" s="168" t="s">
        <v>2624</v>
      </c>
      <c r="AU615" s="168" t="s">
        <v>2217</v>
      </c>
      <c r="AV615" s="13" t="s">
        <v>2217</v>
      </c>
      <c r="AW615" s="13" t="s">
        <v>26</v>
      </c>
      <c r="AX615" s="13" t="s">
        <v>2207</v>
      </c>
      <c r="AY615" s="168" t="s">
        <v>2612</v>
      </c>
    </row>
    <row r="616" spans="1:65" s="12" customFormat="1">
      <c r="B616" s="160"/>
      <c r="D616" s="161" t="s">
        <v>2624</v>
      </c>
      <c r="E616" s="162" t="s">
        <v>2156</v>
      </c>
      <c r="F616" s="163" t="s">
        <v>2742</v>
      </c>
      <c r="H616" s="162" t="s">
        <v>2156</v>
      </c>
      <c r="I616" s="345"/>
      <c r="L616" s="160"/>
      <c r="M616" s="164"/>
      <c r="N616" s="165"/>
      <c r="O616" s="165"/>
      <c r="P616" s="165"/>
      <c r="Q616" s="165"/>
      <c r="R616" s="165"/>
      <c r="S616" s="165"/>
      <c r="T616" s="166"/>
      <c r="AT616" s="162" t="s">
        <v>2624</v>
      </c>
      <c r="AU616" s="162" t="s">
        <v>2217</v>
      </c>
      <c r="AV616" s="12" t="s">
        <v>2215</v>
      </c>
      <c r="AW616" s="12" t="s">
        <v>26</v>
      </c>
      <c r="AX616" s="12" t="s">
        <v>2207</v>
      </c>
      <c r="AY616" s="162" t="s">
        <v>2612</v>
      </c>
    </row>
    <row r="617" spans="1:65" s="13" customFormat="1">
      <c r="B617" s="167"/>
      <c r="D617" s="161" t="s">
        <v>2624</v>
      </c>
      <c r="E617" s="168" t="s">
        <v>2156</v>
      </c>
      <c r="F617" s="169" t="s">
        <v>431</v>
      </c>
      <c r="H617" s="170">
        <v>32.76</v>
      </c>
      <c r="I617" s="346"/>
      <c r="L617" s="167"/>
      <c r="M617" s="171"/>
      <c r="N617" s="172"/>
      <c r="O617" s="172"/>
      <c r="P617" s="172"/>
      <c r="Q617" s="172"/>
      <c r="R617" s="172"/>
      <c r="S617" s="172"/>
      <c r="T617" s="173"/>
      <c r="AT617" s="168" t="s">
        <v>2624</v>
      </c>
      <c r="AU617" s="168" t="s">
        <v>2217</v>
      </c>
      <c r="AV617" s="13" t="s">
        <v>2217</v>
      </c>
      <c r="AW617" s="13" t="s">
        <v>26</v>
      </c>
      <c r="AX617" s="13" t="s">
        <v>2207</v>
      </c>
      <c r="AY617" s="168" t="s">
        <v>2612</v>
      </c>
    </row>
    <row r="618" spans="1:65" s="12" customFormat="1">
      <c r="B618" s="160"/>
      <c r="D618" s="161" t="s">
        <v>2624</v>
      </c>
      <c r="E618" s="162" t="s">
        <v>2156</v>
      </c>
      <c r="F618" s="163" t="s">
        <v>2826</v>
      </c>
      <c r="H618" s="162" t="s">
        <v>2156</v>
      </c>
      <c r="I618" s="345"/>
      <c r="L618" s="160"/>
      <c r="M618" s="164"/>
      <c r="N618" s="165"/>
      <c r="O618" s="165"/>
      <c r="P618" s="165"/>
      <c r="Q618" s="165"/>
      <c r="R618" s="165"/>
      <c r="S618" s="165"/>
      <c r="T618" s="166"/>
      <c r="AT618" s="162" t="s">
        <v>2624</v>
      </c>
      <c r="AU618" s="162" t="s">
        <v>2217</v>
      </c>
      <c r="AV618" s="12" t="s">
        <v>2215</v>
      </c>
      <c r="AW618" s="12" t="s">
        <v>26</v>
      </c>
      <c r="AX618" s="12" t="s">
        <v>2207</v>
      </c>
      <c r="AY618" s="162" t="s">
        <v>2612</v>
      </c>
    </row>
    <row r="619" spans="1:65" s="13" customFormat="1">
      <c r="B619" s="167"/>
      <c r="D619" s="161" t="s">
        <v>2624</v>
      </c>
      <c r="E619" s="168" t="s">
        <v>2156</v>
      </c>
      <c r="F619" s="169" t="s">
        <v>2927</v>
      </c>
      <c r="H619" s="170">
        <v>35.685000000000002</v>
      </c>
      <c r="I619" s="346"/>
      <c r="L619" s="167"/>
      <c r="M619" s="171"/>
      <c r="N619" s="172"/>
      <c r="O619" s="172"/>
      <c r="P619" s="172"/>
      <c r="Q619" s="172"/>
      <c r="R619" s="172"/>
      <c r="S619" s="172"/>
      <c r="T619" s="173"/>
      <c r="AT619" s="168" t="s">
        <v>2624</v>
      </c>
      <c r="AU619" s="168" t="s">
        <v>2217</v>
      </c>
      <c r="AV619" s="13" t="s">
        <v>2217</v>
      </c>
      <c r="AW619" s="13" t="s">
        <v>26</v>
      </c>
      <c r="AX619" s="13" t="s">
        <v>2207</v>
      </c>
      <c r="AY619" s="168" t="s">
        <v>2612</v>
      </c>
    </row>
    <row r="620" spans="1:65" s="12" customFormat="1">
      <c r="B620" s="160"/>
      <c r="D620" s="161" t="s">
        <v>2624</v>
      </c>
      <c r="E620" s="162" t="s">
        <v>2156</v>
      </c>
      <c r="F620" s="163" t="s">
        <v>2878</v>
      </c>
      <c r="H620" s="162" t="s">
        <v>2156</v>
      </c>
      <c r="I620" s="345"/>
      <c r="L620" s="160"/>
      <c r="M620" s="164"/>
      <c r="N620" s="165"/>
      <c r="O620" s="165"/>
      <c r="P620" s="165"/>
      <c r="Q620" s="165"/>
      <c r="R620" s="165"/>
      <c r="S620" s="165"/>
      <c r="T620" s="166"/>
      <c r="AT620" s="162" t="s">
        <v>2624</v>
      </c>
      <c r="AU620" s="162" t="s">
        <v>2217</v>
      </c>
      <c r="AV620" s="12" t="s">
        <v>2215</v>
      </c>
      <c r="AW620" s="12" t="s">
        <v>26</v>
      </c>
      <c r="AX620" s="12" t="s">
        <v>2207</v>
      </c>
      <c r="AY620" s="162" t="s">
        <v>2612</v>
      </c>
    </row>
    <row r="621" spans="1:65" s="13" customFormat="1">
      <c r="B621" s="167"/>
      <c r="D621" s="161" t="s">
        <v>2624</v>
      </c>
      <c r="E621" s="168" t="s">
        <v>2156</v>
      </c>
      <c r="F621" s="169" t="s">
        <v>2928</v>
      </c>
      <c r="H621" s="170">
        <v>170.04</v>
      </c>
      <c r="I621" s="346"/>
      <c r="L621" s="167"/>
      <c r="M621" s="171"/>
      <c r="N621" s="172"/>
      <c r="O621" s="172"/>
      <c r="P621" s="172"/>
      <c r="Q621" s="172"/>
      <c r="R621" s="172"/>
      <c r="S621" s="172"/>
      <c r="T621" s="173"/>
      <c r="AT621" s="168" t="s">
        <v>2624</v>
      </c>
      <c r="AU621" s="168" t="s">
        <v>2217</v>
      </c>
      <c r="AV621" s="13" t="s">
        <v>2217</v>
      </c>
      <c r="AW621" s="13" t="s">
        <v>26</v>
      </c>
      <c r="AX621" s="13" t="s">
        <v>2207</v>
      </c>
      <c r="AY621" s="168" t="s">
        <v>2612</v>
      </c>
    </row>
    <row r="622" spans="1:65" s="12" customFormat="1">
      <c r="B622" s="160"/>
      <c r="D622" s="161" t="s">
        <v>2624</v>
      </c>
      <c r="E622" s="162" t="s">
        <v>2156</v>
      </c>
      <c r="F622" s="163" t="s">
        <v>2662</v>
      </c>
      <c r="H622" s="162" t="s">
        <v>2156</v>
      </c>
      <c r="I622" s="345"/>
      <c r="L622" s="160"/>
      <c r="M622" s="164"/>
      <c r="N622" s="165"/>
      <c r="O622" s="165"/>
      <c r="P622" s="165"/>
      <c r="Q622" s="165"/>
      <c r="R622" s="165"/>
      <c r="S622" s="165"/>
      <c r="T622" s="166"/>
      <c r="AT622" s="162" t="s">
        <v>2624</v>
      </c>
      <c r="AU622" s="162" t="s">
        <v>2217</v>
      </c>
      <c r="AV622" s="12" t="s">
        <v>2215</v>
      </c>
      <c r="AW622" s="12" t="s">
        <v>26</v>
      </c>
      <c r="AX622" s="12" t="s">
        <v>2207</v>
      </c>
      <c r="AY622" s="162" t="s">
        <v>2612</v>
      </c>
    </row>
    <row r="623" spans="1:65" s="13" customFormat="1">
      <c r="B623" s="167"/>
      <c r="D623" s="161" t="s">
        <v>2624</v>
      </c>
      <c r="E623" s="168" t="s">
        <v>2156</v>
      </c>
      <c r="F623" s="169" t="s">
        <v>2929</v>
      </c>
      <c r="H623" s="170">
        <v>15.6</v>
      </c>
      <c r="I623" s="346"/>
      <c r="L623" s="167"/>
      <c r="M623" s="171"/>
      <c r="N623" s="172"/>
      <c r="O623" s="172"/>
      <c r="P623" s="172"/>
      <c r="Q623" s="172"/>
      <c r="R623" s="172"/>
      <c r="S623" s="172"/>
      <c r="T623" s="173"/>
      <c r="AT623" s="168" t="s">
        <v>2624</v>
      </c>
      <c r="AU623" s="168" t="s">
        <v>2217</v>
      </c>
      <c r="AV623" s="13" t="s">
        <v>2217</v>
      </c>
      <c r="AW623" s="13" t="s">
        <v>26</v>
      </c>
      <c r="AX623" s="13" t="s">
        <v>2207</v>
      </c>
      <c r="AY623" s="168" t="s">
        <v>2612</v>
      </c>
    </row>
    <row r="624" spans="1:65" s="14" customFormat="1">
      <c r="B624" s="174"/>
      <c r="D624" s="161" t="s">
        <v>2624</v>
      </c>
      <c r="E624" s="175" t="s">
        <v>2156</v>
      </c>
      <c r="F624" s="176" t="s">
        <v>2638</v>
      </c>
      <c r="H624" s="177">
        <v>337.15499999999997</v>
      </c>
      <c r="I624" s="347"/>
      <c r="L624" s="174"/>
      <c r="M624" s="178"/>
      <c r="N624" s="179"/>
      <c r="O624" s="179"/>
      <c r="P624" s="179"/>
      <c r="Q624" s="179"/>
      <c r="R624" s="179"/>
      <c r="S624" s="179"/>
      <c r="T624" s="180"/>
      <c r="AT624" s="175" t="s">
        <v>2624</v>
      </c>
      <c r="AU624" s="175" t="s">
        <v>2217</v>
      </c>
      <c r="AV624" s="14" t="s">
        <v>2329</v>
      </c>
      <c r="AW624" s="14" t="s">
        <v>26</v>
      </c>
      <c r="AX624" s="14" t="s">
        <v>2207</v>
      </c>
      <c r="AY624" s="175" t="s">
        <v>2612</v>
      </c>
    </row>
    <row r="625" spans="1:65" s="12" customFormat="1">
      <c r="B625" s="160"/>
      <c r="D625" s="161" t="s">
        <v>2624</v>
      </c>
      <c r="E625" s="162" t="s">
        <v>2156</v>
      </c>
      <c r="F625" s="163" t="s">
        <v>2930</v>
      </c>
      <c r="H625" s="162" t="s">
        <v>2156</v>
      </c>
      <c r="I625" s="345"/>
      <c r="L625" s="160"/>
      <c r="M625" s="164"/>
      <c r="N625" s="165"/>
      <c r="O625" s="165"/>
      <c r="P625" s="165"/>
      <c r="Q625" s="165"/>
      <c r="R625" s="165"/>
      <c r="S625" s="165"/>
      <c r="T625" s="166"/>
      <c r="AT625" s="162" t="s">
        <v>2624</v>
      </c>
      <c r="AU625" s="162" t="s">
        <v>2217</v>
      </c>
      <c r="AV625" s="12" t="s">
        <v>2215</v>
      </c>
      <c r="AW625" s="12" t="s">
        <v>26</v>
      </c>
      <c r="AX625" s="12" t="s">
        <v>2207</v>
      </c>
      <c r="AY625" s="162" t="s">
        <v>2612</v>
      </c>
    </row>
    <row r="626" spans="1:65" s="13" customFormat="1">
      <c r="B626" s="167"/>
      <c r="D626" s="161" t="s">
        <v>2624</v>
      </c>
      <c r="E626" s="168" t="s">
        <v>2156</v>
      </c>
      <c r="F626" s="169" t="s">
        <v>2931</v>
      </c>
      <c r="H626" s="170">
        <v>-1.355</v>
      </c>
      <c r="I626" s="346"/>
      <c r="L626" s="167"/>
      <c r="M626" s="171"/>
      <c r="N626" s="172"/>
      <c r="O626" s="172"/>
      <c r="P626" s="172"/>
      <c r="Q626" s="172"/>
      <c r="R626" s="172"/>
      <c r="S626" s="172"/>
      <c r="T626" s="173"/>
      <c r="AT626" s="168" t="s">
        <v>2624</v>
      </c>
      <c r="AU626" s="168" t="s">
        <v>2217</v>
      </c>
      <c r="AV626" s="13" t="s">
        <v>2217</v>
      </c>
      <c r="AW626" s="13" t="s">
        <v>26</v>
      </c>
      <c r="AX626" s="13" t="s">
        <v>2207</v>
      </c>
      <c r="AY626" s="168" t="s">
        <v>2612</v>
      </c>
    </row>
    <row r="627" spans="1:65" s="13" customFormat="1">
      <c r="B627" s="167"/>
      <c r="D627" s="161" t="s">
        <v>2624</v>
      </c>
      <c r="E627" s="168" t="s">
        <v>2156</v>
      </c>
      <c r="F627" s="169" t="s">
        <v>432</v>
      </c>
      <c r="H627" s="170">
        <v>-0.26700000000000002</v>
      </c>
      <c r="I627" s="346"/>
      <c r="L627" s="167"/>
      <c r="M627" s="171"/>
      <c r="N627" s="172"/>
      <c r="O627" s="172"/>
      <c r="P627" s="172"/>
      <c r="Q627" s="172"/>
      <c r="R627" s="172"/>
      <c r="S627" s="172"/>
      <c r="T627" s="173"/>
      <c r="AT627" s="168" t="s">
        <v>2624</v>
      </c>
      <c r="AU627" s="168" t="s">
        <v>2217</v>
      </c>
      <c r="AV627" s="13" t="s">
        <v>2217</v>
      </c>
      <c r="AW627" s="13" t="s">
        <v>26</v>
      </c>
      <c r="AX627" s="13" t="s">
        <v>2207</v>
      </c>
      <c r="AY627" s="168" t="s">
        <v>2612</v>
      </c>
    </row>
    <row r="628" spans="1:65" s="13" customFormat="1">
      <c r="B628" s="167"/>
      <c r="D628" s="161" t="s">
        <v>2624</v>
      </c>
      <c r="E628" s="168" t="s">
        <v>2156</v>
      </c>
      <c r="F628" s="169" t="s">
        <v>2934</v>
      </c>
      <c r="H628" s="170">
        <v>-0.58199999999999996</v>
      </c>
      <c r="I628" s="346"/>
      <c r="L628" s="167"/>
      <c r="M628" s="171"/>
      <c r="N628" s="172"/>
      <c r="O628" s="172"/>
      <c r="P628" s="172"/>
      <c r="Q628" s="172"/>
      <c r="R628" s="172"/>
      <c r="S628" s="172"/>
      <c r="T628" s="173"/>
      <c r="AT628" s="168" t="s">
        <v>2624</v>
      </c>
      <c r="AU628" s="168" t="s">
        <v>2217</v>
      </c>
      <c r="AV628" s="13" t="s">
        <v>2217</v>
      </c>
      <c r="AW628" s="13" t="s">
        <v>26</v>
      </c>
      <c r="AX628" s="13" t="s">
        <v>2207</v>
      </c>
      <c r="AY628" s="168" t="s">
        <v>2612</v>
      </c>
    </row>
    <row r="629" spans="1:65" s="13" customFormat="1">
      <c r="B629" s="167"/>
      <c r="D629" s="161" t="s">
        <v>2624</v>
      </c>
      <c r="E629" s="168" t="s">
        <v>2156</v>
      </c>
      <c r="F629" s="169" t="s">
        <v>2935</v>
      </c>
      <c r="H629" s="170">
        <v>-3.4670000000000001</v>
      </c>
      <c r="I629" s="346"/>
      <c r="L629" s="167"/>
      <c r="M629" s="171"/>
      <c r="N629" s="172"/>
      <c r="O629" s="172"/>
      <c r="P629" s="172"/>
      <c r="Q629" s="172"/>
      <c r="R629" s="172"/>
      <c r="S629" s="172"/>
      <c r="T629" s="173"/>
      <c r="AT629" s="168" t="s">
        <v>2624</v>
      </c>
      <c r="AU629" s="168" t="s">
        <v>2217</v>
      </c>
      <c r="AV629" s="13" t="s">
        <v>2217</v>
      </c>
      <c r="AW629" s="13" t="s">
        <v>26</v>
      </c>
      <c r="AX629" s="13" t="s">
        <v>2207</v>
      </c>
      <c r="AY629" s="168" t="s">
        <v>2612</v>
      </c>
    </row>
    <row r="630" spans="1:65" s="13" customFormat="1">
      <c r="B630" s="167"/>
      <c r="D630" s="161" t="s">
        <v>2624</v>
      </c>
      <c r="E630" s="168" t="s">
        <v>2156</v>
      </c>
      <c r="F630" s="169" t="s">
        <v>2936</v>
      </c>
      <c r="H630" s="170">
        <v>-0.254</v>
      </c>
      <c r="I630" s="346"/>
      <c r="L630" s="167"/>
      <c r="M630" s="171"/>
      <c r="N630" s="172"/>
      <c r="O630" s="172"/>
      <c r="P630" s="172"/>
      <c r="Q630" s="172"/>
      <c r="R630" s="172"/>
      <c r="S630" s="172"/>
      <c r="T630" s="173"/>
      <c r="AT630" s="168" t="s">
        <v>2624</v>
      </c>
      <c r="AU630" s="168" t="s">
        <v>2217</v>
      </c>
      <c r="AV630" s="13" t="s">
        <v>2217</v>
      </c>
      <c r="AW630" s="13" t="s">
        <v>26</v>
      </c>
      <c r="AX630" s="13" t="s">
        <v>2207</v>
      </c>
      <c r="AY630" s="168" t="s">
        <v>2612</v>
      </c>
    </row>
    <row r="631" spans="1:65" s="14" customFormat="1">
      <c r="B631" s="174"/>
      <c r="D631" s="161" t="s">
        <v>2624</v>
      </c>
      <c r="E631" s="175" t="s">
        <v>2400</v>
      </c>
      <c r="F631" s="176" t="s">
        <v>2638</v>
      </c>
      <c r="H631" s="177">
        <v>-5.9249999999999998</v>
      </c>
      <c r="I631" s="347"/>
      <c r="L631" s="174"/>
      <c r="M631" s="178"/>
      <c r="N631" s="179"/>
      <c r="O631" s="179"/>
      <c r="P631" s="179"/>
      <c r="Q631" s="179"/>
      <c r="R631" s="179"/>
      <c r="S631" s="179"/>
      <c r="T631" s="180"/>
      <c r="AT631" s="175" t="s">
        <v>2624</v>
      </c>
      <c r="AU631" s="175" t="s">
        <v>2217</v>
      </c>
      <c r="AV631" s="14" t="s">
        <v>2329</v>
      </c>
      <c r="AW631" s="14" t="s">
        <v>26</v>
      </c>
      <c r="AX631" s="14" t="s">
        <v>2207</v>
      </c>
      <c r="AY631" s="175" t="s">
        <v>2612</v>
      </c>
    </row>
    <row r="632" spans="1:65" s="15" customFormat="1">
      <c r="B632" s="181"/>
      <c r="D632" s="161" t="s">
        <v>2624</v>
      </c>
      <c r="E632" s="182" t="s">
        <v>2272</v>
      </c>
      <c r="F632" s="183" t="s">
        <v>2641</v>
      </c>
      <c r="H632" s="184">
        <v>331.23</v>
      </c>
      <c r="I632" s="348"/>
      <c r="L632" s="181"/>
      <c r="M632" s="185"/>
      <c r="N632" s="186"/>
      <c r="O632" s="186"/>
      <c r="P632" s="186"/>
      <c r="Q632" s="186"/>
      <c r="R632" s="186"/>
      <c r="S632" s="186"/>
      <c r="T632" s="187"/>
      <c r="AT632" s="182" t="s">
        <v>2624</v>
      </c>
      <c r="AU632" s="182" t="s">
        <v>2217</v>
      </c>
      <c r="AV632" s="15" t="s">
        <v>2389</v>
      </c>
      <c r="AW632" s="15" t="s">
        <v>26</v>
      </c>
      <c r="AX632" s="15" t="s">
        <v>2215</v>
      </c>
      <c r="AY632" s="182" t="s">
        <v>2612</v>
      </c>
    </row>
    <row r="633" spans="1:65" s="1" customFormat="1" ht="16.5" customHeight="1">
      <c r="A633" s="29"/>
      <c r="B633" s="146"/>
      <c r="C633" s="188" t="s">
        <v>2986</v>
      </c>
      <c r="D633" s="188" t="s">
        <v>2855</v>
      </c>
      <c r="E633" s="189" t="s">
        <v>2938</v>
      </c>
      <c r="F633" s="190" t="s">
        <v>2939</v>
      </c>
      <c r="G633" s="191" t="s">
        <v>2485</v>
      </c>
      <c r="H633" s="192">
        <v>596.21400000000006</v>
      </c>
      <c r="I633" s="349"/>
      <c r="J633" s="193">
        <f>ROUND(I633*H633,2)</f>
        <v>0</v>
      </c>
      <c r="K633" s="194"/>
      <c r="L633" s="195"/>
      <c r="M633" s="196" t="s">
        <v>2156</v>
      </c>
      <c r="N633" s="197" t="s">
        <v>2172</v>
      </c>
      <c r="O633" s="156">
        <v>0</v>
      </c>
      <c r="P633" s="156">
        <f>O633*H633</f>
        <v>0</v>
      </c>
      <c r="Q633" s="156">
        <v>0</v>
      </c>
      <c r="R633" s="156">
        <f>Q633*H633</f>
        <v>0</v>
      </c>
      <c r="S633" s="156">
        <v>0</v>
      </c>
      <c r="T633" s="157">
        <f>S633*H633</f>
        <v>0</v>
      </c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R633" s="158" t="s">
        <v>2342</v>
      </c>
      <c r="AT633" s="158" t="s">
        <v>2855</v>
      </c>
      <c r="AU633" s="158" t="s">
        <v>2217</v>
      </c>
      <c r="AY633" s="17" t="s">
        <v>2612</v>
      </c>
      <c r="BE633" s="159">
        <f>IF(N633="základní",J633,0)</f>
        <v>0</v>
      </c>
      <c r="BF633" s="159">
        <f>IF(N633="snížená",J633,0)</f>
        <v>0</v>
      </c>
      <c r="BG633" s="159">
        <f>IF(N633="zákl. přenesená",J633,0)</f>
        <v>0</v>
      </c>
      <c r="BH633" s="159">
        <f>IF(N633="sníž. přenesená",J633,0)</f>
        <v>0</v>
      </c>
      <c r="BI633" s="159">
        <f>IF(N633="nulová",J633,0)</f>
        <v>0</v>
      </c>
      <c r="BJ633" s="17" t="s">
        <v>2215</v>
      </c>
      <c r="BK633" s="159">
        <f>ROUND(I633*H633,2)</f>
        <v>0</v>
      </c>
      <c r="BL633" s="17" t="s">
        <v>2389</v>
      </c>
      <c r="BM633" s="158" t="s">
        <v>2940</v>
      </c>
    </row>
    <row r="634" spans="1:65" s="12" customFormat="1">
      <c r="B634" s="160"/>
      <c r="D634" s="161" t="s">
        <v>2624</v>
      </c>
      <c r="E634" s="162" t="s">
        <v>2156</v>
      </c>
      <c r="F634" s="163" t="s">
        <v>2941</v>
      </c>
      <c r="H634" s="162" t="s">
        <v>2156</v>
      </c>
      <c r="I634" s="345"/>
      <c r="L634" s="160"/>
      <c r="M634" s="164"/>
      <c r="N634" s="165"/>
      <c r="O634" s="165"/>
      <c r="P634" s="165"/>
      <c r="Q634" s="165"/>
      <c r="R634" s="165"/>
      <c r="S634" s="165"/>
      <c r="T634" s="166"/>
      <c r="AT634" s="162" t="s">
        <v>2624</v>
      </c>
      <c r="AU634" s="162" t="s">
        <v>2217</v>
      </c>
      <c r="AV634" s="12" t="s">
        <v>2215</v>
      </c>
      <c r="AW634" s="12" t="s">
        <v>26</v>
      </c>
      <c r="AX634" s="12" t="s">
        <v>2207</v>
      </c>
      <c r="AY634" s="162" t="s">
        <v>2612</v>
      </c>
    </row>
    <row r="635" spans="1:65" s="13" customFormat="1">
      <c r="B635" s="167"/>
      <c r="D635" s="161" t="s">
        <v>2624</v>
      </c>
      <c r="E635" s="168" t="s">
        <v>2156</v>
      </c>
      <c r="F635" s="169" t="s">
        <v>2942</v>
      </c>
      <c r="H635" s="170">
        <v>596.21400000000006</v>
      </c>
      <c r="I635" s="346"/>
      <c r="L635" s="167"/>
      <c r="M635" s="171"/>
      <c r="N635" s="172"/>
      <c r="O635" s="172"/>
      <c r="P635" s="172"/>
      <c r="Q635" s="172"/>
      <c r="R635" s="172"/>
      <c r="S635" s="172"/>
      <c r="T635" s="173"/>
      <c r="AT635" s="168" t="s">
        <v>2624</v>
      </c>
      <c r="AU635" s="168" t="s">
        <v>2217</v>
      </c>
      <c r="AV635" s="13" t="s">
        <v>2217</v>
      </c>
      <c r="AW635" s="13" t="s">
        <v>26</v>
      </c>
      <c r="AX635" s="13" t="s">
        <v>2207</v>
      </c>
      <c r="AY635" s="168" t="s">
        <v>2612</v>
      </c>
    </row>
    <row r="636" spans="1:65" s="15" customFormat="1">
      <c r="B636" s="181"/>
      <c r="D636" s="161" t="s">
        <v>2624</v>
      </c>
      <c r="E636" s="182" t="s">
        <v>2156</v>
      </c>
      <c r="F636" s="183" t="s">
        <v>2641</v>
      </c>
      <c r="H636" s="184">
        <v>596.21400000000006</v>
      </c>
      <c r="I636" s="348"/>
      <c r="L636" s="181"/>
      <c r="M636" s="185"/>
      <c r="N636" s="186"/>
      <c r="O636" s="186"/>
      <c r="P636" s="186"/>
      <c r="Q636" s="186"/>
      <c r="R636" s="186"/>
      <c r="S636" s="186"/>
      <c r="T636" s="187"/>
      <c r="AT636" s="182" t="s">
        <v>2624</v>
      </c>
      <c r="AU636" s="182" t="s">
        <v>2217</v>
      </c>
      <c r="AV636" s="15" t="s">
        <v>2389</v>
      </c>
      <c r="AW636" s="15" t="s">
        <v>26</v>
      </c>
      <c r="AX636" s="15" t="s">
        <v>2215</v>
      </c>
      <c r="AY636" s="182" t="s">
        <v>2612</v>
      </c>
    </row>
    <row r="637" spans="1:65" s="1" customFormat="1" ht="16.5" customHeight="1">
      <c r="A637" s="29"/>
      <c r="B637" s="146"/>
      <c r="C637" s="147" t="s">
        <v>2563</v>
      </c>
      <c r="D637" s="147" t="s">
        <v>2618</v>
      </c>
      <c r="E637" s="148" t="s">
        <v>2944</v>
      </c>
      <c r="F637" s="149" t="s">
        <v>2945</v>
      </c>
      <c r="G637" s="150" t="s">
        <v>2248</v>
      </c>
      <c r="H637" s="151">
        <v>721.22</v>
      </c>
      <c r="I637" s="344"/>
      <c r="J637" s="152">
        <f>ROUND(I637*H637,2)</f>
        <v>0</v>
      </c>
      <c r="K637" s="153"/>
      <c r="L637" s="30"/>
      <c r="M637" s="154" t="s">
        <v>2156</v>
      </c>
      <c r="N637" s="155" t="s">
        <v>2172</v>
      </c>
      <c r="O637" s="156">
        <v>0.32800000000000001</v>
      </c>
      <c r="P637" s="156">
        <f>O637*H637</f>
        <v>236.56016000000002</v>
      </c>
      <c r="Q637" s="156">
        <v>0</v>
      </c>
      <c r="R637" s="156">
        <f>Q637*H637</f>
        <v>0</v>
      </c>
      <c r="S637" s="156">
        <v>0</v>
      </c>
      <c r="T637" s="157">
        <f>S637*H637</f>
        <v>0</v>
      </c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R637" s="158" t="s">
        <v>2389</v>
      </c>
      <c r="AT637" s="158" t="s">
        <v>2618</v>
      </c>
      <c r="AU637" s="158" t="s">
        <v>2217</v>
      </c>
      <c r="AY637" s="17" t="s">
        <v>2612</v>
      </c>
      <c r="BE637" s="159">
        <f>IF(N637="základní",J637,0)</f>
        <v>0</v>
      </c>
      <c r="BF637" s="159">
        <f>IF(N637="snížená",J637,0)</f>
        <v>0</v>
      </c>
      <c r="BG637" s="159">
        <f>IF(N637="zákl. přenesená",J637,0)</f>
        <v>0</v>
      </c>
      <c r="BH637" s="159">
        <f>IF(N637="sníž. přenesená",J637,0)</f>
        <v>0</v>
      </c>
      <c r="BI637" s="159">
        <f>IF(N637="nulová",J637,0)</f>
        <v>0</v>
      </c>
      <c r="BJ637" s="17" t="s">
        <v>2215</v>
      </c>
      <c r="BK637" s="159">
        <f>ROUND(I637*H637,2)</f>
        <v>0</v>
      </c>
      <c r="BL637" s="17" t="s">
        <v>2389</v>
      </c>
      <c r="BM637" s="158" t="s">
        <v>2946</v>
      </c>
    </row>
    <row r="638" spans="1:65" s="12" customFormat="1">
      <c r="B638" s="160"/>
      <c r="D638" s="161" t="s">
        <v>2624</v>
      </c>
      <c r="E638" s="162" t="s">
        <v>2156</v>
      </c>
      <c r="F638" s="163" t="s">
        <v>2947</v>
      </c>
      <c r="H638" s="162" t="s">
        <v>2156</v>
      </c>
      <c r="I638" s="345"/>
      <c r="L638" s="160"/>
      <c r="M638" s="164"/>
      <c r="N638" s="165"/>
      <c r="O638" s="165"/>
      <c r="P638" s="165"/>
      <c r="Q638" s="165"/>
      <c r="R638" s="165"/>
      <c r="S638" s="165"/>
      <c r="T638" s="166"/>
      <c r="AT638" s="162" t="s">
        <v>2624</v>
      </c>
      <c r="AU638" s="162" t="s">
        <v>2217</v>
      </c>
      <c r="AV638" s="12" t="s">
        <v>2215</v>
      </c>
      <c r="AW638" s="12" t="s">
        <v>26</v>
      </c>
      <c r="AX638" s="12" t="s">
        <v>2207</v>
      </c>
      <c r="AY638" s="162" t="s">
        <v>2612</v>
      </c>
    </row>
    <row r="639" spans="1:65" s="13" customFormat="1">
      <c r="B639" s="167"/>
      <c r="D639" s="161" t="s">
        <v>2624</v>
      </c>
      <c r="E639" s="168" t="s">
        <v>2156</v>
      </c>
      <c r="F639" s="169" t="s">
        <v>430</v>
      </c>
      <c r="H639" s="170">
        <v>1190.6869999999999</v>
      </c>
      <c r="I639" s="346"/>
      <c r="L639" s="167"/>
      <c r="M639" s="171"/>
      <c r="N639" s="172"/>
      <c r="O639" s="172"/>
      <c r="P639" s="172"/>
      <c r="Q639" s="172"/>
      <c r="R639" s="172"/>
      <c r="S639" s="172"/>
      <c r="T639" s="173"/>
      <c r="AT639" s="168" t="s">
        <v>2624</v>
      </c>
      <c r="AU639" s="168" t="s">
        <v>2217</v>
      </c>
      <c r="AV639" s="13" t="s">
        <v>2217</v>
      </c>
      <c r="AW639" s="13" t="s">
        <v>26</v>
      </c>
      <c r="AX639" s="13" t="s">
        <v>2207</v>
      </c>
      <c r="AY639" s="168" t="s">
        <v>2612</v>
      </c>
    </row>
    <row r="640" spans="1:65" s="14" customFormat="1">
      <c r="B640" s="174"/>
      <c r="D640" s="161" t="s">
        <v>2624</v>
      </c>
      <c r="E640" s="175" t="s">
        <v>2156</v>
      </c>
      <c r="F640" s="176" t="s">
        <v>2638</v>
      </c>
      <c r="H640" s="177">
        <v>1190.6869999999999</v>
      </c>
      <c r="I640" s="347"/>
      <c r="L640" s="174"/>
      <c r="M640" s="178"/>
      <c r="N640" s="179"/>
      <c r="O640" s="179"/>
      <c r="P640" s="179"/>
      <c r="Q640" s="179"/>
      <c r="R640" s="179"/>
      <c r="S640" s="179"/>
      <c r="T640" s="180"/>
      <c r="AT640" s="175" t="s">
        <v>2624</v>
      </c>
      <c r="AU640" s="175" t="s">
        <v>2217</v>
      </c>
      <c r="AV640" s="14" t="s">
        <v>2329</v>
      </c>
      <c r="AW640" s="14" t="s">
        <v>26</v>
      </c>
      <c r="AX640" s="14" t="s">
        <v>2207</v>
      </c>
      <c r="AY640" s="175" t="s">
        <v>2612</v>
      </c>
    </row>
    <row r="641" spans="2:51" s="12" customFormat="1">
      <c r="B641" s="160"/>
      <c r="D641" s="161" t="s">
        <v>2624</v>
      </c>
      <c r="E641" s="162" t="s">
        <v>2156</v>
      </c>
      <c r="F641" s="163" t="s">
        <v>2948</v>
      </c>
      <c r="H641" s="162" t="s">
        <v>2156</v>
      </c>
      <c r="I641" s="345"/>
      <c r="L641" s="160"/>
      <c r="M641" s="164"/>
      <c r="N641" s="165"/>
      <c r="O641" s="165"/>
      <c r="P641" s="165"/>
      <c r="Q641" s="165"/>
      <c r="R641" s="165"/>
      <c r="S641" s="165"/>
      <c r="T641" s="166"/>
      <c r="AT641" s="162" t="s">
        <v>2624</v>
      </c>
      <c r="AU641" s="162" t="s">
        <v>2217</v>
      </c>
      <c r="AV641" s="12" t="s">
        <v>2215</v>
      </c>
      <c r="AW641" s="12" t="s">
        <v>26</v>
      </c>
      <c r="AX641" s="12" t="s">
        <v>2207</v>
      </c>
      <c r="AY641" s="162" t="s">
        <v>2612</v>
      </c>
    </row>
    <row r="642" spans="2:51" s="13" customFormat="1">
      <c r="B642" s="167"/>
      <c r="D642" s="161" t="s">
        <v>2624</v>
      </c>
      <c r="E642" s="168" t="s">
        <v>2156</v>
      </c>
      <c r="F642" s="169" t="s">
        <v>2949</v>
      </c>
      <c r="H642" s="170">
        <v>-94.85</v>
      </c>
      <c r="I642" s="346"/>
      <c r="L642" s="167"/>
      <c r="M642" s="171"/>
      <c r="N642" s="172"/>
      <c r="O642" s="172"/>
      <c r="P642" s="172"/>
      <c r="Q642" s="172"/>
      <c r="R642" s="172"/>
      <c r="S642" s="172"/>
      <c r="T642" s="173"/>
      <c r="AT642" s="168" t="s">
        <v>2624</v>
      </c>
      <c r="AU642" s="168" t="s">
        <v>2217</v>
      </c>
      <c r="AV642" s="13" t="s">
        <v>2217</v>
      </c>
      <c r="AW642" s="13" t="s">
        <v>26</v>
      </c>
      <c r="AX642" s="13" t="s">
        <v>2207</v>
      </c>
      <c r="AY642" s="168" t="s">
        <v>2612</v>
      </c>
    </row>
    <row r="643" spans="2:51" s="12" customFormat="1">
      <c r="B643" s="160"/>
      <c r="D643" s="161" t="s">
        <v>2624</v>
      </c>
      <c r="E643" s="162" t="s">
        <v>2156</v>
      </c>
      <c r="F643" s="163" t="s">
        <v>2930</v>
      </c>
      <c r="H643" s="162" t="s">
        <v>2156</v>
      </c>
      <c r="I643" s="345"/>
      <c r="L643" s="160"/>
      <c r="M643" s="164"/>
      <c r="N643" s="165"/>
      <c r="O643" s="165"/>
      <c r="P643" s="165"/>
      <c r="Q643" s="165"/>
      <c r="R643" s="165"/>
      <c r="S643" s="165"/>
      <c r="T643" s="166"/>
      <c r="AT643" s="162" t="s">
        <v>2624</v>
      </c>
      <c r="AU643" s="162" t="s">
        <v>2217</v>
      </c>
      <c r="AV643" s="12" t="s">
        <v>2215</v>
      </c>
      <c r="AW643" s="12" t="s">
        <v>26</v>
      </c>
      <c r="AX643" s="12" t="s">
        <v>2207</v>
      </c>
      <c r="AY643" s="162" t="s">
        <v>2612</v>
      </c>
    </row>
    <row r="644" spans="2:51" s="13" customFormat="1">
      <c r="B644" s="167"/>
      <c r="D644" s="161" t="s">
        <v>2624</v>
      </c>
      <c r="E644" s="168" t="s">
        <v>2156</v>
      </c>
      <c r="F644" s="169" t="s">
        <v>2400</v>
      </c>
      <c r="H644" s="170">
        <v>-5.9249999999999998</v>
      </c>
      <c r="I644" s="346"/>
      <c r="L644" s="167"/>
      <c r="M644" s="171"/>
      <c r="N644" s="172"/>
      <c r="O644" s="172"/>
      <c r="P644" s="172"/>
      <c r="Q644" s="172"/>
      <c r="R644" s="172"/>
      <c r="S644" s="172"/>
      <c r="T644" s="173"/>
      <c r="AT644" s="168" t="s">
        <v>2624</v>
      </c>
      <c r="AU644" s="168" t="s">
        <v>2217</v>
      </c>
      <c r="AV644" s="13" t="s">
        <v>2217</v>
      </c>
      <c r="AW644" s="13" t="s">
        <v>26</v>
      </c>
      <c r="AX644" s="13" t="s">
        <v>2207</v>
      </c>
      <c r="AY644" s="168" t="s">
        <v>2612</v>
      </c>
    </row>
    <row r="645" spans="2:51" s="12" customFormat="1">
      <c r="B645" s="160"/>
      <c r="D645" s="161" t="s">
        <v>2624</v>
      </c>
      <c r="E645" s="162" t="s">
        <v>2156</v>
      </c>
      <c r="F645" s="163" t="s">
        <v>2950</v>
      </c>
      <c r="H645" s="162" t="s">
        <v>2156</v>
      </c>
      <c r="I645" s="345"/>
      <c r="L645" s="160"/>
      <c r="M645" s="164"/>
      <c r="N645" s="165"/>
      <c r="O645" s="165"/>
      <c r="P645" s="165"/>
      <c r="Q645" s="165"/>
      <c r="R645" s="165"/>
      <c r="S645" s="165"/>
      <c r="T645" s="166"/>
      <c r="AT645" s="162" t="s">
        <v>2624</v>
      </c>
      <c r="AU645" s="162" t="s">
        <v>2217</v>
      </c>
      <c r="AV645" s="12" t="s">
        <v>2215</v>
      </c>
      <c r="AW645" s="12" t="s">
        <v>26</v>
      </c>
      <c r="AX645" s="12" t="s">
        <v>2207</v>
      </c>
      <c r="AY645" s="162" t="s">
        <v>2612</v>
      </c>
    </row>
    <row r="646" spans="2:51" s="13" customFormat="1">
      <c r="B646" s="167"/>
      <c r="D646" s="161" t="s">
        <v>2624</v>
      </c>
      <c r="E646" s="168" t="s">
        <v>2156</v>
      </c>
      <c r="F646" s="169" t="s">
        <v>2951</v>
      </c>
      <c r="H646" s="170">
        <v>-331.23</v>
      </c>
      <c r="I646" s="346"/>
      <c r="L646" s="167"/>
      <c r="M646" s="171"/>
      <c r="N646" s="172"/>
      <c r="O646" s="172"/>
      <c r="P646" s="172"/>
      <c r="Q646" s="172"/>
      <c r="R646" s="172"/>
      <c r="S646" s="172"/>
      <c r="T646" s="173"/>
      <c r="AT646" s="168" t="s">
        <v>2624</v>
      </c>
      <c r="AU646" s="168" t="s">
        <v>2217</v>
      </c>
      <c r="AV646" s="13" t="s">
        <v>2217</v>
      </c>
      <c r="AW646" s="13" t="s">
        <v>26</v>
      </c>
      <c r="AX646" s="13" t="s">
        <v>2207</v>
      </c>
      <c r="AY646" s="168" t="s">
        <v>2612</v>
      </c>
    </row>
    <row r="647" spans="2:51" s="12" customFormat="1">
      <c r="B647" s="160"/>
      <c r="D647" s="161" t="s">
        <v>2624</v>
      </c>
      <c r="E647" s="162" t="s">
        <v>2156</v>
      </c>
      <c r="F647" s="163" t="s">
        <v>2952</v>
      </c>
      <c r="H647" s="162" t="s">
        <v>2156</v>
      </c>
      <c r="I647" s="345"/>
      <c r="L647" s="160"/>
      <c r="M647" s="164"/>
      <c r="N647" s="165"/>
      <c r="O647" s="165"/>
      <c r="P647" s="165"/>
      <c r="Q647" s="165"/>
      <c r="R647" s="165"/>
      <c r="S647" s="165"/>
      <c r="T647" s="166"/>
      <c r="AT647" s="162" t="s">
        <v>2624</v>
      </c>
      <c r="AU647" s="162" t="s">
        <v>2217</v>
      </c>
      <c r="AV647" s="12" t="s">
        <v>2215</v>
      </c>
      <c r="AW647" s="12" t="s">
        <v>26</v>
      </c>
      <c r="AX647" s="12" t="s">
        <v>2207</v>
      </c>
      <c r="AY647" s="162" t="s">
        <v>2612</v>
      </c>
    </row>
    <row r="648" spans="2:51" s="13" customFormat="1">
      <c r="B648" s="167"/>
      <c r="D648" s="161" t="s">
        <v>2624</v>
      </c>
      <c r="E648" s="168" t="s">
        <v>2156</v>
      </c>
      <c r="F648" s="169" t="s">
        <v>2953</v>
      </c>
      <c r="H648" s="170">
        <v>-9.18</v>
      </c>
      <c r="I648" s="346"/>
      <c r="L648" s="167"/>
      <c r="M648" s="171"/>
      <c r="N648" s="172"/>
      <c r="O648" s="172"/>
      <c r="P648" s="172"/>
      <c r="Q648" s="172"/>
      <c r="R648" s="172"/>
      <c r="S648" s="172"/>
      <c r="T648" s="173"/>
      <c r="AT648" s="168" t="s">
        <v>2624</v>
      </c>
      <c r="AU648" s="168" t="s">
        <v>2217</v>
      </c>
      <c r="AV648" s="13" t="s">
        <v>2217</v>
      </c>
      <c r="AW648" s="13" t="s">
        <v>26</v>
      </c>
      <c r="AX648" s="13" t="s">
        <v>2207</v>
      </c>
      <c r="AY648" s="168" t="s">
        <v>2612</v>
      </c>
    </row>
    <row r="649" spans="2:51" s="12" customFormat="1">
      <c r="B649" s="160"/>
      <c r="D649" s="161" t="s">
        <v>2624</v>
      </c>
      <c r="E649" s="162" t="s">
        <v>2156</v>
      </c>
      <c r="F649" s="163" t="s">
        <v>2954</v>
      </c>
      <c r="H649" s="162" t="s">
        <v>2156</v>
      </c>
      <c r="I649" s="345"/>
      <c r="L649" s="160"/>
      <c r="M649" s="164"/>
      <c r="N649" s="165"/>
      <c r="O649" s="165"/>
      <c r="P649" s="165"/>
      <c r="Q649" s="165"/>
      <c r="R649" s="165"/>
      <c r="S649" s="165"/>
      <c r="T649" s="166"/>
      <c r="AT649" s="162" t="s">
        <v>2624</v>
      </c>
      <c r="AU649" s="162" t="s">
        <v>2217</v>
      </c>
      <c r="AV649" s="12" t="s">
        <v>2215</v>
      </c>
      <c r="AW649" s="12" t="s">
        <v>26</v>
      </c>
      <c r="AX649" s="12" t="s">
        <v>2207</v>
      </c>
      <c r="AY649" s="162" t="s">
        <v>2612</v>
      </c>
    </row>
    <row r="650" spans="2:51" s="13" customFormat="1">
      <c r="B650" s="167"/>
      <c r="D650" s="161" t="s">
        <v>2624</v>
      </c>
      <c r="E650" s="168" t="s">
        <v>2156</v>
      </c>
      <c r="F650" s="169" t="s">
        <v>2955</v>
      </c>
      <c r="H650" s="170">
        <v>1.738</v>
      </c>
      <c r="I650" s="346"/>
      <c r="L650" s="167"/>
      <c r="M650" s="171"/>
      <c r="N650" s="172"/>
      <c r="O650" s="172"/>
      <c r="P650" s="172"/>
      <c r="Q650" s="172"/>
      <c r="R650" s="172"/>
      <c r="S650" s="172"/>
      <c r="T650" s="173"/>
      <c r="AT650" s="168" t="s">
        <v>2624</v>
      </c>
      <c r="AU650" s="168" t="s">
        <v>2217</v>
      </c>
      <c r="AV650" s="13" t="s">
        <v>2217</v>
      </c>
      <c r="AW650" s="13" t="s">
        <v>26</v>
      </c>
      <c r="AX650" s="13" t="s">
        <v>2207</v>
      </c>
      <c r="AY650" s="168" t="s">
        <v>2612</v>
      </c>
    </row>
    <row r="651" spans="2:51" s="13" customFormat="1">
      <c r="B651" s="167"/>
      <c r="D651" s="161" t="s">
        <v>2624</v>
      </c>
      <c r="E651" s="168" t="s">
        <v>2156</v>
      </c>
      <c r="F651" s="169" t="s">
        <v>2956</v>
      </c>
      <c r="H651" s="170">
        <v>4.2249999999999996</v>
      </c>
      <c r="I651" s="346"/>
      <c r="L651" s="167"/>
      <c r="M651" s="171"/>
      <c r="N651" s="172"/>
      <c r="O651" s="172"/>
      <c r="P651" s="172"/>
      <c r="Q651" s="172"/>
      <c r="R651" s="172"/>
      <c r="S651" s="172"/>
      <c r="T651" s="173"/>
      <c r="AT651" s="168" t="s">
        <v>2624</v>
      </c>
      <c r="AU651" s="168" t="s">
        <v>2217</v>
      </c>
      <c r="AV651" s="13" t="s">
        <v>2217</v>
      </c>
      <c r="AW651" s="13" t="s">
        <v>26</v>
      </c>
      <c r="AX651" s="13" t="s">
        <v>2207</v>
      </c>
      <c r="AY651" s="168" t="s">
        <v>2612</v>
      </c>
    </row>
    <row r="652" spans="2:51" s="13" customFormat="1">
      <c r="B652" s="167"/>
      <c r="D652" s="161" t="s">
        <v>2624</v>
      </c>
      <c r="E652" s="168" t="s">
        <v>2156</v>
      </c>
      <c r="F652" s="169" t="s">
        <v>2957</v>
      </c>
      <c r="H652" s="170">
        <v>-23.87</v>
      </c>
      <c r="I652" s="346"/>
      <c r="L652" s="167"/>
      <c r="M652" s="171"/>
      <c r="N652" s="172"/>
      <c r="O652" s="172"/>
      <c r="P652" s="172"/>
      <c r="Q652" s="172"/>
      <c r="R652" s="172"/>
      <c r="S652" s="172"/>
      <c r="T652" s="173"/>
      <c r="AT652" s="168" t="s">
        <v>2624</v>
      </c>
      <c r="AU652" s="168" t="s">
        <v>2217</v>
      </c>
      <c r="AV652" s="13" t="s">
        <v>2217</v>
      </c>
      <c r="AW652" s="13" t="s">
        <v>26</v>
      </c>
      <c r="AX652" s="13" t="s">
        <v>2207</v>
      </c>
      <c r="AY652" s="168" t="s">
        <v>2612</v>
      </c>
    </row>
    <row r="653" spans="2:51" s="13" customFormat="1">
      <c r="B653" s="167"/>
      <c r="D653" s="161" t="s">
        <v>2624</v>
      </c>
      <c r="E653" s="168" t="s">
        <v>2156</v>
      </c>
      <c r="F653" s="169" t="s">
        <v>2958</v>
      </c>
      <c r="H653" s="170">
        <v>-4.95</v>
      </c>
      <c r="I653" s="346"/>
      <c r="L653" s="167"/>
      <c r="M653" s="171"/>
      <c r="N653" s="172"/>
      <c r="O653" s="172"/>
      <c r="P653" s="172"/>
      <c r="Q653" s="172"/>
      <c r="R653" s="172"/>
      <c r="S653" s="172"/>
      <c r="T653" s="173"/>
      <c r="AT653" s="168" t="s">
        <v>2624</v>
      </c>
      <c r="AU653" s="168" t="s">
        <v>2217</v>
      </c>
      <c r="AV653" s="13" t="s">
        <v>2217</v>
      </c>
      <c r="AW653" s="13" t="s">
        <v>26</v>
      </c>
      <c r="AX653" s="13" t="s">
        <v>2207</v>
      </c>
      <c r="AY653" s="168" t="s">
        <v>2612</v>
      </c>
    </row>
    <row r="654" spans="2:51" s="13" customFormat="1">
      <c r="B654" s="167"/>
      <c r="D654" s="161" t="s">
        <v>2624</v>
      </c>
      <c r="E654" s="168" t="s">
        <v>2156</v>
      </c>
      <c r="F654" s="169" t="s">
        <v>2959</v>
      </c>
      <c r="H654" s="170">
        <v>-5.4249999999999998</v>
      </c>
      <c r="I654" s="346"/>
      <c r="L654" s="167"/>
      <c r="M654" s="171"/>
      <c r="N654" s="172"/>
      <c r="O654" s="172"/>
      <c r="P654" s="172"/>
      <c r="Q654" s="172"/>
      <c r="R654" s="172"/>
      <c r="S654" s="172"/>
      <c r="T654" s="173"/>
      <c r="AT654" s="168" t="s">
        <v>2624</v>
      </c>
      <c r="AU654" s="168" t="s">
        <v>2217</v>
      </c>
      <c r="AV654" s="13" t="s">
        <v>2217</v>
      </c>
      <c r="AW654" s="13" t="s">
        <v>26</v>
      </c>
      <c r="AX654" s="13" t="s">
        <v>2207</v>
      </c>
      <c r="AY654" s="168" t="s">
        <v>2612</v>
      </c>
    </row>
    <row r="655" spans="2:51" s="14" customFormat="1">
      <c r="B655" s="174"/>
      <c r="D655" s="161" t="s">
        <v>2624</v>
      </c>
      <c r="E655" s="175" t="s">
        <v>2156</v>
      </c>
      <c r="F655" s="176" t="s">
        <v>2638</v>
      </c>
      <c r="H655" s="177">
        <v>-469.46699999999998</v>
      </c>
      <c r="I655" s="347"/>
      <c r="L655" s="174"/>
      <c r="M655" s="178"/>
      <c r="N655" s="179"/>
      <c r="O655" s="179"/>
      <c r="P655" s="179"/>
      <c r="Q655" s="179"/>
      <c r="R655" s="179"/>
      <c r="S655" s="179"/>
      <c r="T655" s="180"/>
      <c r="AT655" s="175" t="s">
        <v>2624</v>
      </c>
      <c r="AU655" s="175" t="s">
        <v>2217</v>
      </c>
      <c r="AV655" s="14" t="s">
        <v>2329</v>
      </c>
      <c r="AW655" s="14" t="s">
        <v>26</v>
      </c>
      <c r="AX655" s="14" t="s">
        <v>2207</v>
      </c>
      <c r="AY655" s="175" t="s">
        <v>2612</v>
      </c>
    </row>
    <row r="656" spans="2:51" s="15" customFormat="1">
      <c r="B656" s="181"/>
      <c r="D656" s="161" t="s">
        <v>2624</v>
      </c>
      <c r="E656" s="182" t="s">
        <v>2275</v>
      </c>
      <c r="F656" s="183" t="s">
        <v>2641</v>
      </c>
      <c r="H656" s="184">
        <v>721.22</v>
      </c>
      <c r="I656" s="348"/>
      <c r="L656" s="181"/>
      <c r="M656" s="185"/>
      <c r="N656" s="186"/>
      <c r="O656" s="186"/>
      <c r="P656" s="186"/>
      <c r="Q656" s="186"/>
      <c r="R656" s="186"/>
      <c r="S656" s="186"/>
      <c r="T656" s="187"/>
      <c r="AT656" s="182" t="s">
        <v>2624</v>
      </c>
      <c r="AU656" s="182" t="s">
        <v>2217</v>
      </c>
      <c r="AV656" s="15" t="s">
        <v>2389</v>
      </c>
      <c r="AW656" s="15" t="s">
        <v>26</v>
      </c>
      <c r="AX656" s="15" t="s">
        <v>2215</v>
      </c>
      <c r="AY656" s="182" t="s">
        <v>2612</v>
      </c>
    </row>
    <row r="657" spans="1:65" s="1" customFormat="1" ht="16.5" customHeight="1">
      <c r="A657" s="29"/>
      <c r="B657" s="146"/>
      <c r="C657" s="188" t="s">
        <v>2994</v>
      </c>
      <c r="D657" s="188" t="s">
        <v>2855</v>
      </c>
      <c r="E657" s="189" t="s">
        <v>2961</v>
      </c>
      <c r="F657" s="190" t="s">
        <v>2962</v>
      </c>
      <c r="G657" s="191" t="s">
        <v>2485</v>
      </c>
      <c r="H657" s="192">
        <v>391.351</v>
      </c>
      <c r="I657" s="349"/>
      <c r="J657" s="193">
        <f>ROUND(I657*H657,2)</f>
        <v>0</v>
      </c>
      <c r="K657" s="194"/>
      <c r="L657" s="195"/>
      <c r="M657" s="196" t="s">
        <v>2156</v>
      </c>
      <c r="N657" s="197" t="s">
        <v>2172</v>
      </c>
      <c r="O657" s="156">
        <v>0</v>
      </c>
      <c r="P657" s="156">
        <f>O657*H657</f>
        <v>0</v>
      </c>
      <c r="Q657" s="156">
        <v>0</v>
      </c>
      <c r="R657" s="156">
        <f>Q657*H657</f>
        <v>0</v>
      </c>
      <c r="S657" s="156">
        <v>0</v>
      </c>
      <c r="T657" s="157">
        <f>S657*H657</f>
        <v>0</v>
      </c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R657" s="158" t="s">
        <v>2342</v>
      </c>
      <c r="AT657" s="158" t="s">
        <v>2855</v>
      </c>
      <c r="AU657" s="158" t="s">
        <v>2217</v>
      </c>
      <c r="AY657" s="17" t="s">
        <v>2612</v>
      </c>
      <c r="BE657" s="159">
        <f>IF(N657="základní",J657,0)</f>
        <v>0</v>
      </c>
      <c r="BF657" s="159">
        <f>IF(N657="snížená",J657,0)</f>
        <v>0</v>
      </c>
      <c r="BG657" s="159">
        <f>IF(N657="zákl. přenesená",J657,0)</f>
        <v>0</v>
      </c>
      <c r="BH657" s="159">
        <f>IF(N657="sníž. přenesená",J657,0)</f>
        <v>0</v>
      </c>
      <c r="BI657" s="159">
        <f>IF(N657="nulová",J657,0)</f>
        <v>0</v>
      </c>
      <c r="BJ657" s="17" t="s">
        <v>2215</v>
      </c>
      <c r="BK657" s="159">
        <f>ROUND(I657*H657,2)</f>
        <v>0</v>
      </c>
      <c r="BL657" s="17" t="s">
        <v>2389</v>
      </c>
      <c r="BM657" s="158" t="s">
        <v>2963</v>
      </c>
    </row>
    <row r="658" spans="1:65" s="12" customFormat="1">
      <c r="B658" s="160"/>
      <c r="D658" s="161" t="s">
        <v>2624</v>
      </c>
      <c r="E658" s="162" t="s">
        <v>2156</v>
      </c>
      <c r="F658" s="163" t="s">
        <v>2964</v>
      </c>
      <c r="H658" s="162" t="s">
        <v>2156</v>
      </c>
      <c r="I658" s="345"/>
      <c r="L658" s="160"/>
      <c r="M658" s="164"/>
      <c r="N658" s="165"/>
      <c r="O658" s="165"/>
      <c r="P658" s="165"/>
      <c r="Q658" s="165"/>
      <c r="R658" s="165"/>
      <c r="S658" s="165"/>
      <c r="T658" s="166"/>
      <c r="AT658" s="162" t="s">
        <v>2624</v>
      </c>
      <c r="AU658" s="162" t="s">
        <v>2217</v>
      </c>
      <c r="AV658" s="12" t="s">
        <v>2215</v>
      </c>
      <c r="AW658" s="12" t="s">
        <v>26</v>
      </c>
      <c r="AX658" s="12" t="s">
        <v>2207</v>
      </c>
      <c r="AY658" s="162" t="s">
        <v>2612</v>
      </c>
    </row>
    <row r="659" spans="1:65" s="12" customFormat="1">
      <c r="B659" s="160"/>
      <c r="D659" s="161" t="s">
        <v>2624</v>
      </c>
      <c r="E659" s="162" t="s">
        <v>2156</v>
      </c>
      <c r="F659" s="163" t="s">
        <v>2965</v>
      </c>
      <c r="H659" s="162" t="s">
        <v>2156</v>
      </c>
      <c r="I659" s="345"/>
      <c r="L659" s="160"/>
      <c r="M659" s="164"/>
      <c r="N659" s="165"/>
      <c r="O659" s="165"/>
      <c r="P659" s="165"/>
      <c r="Q659" s="165"/>
      <c r="R659" s="165"/>
      <c r="S659" s="165"/>
      <c r="T659" s="166"/>
      <c r="AT659" s="162" t="s">
        <v>2624</v>
      </c>
      <c r="AU659" s="162" t="s">
        <v>2217</v>
      </c>
      <c r="AV659" s="12" t="s">
        <v>2215</v>
      </c>
      <c r="AW659" s="12" t="s">
        <v>26</v>
      </c>
      <c r="AX659" s="12" t="s">
        <v>2207</v>
      </c>
      <c r="AY659" s="162" t="s">
        <v>2612</v>
      </c>
    </row>
    <row r="660" spans="1:65" s="13" customFormat="1">
      <c r="B660" s="167"/>
      <c r="D660" s="161" t="s">
        <v>2624</v>
      </c>
      <c r="E660" s="168" t="s">
        <v>2156</v>
      </c>
      <c r="F660" s="169" t="s">
        <v>2966</v>
      </c>
      <c r="H660" s="170">
        <v>28.148</v>
      </c>
      <c r="I660" s="346"/>
      <c r="L660" s="167"/>
      <c r="M660" s="171"/>
      <c r="N660" s="172"/>
      <c r="O660" s="172"/>
      <c r="P660" s="172"/>
      <c r="Q660" s="172"/>
      <c r="R660" s="172"/>
      <c r="S660" s="172"/>
      <c r="T660" s="173"/>
      <c r="AT660" s="168" t="s">
        <v>2624</v>
      </c>
      <c r="AU660" s="168" t="s">
        <v>2217</v>
      </c>
      <c r="AV660" s="13" t="s">
        <v>2217</v>
      </c>
      <c r="AW660" s="13" t="s">
        <v>26</v>
      </c>
      <c r="AX660" s="13" t="s">
        <v>2207</v>
      </c>
      <c r="AY660" s="168" t="s">
        <v>2612</v>
      </c>
    </row>
    <row r="661" spans="1:65" s="12" customFormat="1">
      <c r="B661" s="160"/>
      <c r="D661" s="161" t="s">
        <v>2624</v>
      </c>
      <c r="E661" s="162" t="s">
        <v>2156</v>
      </c>
      <c r="F661" s="163" t="s">
        <v>2721</v>
      </c>
      <c r="H661" s="162" t="s">
        <v>2156</v>
      </c>
      <c r="I661" s="345"/>
      <c r="L661" s="160"/>
      <c r="M661" s="164"/>
      <c r="N661" s="165"/>
      <c r="O661" s="165"/>
      <c r="P661" s="165"/>
      <c r="Q661" s="165"/>
      <c r="R661" s="165"/>
      <c r="S661" s="165"/>
      <c r="T661" s="166"/>
      <c r="AT661" s="162" t="s">
        <v>2624</v>
      </c>
      <c r="AU661" s="162" t="s">
        <v>2217</v>
      </c>
      <c r="AV661" s="12" t="s">
        <v>2215</v>
      </c>
      <c r="AW661" s="12" t="s">
        <v>26</v>
      </c>
      <c r="AX661" s="12" t="s">
        <v>2207</v>
      </c>
      <c r="AY661" s="162" t="s">
        <v>2612</v>
      </c>
    </row>
    <row r="662" spans="1:65" s="13" customFormat="1">
      <c r="B662" s="167"/>
      <c r="D662" s="161" t="s">
        <v>2624</v>
      </c>
      <c r="E662" s="168" t="s">
        <v>2156</v>
      </c>
      <c r="F662" s="169" t="s">
        <v>433</v>
      </c>
      <c r="H662" s="170">
        <v>68.444999999999993</v>
      </c>
      <c r="I662" s="346"/>
      <c r="L662" s="167"/>
      <c r="M662" s="171"/>
      <c r="N662" s="172"/>
      <c r="O662" s="172"/>
      <c r="P662" s="172"/>
      <c r="Q662" s="172"/>
      <c r="R662" s="172"/>
      <c r="S662" s="172"/>
      <c r="T662" s="173"/>
      <c r="AT662" s="168" t="s">
        <v>2624</v>
      </c>
      <c r="AU662" s="168" t="s">
        <v>2217</v>
      </c>
      <c r="AV662" s="13" t="s">
        <v>2217</v>
      </c>
      <c r="AW662" s="13" t="s">
        <v>26</v>
      </c>
      <c r="AX662" s="13" t="s">
        <v>2207</v>
      </c>
      <c r="AY662" s="168" t="s">
        <v>2612</v>
      </c>
    </row>
    <row r="663" spans="1:65" s="12" customFormat="1">
      <c r="B663" s="160"/>
      <c r="D663" s="161" t="s">
        <v>2624</v>
      </c>
      <c r="E663" s="162" t="s">
        <v>2156</v>
      </c>
      <c r="F663" s="163" t="s">
        <v>2799</v>
      </c>
      <c r="H663" s="162" t="s">
        <v>2156</v>
      </c>
      <c r="I663" s="345"/>
      <c r="L663" s="160"/>
      <c r="M663" s="164"/>
      <c r="N663" s="165"/>
      <c r="O663" s="165"/>
      <c r="P663" s="165"/>
      <c r="Q663" s="165"/>
      <c r="R663" s="165"/>
      <c r="S663" s="165"/>
      <c r="T663" s="166"/>
      <c r="AT663" s="162" t="s">
        <v>2624</v>
      </c>
      <c r="AU663" s="162" t="s">
        <v>2217</v>
      </c>
      <c r="AV663" s="12" t="s">
        <v>2215</v>
      </c>
      <c r="AW663" s="12" t="s">
        <v>26</v>
      </c>
      <c r="AX663" s="12" t="s">
        <v>2207</v>
      </c>
      <c r="AY663" s="162" t="s">
        <v>2612</v>
      </c>
    </row>
    <row r="664" spans="1:65" s="13" customFormat="1">
      <c r="B664" s="167"/>
      <c r="D664" s="161" t="s">
        <v>2624</v>
      </c>
      <c r="E664" s="168" t="s">
        <v>2156</v>
      </c>
      <c r="F664" s="169" t="s">
        <v>434</v>
      </c>
      <c r="H664" s="170">
        <v>49.445</v>
      </c>
      <c r="I664" s="346"/>
      <c r="L664" s="167"/>
      <c r="M664" s="171"/>
      <c r="N664" s="172"/>
      <c r="O664" s="172"/>
      <c r="P664" s="172"/>
      <c r="Q664" s="172"/>
      <c r="R664" s="172"/>
      <c r="S664" s="172"/>
      <c r="T664" s="173"/>
      <c r="AT664" s="168" t="s">
        <v>2624</v>
      </c>
      <c r="AU664" s="168" t="s">
        <v>2217</v>
      </c>
      <c r="AV664" s="13" t="s">
        <v>2217</v>
      </c>
      <c r="AW664" s="13" t="s">
        <v>26</v>
      </c>
      <c r="AX664" s="13" t="s">
        <v>2207</v>
      </c>
      <c r="AY664" s="168" t="s">
        <v>2612</v>
      </c>
    </row>
    <row r="665" spans="1:65" s="12" customFormat="1">
      <c r="B665" s="160"/>
      <c r="D665" s="161" t="s">
        <v>2624</v>
      </c>
      <c r="E665" s="162" t="s">
        <v>2156</v>
      </c>
      <c r="F665" s="163" t="s">
        <v>2625</v>
      </c>
      <c r="H665" s="162" t="s">
        <v>2156</v>
      </c>
      <c r="I665" s="345"/>
      <c r="L665" s="160"/>
      <c r="M665" s="164"/>
      <c r="N665" s="165"/>
      <c r="O665" s="165"/>
      <c r="P665" s="165"/>
      <c r="Q665" s="165"/>
      <c r="R665" s="165"/>
      <c r="S665" s="165"/>
      <c r="T665" s="166"/>
      <c r="AT665" s="162" t="s">
        <v>2624</v>
      </c>
      <c r="AU665" s="162" t="s">
        <v>2217</v>
      </c>
      <c r="AV665" s="12" t="s">
        <v>2215</v>
      </c>
      <c r="AW665" s="12" t="s">
        <v>26</v>
      </c>
      <c r="AX665" s="12" t="s">
        <v>2207</v>
      </c>
      <c r="AY665" s="162" t="s">
        <v>2612</v>
      </c>
    </row>
    <row r="666" spans="1:65" s="13" customFormat="1">
      <c r="B666" s="167"/>
      <c r="D666" s="161" t="s">
        <v>2624</v>
      </c>
      <c r="E666" s="168" t="s">
        <v>2156</v>
      </c>
      <c r="F666" s="169" t="s">
        <v>2969</v>
      </c>
      <c r="H666" s="170">
        <v>23.43</v>
      </c>
      <c r="I666" s="346"/>
      <c r="L666" s="167"/>
      <c r="M666" s="171"/>
      <c r="N666" s="172"/>
      <c r="O666" s="172"/>
      <c r="P666" s="172"/>
      <c r="Q666" s="172"/>
      <c r="R666" s="172"/>
      <c r="S666" s="172"/>
      <c r="T666" s="173"/>
      <c r="AT666" s="168" t="s">
        <v>2624</v>
      </c>
      <c r="AU666" s="168" t="s">
        <v>2217</v>
      </c>
      <c r="AV666" s="13" t="s">
        <v>2217</v>
      </c>
      <c r="AW666" s="13" t="s">
        <v>26</v>
      </c>
      <c r="AX666" s="13" t="s">
        <v>2207</v>
      </c>
      <c r="AY666" s="168" t="s">
        <v>2612</v>
      </c>
    </row>
    <row r="667" spans="1:65" s="12" customFormat="1">
      <c r="B667" s="160"/>
      <c r="D667" s="161" t="s">
        <v>2624</v>
      </c>
      <c r="E667" s="162" t="s">
        <v>2156</v>
      </c>
      <c r="F667" s="163" t="s">
        <v>2804</v>
      </c>
      <c r="H667" s="162" t="s">
        <v>2156</v>
      </c>
      <c r="I667" s="345"/>
      <c r="L667" s="160"/>
      <c r="M667" s="164"/>
      <c r="N667" s="165"/>
      <c r="O667" s="165"/>
      <c r="P667" s="165"/>
      <c r="Q667" s="165"/>
      <c r="R667" s="165"/>
      <c r="S667" s="165"/>
      <c r="T667" s="166"/>
      <c r="AT667" s="162" t="s">
        <v>2624</v>
      </c>
      <c r="AU667" s="162" t="s">
        <v>2217</v>
      </c>
      <c r="AV667" s="12" t="s">
        <v>2215</v>
      </c>
      <c r="AW667" s="12" t="s">
        <v>26</v>
      </c>
      <c r="AX667" s="12" t="s">
        <v>2207</v>
      </c>
      <c r="AY667" s="162" t="s">
        <v>2612</v>
      </c>
    </row>
    <row r="668" spans="1:65" s="13" customFormat="1">
      <c r="B668" s="167"/>
      <c r="D668" s="161" t="s">
        <v>2624</v>
      </c>
      <c r="E668" s="168" t="s">
        <v>2156</v>
      </c>
      <c r="F668" s="169" t="s">
        <v>2970</v>
      </c>
      <c r="H668" s="170">
        <v>49.368000000000002</v>
      </c>
      <c r="I668" s="346"/>
      <c r="L668" s="167"/>
      <c r="M668" s="171"/>
      <c r="N668" s="172"/>
      <c r="O668" s="172"/>
      <c r="P668" s="172"/>
      <c r="Q668" s="172"/>
      <c r="R668" s="172"/>
      <c r="S668" s="172"/>
      <c r="T668" s="173"/>
      <c r="AT668" s="168" t="s">
        <v>2624</v>
      </c>
      <c r="AU668" s="168" t="s">
        <v>2217</v>
      </c>
      <c r="AV668" s="13" t="s">
        <v>2217</v>
      </c>
      <c r="AW668" s="13" t="s">
        <v>26</v>
      </c>
      <c r="AX668" s="13" t="s">
        <v>2207</v>
      </c>
      <c r="AY668" s="168" t="s">
        <v>2612</v>
      </c>
    </row>
    <row r="669" spans="1:65" s="12" customFormat="1">
      <c r="B669" s="160"/>
      <c r="D669" s="161" t="s">
        <v>2624</v>
      </c>
      <c r="E669" s="162" t="s">
        <v>2156</v>
      </c>
      <c r="F669" s="163" t="s">
        <v>2971</v>
      </c>
      <c r="H669" s="162" t="s">
        <v>2156</v>
      </c>
      <c r="I669" s="345"/>
      <c r="L669" s="160"/>
      <c r="M669" s="164"/>
      <c r="N669" s="165"/>
      <c r="O669" s="165"/>
      <c r="P669" s="165"/>
      <c r="Q669" s="165"/>
      <c r="R669" s="165"/>
      <c r="S669" s="165"/>
      <c r="T669" s="166"/>
      <c r="AT669" s="162" t="s">
        <v>2624</v>
      </c>
      <c r="AU669" s="162" t="s">
        <v>2217</v>
      </c>
      <c r="AV669" s="12" t="s">
        <v>2215</v>
      </c>
      <c r="AW669" s="12" t="s">
        <v>26</v>
      </c>
      <c r="AX669" s="12" t="s">
        <v>2207</v>
      </c>
      <c r="AY669" s="162" t="s">
        <v>2612</v>
      </c>
    </row>
    <row r="670" spans="1:65" s="13" customFormat="1">
      <c r="B670" s="167"/>
      <c r="D670" s="161" t="s">
        <v>2624</v>
      </c>
      <c r="E670" s="168" t="s">
        <v>2156</v>
      </c>
      <c r="F670" s="169" t="s">
        <v>435</v>
      </c>
      <c r="H670" s="170">
        <v>19.2</v>
      </c>
      <c r="I670" s="346"/>
      <c r="L670" s="167"/>
      <c r="M670" s="171"/>
      <c r="N670" s="172"/>
      <c r="O670" s="172"/>
      <c r="P670" s="172"/>
      <c r="Q670" s="172"/>
      <c r="R670" s="172"/>
      <c r="S670" s="172"/>
      <c r="T670" s="173"/>
      <c r="AT670" s="168" t="s">
        <v>2624</v>
      </c>
      <c r="AU670" s="168" t="s">
        <v>2217</v>
      </c>
      <c r="AV670" s="13" t="s">
        <v>2217</v>
      </c>
      <c r="AW670" s="13" t="s">
        <v>26</v>
      </c>
      <c r="AX670" s="13" t="s">
        <v>2207</v>
      </c>
      <c r="AY670" s="168" t="s">
        <v>2612</v>
      </c>
    </row>
    <row r="671" spans="1:65" s="12" customFormat="1">
      <c r="B671" s="160"/>
      <c r="D671" s="161" t="s">
        <v>2624</v>
      </c>
      <c r="E671" s="162" t="s">
        <v>2156</v>
      </c>
      <c r="F671" s="163" t="s">
        <v>2973</v>
      </c>
      <c r="H671" s="162" t="s">
        <v>2156</v>
      </c>
      <c r="I671" s="345"/>
      <c r="L671" s="160"/>
      <c r="M671" s="164"/>
      <c r="N671" s="165"/>
      <c r="O671" s="165"/>
      <c r="P671" s="165"/>
      <c r="Q671" s="165"/>
      <c r="R671" s="165"/>
      <c r="S671" s="165"/>
      <c r="T671" s="166"/>
      <c r="AT671" s="162" t="s">
        <v>2624</v>
      </c>
      <c r="AU671" s="162" t="s">
        <v>2217</v>
      </c>
      <c r="AV671" s="12" t="s">
        <v>2215</v>
      </c>
      <c r="AW671" s="12" t="s">
        <v>26</v>
      </c>
      <c r="AX671" s="12" t="s">
        <v>2207</v>
      </c>
      <c r="AY671" s="162" t="s">
        <v>2612</v>
      </c>
    </row>
    <row r="672" spans="1:65" s="13" customFormat="1">
      <c r="B672" s="167"/>
      <c r="D672" s="161" t="s">
        <v>2624</v>
      </c>
      <c r="E672" s="168" t="s">
        <v>2156</v>
      </c>
      <c r="F672" s="169" t="s">
        <v>2974</v>
      </c>
      <c r="H672" s="170">
        <v>-2.2999999999999998</v>
      </c>
      <c r="I672" s="346"/>
      <c r="L672" s="167"/>
      <c r="M672" s="171"/>
      <c r="N672" s="172"/>
      <c r="O672" s="172"/>
      <c r="P672" s="172"/>
      <c r="Q672" s="172"/>
      <c r="R672" s="172"/>
      <c r="S672" s="172"/>
      <c r="T672" s="173"/>
      <c r="AT672" s="168" t="s">
        <v>2624</v>
      </c>
      <c r="AU672" s="168" t="s">
        <v>2217</v>
      </c>
      <c r="AV672" s="13" t="s">
        <v>2217</v>
      </c>
      <c r="AW672" s="13" t="s">
        <v>26</v>
      </c>
      <c r="AX672" s="13" t="s">
        <v>2207</v>
      </c>
      <c r="AY672" s="168" t="s">
        <v>2612</v>
      </c>
    </row>
    <row r="673" spans="1:65" s="15" customFormat="1">
      <c r="B673" s="181"/>
      <c r="D673" s="161" t="s">
        <v>2624</v>
      </c>
      <c r="E673" s="182" t="s">
        <v>2278</v>
      </c>
      <c r="F673" s="183" t="s">
        <v>2641</v>
      </c>
      <c r="H673" s="184">
        <v>235.73599999999999</v>
      </c>
      <c r="I673" s="348"/>
      <c r="L673" s="181"/>
      <c r="M673" s="185"/>
      <c r="N673" s="186"/>
      <c r="O673" s="186"/>
      <c r="P673" s="186"/>
      <c r="Q673" s="186"/>
      <c r="R673" s="186"/>
      <c r="S673" s="186"/>
      <c r="T673" s="187"/>
      <c r="AT673" s="182" t="s">
        <v>2624</v>
      </c>
      <c r="AU673" s="182" t="s">
        <v>2217</v>
      </c>
      <c r="AV673" s="15" t="s">
        <v>2389</v>
      </c>
      <c r="AW673" s="15" t="s">
        <v>26</v>
      </c>
      <c r="AX673" s="15" t="s">
        <v>2207</v>
      </c>
      <c r="AY673" s="182" t="s">
        <v>2612</v>
      </c>
    </row>
    <row r="674" spans="1:65" s="12" customFormat="1">
      <c r="B674" s="160"/>
      <c r="D674" s="161" t="s">
        <v>2624</v>
      </c>
      <c r="E674" s="162" t="s">
        <v>2156</v>
      </c>
      <c r="F674" s="163" t="s">
        <v>2975</v>
      </c>
      <c r="H674" s="162" t="s">
        <v>2156</v>
      </c>
      <c r="I674" s="345"/>
      <c r="L674" s="160"/>
      <c r="M674" s="164"/>
      <c r="N674" s="165"/>
      <c r="O674" s="165"/>
      <c r="P674" s="165"/>
      <c r="Q674" s="165"/>
      <c r="R674" s="165"/>
      <c r="S674" s="165"/>
      <c r="T674" s="166"/>
      <c r="AT674" s="162" t="s">
        <v>2624</v>
      </c>
      <c r="AU674" s="162" t="s">
        <v>2217</v>
      </c>
      <c r="AV674" s="12" t="s">
        <v>2215</v>
      </c>
      <c r="AW674" s="12" t="s">
        <v>26</v>
      </c>
      <c r="AX674" s="12" t="s">
        <v>2207</v>
      </c>
      <c r="AY674" s="162" t="s">
        <v>2612</v>
      </c>
    </row>
    <row r="675" spans="1:65" s="13" customFormat="1">
      <c r="B675" s="167"/>
      <c r="D675" s="161" t="s">
        <v>2624</v>
      </c>
      <c r="E675" s="168" t="s">
        <v>2156</v>
      </c>
      <c r="F675" s="169" t="s">
        <v>2976</v>
      </c>
      <c r="H675" s="170">
        <v>235.73599999999999</v>
      </c>
      <c r="I675" s="346"/>
      <c r="L675" s="167"/>
      <c r="M675" s="171"/>
      <c r="N675" s="172"/>
      <c r="O675" s="172"/>
      <c r="P675" s="172"/>
      <c r="Q675" s="172"/>
      <c r="R675" s="172"/>
      <c r="S675" s="172"/>
      <c r="T675" s="173"/>
      <c r="AT675" s="168" t="s">
        <v>2624</v>
      </c>
      <c r="AU675" s="168" t="s">
        <v>2217</v>
      </c>
      <c r="AV675" s="13" t="s">
        <v>2217</v>
      </c>
      <c r="AW675" s="13" t="s">
        <v>26</v>
      </c>
      <c r="AX675" s="13" t="s">
        <v>2207</v>
      </c>
      <c r="AY675" s="168" t="s">
        <v>2612</v>
      </c>
    </row>
    <row r="676" spans="1:65" s="14" customFormat="1">
      <c r="B676" s="174"/>
      <c r="D676" s="161" t="s">
        <v>2624</v>
      </c>
      <c r="E676" s="175" t="s">
        <v>2281</v>
      </c>
      <c r="F676" s="176" t="s">
        <v>2638</v>
      </c>
      <c r="H676" s="177">
        <v>235.73599999999999</v>
      </c>
      <c r="I676" s="347"/>
      <c r="L676" s="174"/>
      <c r="M676" s="178"/>
      <c r="N676" s="179"/>
      <c r="O676" s="179"/>
      <c r="P676" s="179"/>
      <c r="Q676" s="179"/>
      <c r="R676" s="179"/>
      <c r="S676" s="179"/>
      <c r="T676" s="180"/>
      <c r="AT676" s="175" t="s">
        <v>2624</v>
      </c>
      <c r="AU676" s="175" t="s">
        <v>2217</v>
      </c>
      <c r="AV676" s="14" t="s">
        <v>2329</v>
      </c>
      <c r="AW676" s="14" t="s">
        <v>26</v>
      </c>
      <c r="AX676" s="14" t="s">
        <v>2207</v>
      </c>
      <c r="AY676" s="175" t="s">
        <v>2612</v>
      </c>
    </row>
    <row r="677" spans="1:65" s="12" customFormat="1">
      <c r="B677" s="160"/>
      <c r="D677" s="161" t="s">
        <v>2624</v>
      </c>
      <c r="E677" s="162" t="s">
        <v>2156</v>
      </c>
      <c r="F677" s="163" t="s">
        <v>2977</v>
      </c>
      <c r="H677" s="162" t="s">
        <v>2156</v>
      </c>
      <c r="I677" s="345"/>
      <c r="L677" s="160"/>
      <c r="M677" s="164"/>
      <c r="N677" s="165"/>
      <c r="O677" s="165"/>
      <c r="P677" s="165"/>
      <c r="Q677" s="165"/>
      <c r="R677" s="165"/>
      <c r="S677" s="165"/>
      <c r="T677" s="166"/>
      <c r="AT677" s="162" t="s">
        <v>2624</v>
      </c>
      <c r="AU677" s="162" t="s">
        <v>2217</v>
      </c>
      <c r="AV677" s="12" t="s">
        <v>2215</v>
      </c>
      <c r="AW677" s="12" t="s">
        <v>26</v>
      </c>
      <c r="AX677" s="12" t="s">
        <v>2207</v>
      </c>
      <c r="AY677" s="162" t="s">
        <v>2612</v>
      </c>
    </row>
    <row r="678" spans="1:65" s="13" customFormat="1">
      <c r="B678" s="167"/>
      <c r="D678" s="161" t="s">
        <v>2624</v>
      </c>
      <c r="E678" s="168" t="s">
        <v>2156</v>
      </c>
      <c r="F678" s="169" t="s">
        <v>2978</v>
      </c>
      <c r="H678" s="170">
        <v>-11.925000000000001</v>
      </c>
      <c r="I678" s="346"/>
      <c r="L678" s="167"/>
      <c r="M678" s="171"/>
      <c r="N678" s="172"/>
      <c r="O678" s="172"/>
      <c r="P678" s="172"/>
      <c r="Q678" s="172"/>
      <c r="R678" s="172"/>
      <c r="S678" s="172"/>
      <c r="T678" s="173"/>
      <c r="AT678" s="168" t="s">
        <v>2624</v>
      </c>
      <c r="AU678" s="168" t="s">
        <v>2217</v>
      </c>
      <c r="AV678" s="13" t="s">
        <v>2217</v>
      </c>
      <c r="AW678" s="13" t="s">
        <v>26</v>
      </c>
      <c r="AX678" s="13" t="s">
        <v>2207</v>
      </c>
      <c r="AY678" s="168" t="s">
        <v>2612</v>
      </c>
    </row>
    <row r="679" spans="1:65" s="13" customFormat="1">
      <c r="B679" s="167"/>
      <c r="D679" s="161" t="s">
        <v>2624</v>
      </c>
      <c r="E679" s="168" t="s">
        <v>2156</v>
      </c>
      <c r="F679" s="169" t="s">
        <v>2979</v>
      </c>
      <c r="H679" s="170">
        <v>-6.3940000000000001</v>
      </c>
      <c r="I679" s="346"/>
      <c r="L679" s="167"/>
      <c r="M679" s="171"/>
      <c r="N679" s="172"/>
      <c r="O679" s="172"/>
      <c r="P679" s="172"/>
      <c r="Q679" s="172"/>
      <c r="R679" s="172"/>
      <c r="S679" s="172"/>
      <c r="T679" s="173"/>
      <c r="AT679" s="168" t="s">
        <v>2624</v>
      </c>
      <c r="AU679" s="168" t="s">
        <v>2217</v>
      </c>
      <c r="AV679" s="13" t="s">
        <v>2217</v>
      </c>
      <c r="AW679" s="13" t="s">
        <v>26</v>
      </c>
      <c r="AX679" s="13" t="s">
        <v>2207</v>
      </c>
      <c r="AY679" s="168" t="s">
        <v>2612</v>
      </c>
    </row>
    <row r="680" spans="1:65" s="14" customFormat="1">
      <c r="B680" s="174"/>
      <c r="D680" s="161" t="s">
        <v>2624</v>
      </c>
      <c r="E680" s="175" t="s">
        <v>2283</v>
      </c>
      <c r="F680" s="176" t="s">
        <v>2638</v>
      </c>
      <c r="H680" s="177">
        <v>-18.318999999999999</v>
      </c>
      <c r="I680" s="347"/>
      <c r="L680" s="174"/>
      <c r="M680" s="178"/>
      <c r="N680" s="179"/>
      <c r="O680" s="179"/>
      <c r="P680" s="179"/>
      <c r="Q680" s="179"/>
      <c r="R680" s="179"/>
      <c r="S680" s="179"/>
      <c r="T680" s="180"/>
      <c r="AT680" s="175" t="s">
        <v>2624</v>
      </c>
      <c r="AU680" s="175" t="s">
        <v>2217</v>
      </c>
      <c r="AV680" s="14" t="s">
        <v>2329</v>
      </c>
      <c r="AW680" s="14" t="s">
        <v>26</v>
      </c>
      <c r="AX680" s="14" t="s">
        <v>2207</v>
      </c>
      <c r="AY680" s="175" t="s">
        <v>2612</v>
      </c>
    </row>
    <row r="681" spans="1:65" s="15" customFormat="1">
      <c r="B681" s="181"/>
      <c r="D681" s="161" t="s">
        <v>2624</v>
      </c>
      <c r="E681" s="182" t="s">
        <v>2286</v>
      </c>
      <c r="F681" s="183" t="s">
        <v>2641</v>
      </c>
      <c r="H681" s="184">
        <v>217.417</v>
      </c>
      <c r="I681" s="348"/>
      <c r="L681" s="181"/>
      <c r="M681" s="185"/>
      <c r="N681" s="186"/>
      <c r="O681" s="186"/>
      <c r="P681" s="186"/>
      <c r="Q681" s="186"/>
      <c r="R681" s="186"/>
      <c r="S681" s="186"/>
      <c r="T681" s="187"/>
      <c r="AT681" s="182" t="s">
        <v>2624</v>
      </c>
      <c r="AU681" s="182" t="s">
        <v>2217</v>
      </c>
      <c r="AV681" s="15" t="s">
        <v>2389</v>
      </c>
      <c r="AW681" s="15" t="s">
        <v>26</v>
      </c>
      <c r="AX681" s="15" t="s">
        <v>2207</v>
      </c>
      <c r="AY681" s="182" t="s">
        <v>2612</v>
      </c>
    </row>
    <row r="682" spans="1:65" s="12" customFormat="1">
      <c r="B682" s="160"/>
      <c r="D682" s="161" t="s">
        <v>2624</v>
      </c>
      <c r="E682" s="162" t="s">
        <v>2156</v>
      </c>
      <c r="F682" s="163" t="s">
        <v>2941</v>
      </c>
      <c r="H682" s="162" t="s">
        <v>2156</v>
      </c>
      <c r="I682" s="345"/>
      <c r="L682" s="160"/>
      <c r="M682" s="164"/>
      <c r="N682" s="165"/>
      <c r="O682" s="165"/>
      <c r="P682" s="165"/>
      <c r="Q682" s="165"/>
      <c r="R682" s="165"/>
      <c r="S682" s="165"/>
      <c r="T682" s="166"/>
      <c r="AT682" s="162" t="s">
        <v>2624</v>
      </c>
      <c r="AU682" s="162" t="s">
        <v>2217</v>
      </c>
      <c r="AV682" s="12" t="s">
        <v>2215</v>
      </c>
      <c r="AW682" s="12" t="s">
        <v>26</v>
      </c>
      <c r="AX682" s="12" t="s">
        <v>2207</v>
      </c>
      <c r="AY682" s="162" t="s">
        <v>2612</v>
      </c>
    </row>
    <row r="683" spans="1:65" s="13" customFormat="1">
      <c r="B683" s="167"/>
      <c r="D683" s="161" t="s">
        <v>2624</v>
      </c>
      <c r="E683" s="168" t="s">
        <v>2156</v>
      </c>
      <c r="F683" s="169" t="s">
        <v>2980</v>
      </c>
      <c r="H683" s="170">
        <v>391.351</v>
      </c>
      <c r="I683" s="346"/>
      <c r="L683" s="167"/>
      <c r="M683" s="171"/>
      <c r="N683" s="172"/>
      <c r="O683" s="172"/>
      <c r="P683" s="172"/>
      <c r="Q683" s="172"/>
      <c r="R683" s="172"/>
      <c r="S683" s="172"/>
      <c r="T683" s="173"/>
      <c r="AT683" s="168" t="s">
        <v>2624</v>
      </c>
      <c r="AU683" s="168" t="s">
        <v>2217</v>
      </c>
      <c r="AV683" s="13" t="s">
        <v>2217</v>
      </c>
      <c r="AW683" s="13" t="s">
        <v>26</v>
      </c>
      <c r="AX683" s="13" t="s">
        <v>2207</v>
      </c>
      <c r="AY683" s="168" t="s">
        <v>2612</v>
      </c>
    </row>
    <row r="684" spans="1:65" s="14" customFormat="1">
      <c r="B684" s="174"/>
      <c r="D684" s="161" t="s">
        <v>2624</v>
      </c>
      <c r="E684" s="175" t="s">
        <v>2156</v>
      </c>
      <c r="F684" s="176" t="s">
        <v>2638</v>
      </c>
      <c r="H684" s="177">
        <v>391.351</v>
      </c>
      <c r="I684" s="347"/>
      <c r="L684" s="174"/>
      <c r="M684" s="178"/>
      <c r="N684" s="179"/>
      <c r="O684" s="179"/>
      <c r="P684" s="179"/>
      <c r="Q684" s="179"/>
      <c r="R684" s="179"/>
      <c r="S684" s="179"/>
      <c r="T684" s="180"/>
      <c r="AT684" s="175" t="s">
        <v>2624</v>
      </c>
      <c r="AU684" s="175" t="s">
        <v>2217</v>
      </c>
      <c r="AV684" s="14" t="s">
        <v>2329</v>
      </c>
      <c r="AW684" s="14" t="s">
        <v>26</v>
      </c>
      <c r="AX684" s="14" t="s">
        <v>2215</v>
      </c>
      <c r="AY684" s="175" t="s">
        <v>2612</v>
      </c>
    </row>
    <row r="685" spans="1:65" s="1" customFormat="1" ht="21.75" customHeight="1">
      <c r="A685" s="29"/>
      <c r="B685" s="146"/>
      <c r="C685" s="147" t="s">
        <v>2445</v>
      </c>
      <c r="D685" s="147" t="s">
        <v>2618</v>
      </c>
      <c r="E685" s="148" t="s">
        <v>2982</v>
      </c>
      <c r="F685" s="149" t="s">
        <v>2983</v>
      </c>
      <c r="G685" s="150" t="s">
        <v>2248</v>
      </c>
      <c r="H685" s="151">
        <v>109.86</v>
      </c>
      <c r="I685" s="344"/>
      <c r="J685" s="152">
        <f>ROUND(I685*H685,2)</f>
        <v>0</v>
      </c>
      <c r="K685" s="153"/>
      <c r="L685" s="30"/>
      <c r="M685" s="154" t="s">
        <v>2156</v>
      </c>
      <c r="N685" s="155" t="s">
        <v>2172</v>
      </c>
      <c r="O685" s="156">
        <v>8.6999999999999994E-2</v>
      </c>
      <c r="P685" s="156">
        <f>O685*H685</f>
        <v>9.5578199999999995</v>
      </c>
      <c r="Q685" s="156">
        <v>0</v>
      </c>
      <c r="R685" s="156">
        <f>Q685*H685</f>
        <v>0</v>
      </c>
      <c r="S685" s="156">
        <v>0</v>
      </c>
      <c r="T685" s="157">
        <f>S685*H685</f>
        <v>0</v>
      </c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R685" s="158" t="s">
        <v>2389</v>
      </c>
      <c r="AT685" s="158" t="s">
        <v>2618</v>
      </c>
      <c r="AU685" s="158" t="s">
        <v>2217</v>
      </c>
      <c r="AY685" s="17" t="s">
        <v>2612</v>
      </c>
      <c r="BE685" s="159">
        <f>IF(N685="základní",J685,0)</f>
        <v>0</v>
      </c>
      <c r="BF685" s="159">
        <f>IF(N685="snížená",J685,0)</f>
        <v>0</v>
      </c>
      <c r="BG685" s="159">
        <f>IF(N685="zákl. přenesená",J685,0)</f>
        <v>0</v>
      </c>
      <c r="BH685" s="159">
        <f>IF(N685="sníž. přenesená",J685,0)</f>
        <v>0</v>
      </c>
      <c r="BI685" s="159">
        <f>IF(N685="nulová",J685,0)</f>
        <v>0</v>
      </c>
      <c r="BJ685" s="17" t="s">
        <v>2215</v>
      </c>
      <c r="BK685" s="159">
        <f>ROUND(I685*H685,2)</f>
        <v>0</v>
      </c>
      <c r="BL685" s="17" t="s">
        <v>2389</v>
      </c>
      <c r="BM685" s="158" t="s">
        <v>2984</v>
      </c>
    </row>
    <row r="686" spans="1:65" s="12" customFormat="1">
      <c r="B686" s="160"/>
      <c r="D686" s="161" t="s">
        <v>2624</v>
      </c>
      <c r="E686" s="162" t="s">
        <v>2156</v>
      </c>
      <c r="F686" s="163" t="s">
        <v>2912</v>
      </c>
      <c r="H686" s="162" t="s">
        <v>2156</v>
      </c>
      <c r="I686" s="345"/>
      <c r="L686" s="160"/>
      <c r="M686" s="164"/>
      <c r="N686" s="165"/>
      <c r="O686" s="165"/>
      <c r="P686" s="165"/>
      <c r="Q686" s="165"/>
      <c r="R686" s="165"/>
      <c r="S686" s="165"/>
      <c r="T686" s="166"/>
      <c r="AT686" s="162" t="s">
        <v>2624</v>
      </c>
      <c r="AU686" s="162" t="s">
        <v>2217</v>
      </c>
      <c r="AV686" s="12" t="s">
        <v>2215</v>
      </c>
      <c r="AW686" s="12" t="s">
        <v>26</v>
      </c>
      <c r="AX686" s="12" t="s">
        <v>2207</v>
      </c>
      <c r="AY686" s="162" t="s">
        <v>2612</v>
      </c>
    </row>
    <row r="687" spans="1:65" s="13" customFormat="1">
      <c r="B687" s="167"/>
      <c r="D687" s="161" t="s">
        <v>2624</v>
      </c>
      <c r="E687" s="168" t="s">
        <v>2156</v>
      </c>
      <c r="F687" s="169" t="s">
        <v>428</v>
      </c>
      <c r="H687" s="170">
        <v>595.34400000000005</v>
      </c>
      <c r="I687" s="346"/>
      <c r="L687" s="167"/>
      <c r="M687" s="171"/>
      <c r="N687" s="172"/>
      <c r="O687" s="172"/>
      <c r="P687" s="172"/>
      <c r="Q687" s="172"/>
      <c r="R687" s="172"/>
      <c r="S687" s="172"/>
      <c r="T687" s="173"/>
      <c r="AT687" s="168" t="s">
        <v>2624</v>
      </c>
      <c r="AU687" s="168" t="s">
        <v>2217</v>
      </c>
      <c r="AV687" s="13" t="s">
        <v>2217</v>
      </c>
      <c r="AW687" s="13" t="s">
        <v>26</v>
      </c>
      <c r="AX687" s="13" t="s">
        <v>2207</v>
      </c>
      <c r="AY687" s="168" t="s">
        <v>2612</v>
      </c>
    </row>
    <row r="688" spans="1:65" s="13" customFormat="1">
      <c r="B688" s="167"/>
      <c r="D688" s="161" t="s">
        <v>2624</v>
      </c>
      <c r="E688" s="168" t="s">
        <v>2156</v>
      </c>
      <c r="F688" s="169" t="s">
        <v>2985</v>
      </c>
      <c r="H688" s="170">
        <v>-485.48399999999998</v>
      </c>
      <c r="I688" s="346"/>
      <c r="L688" s="167"/>
      <c r="M688" s="171"/>
      <c r="N688" s="172"/>
      <c r="O688" s="172"/>
      <c r="P688" s="172"/>
      <c r="Q688" s="172"/>
      <c r="R688" s="172"/>
      <c r="S688" s="172"/>
      <c r="T688" s="173"/>
      <c r="AT688" s="168" t="s">
        <v>2624</v>
      </c>
      <c r="AU688" s="168" t="s">
        <v>2217</v>
      </c>
      <c r="AV688" s="13" t="s">
        <v>2217</v>
      </c>
      <c r="AW688" s="13" t="s">
        <v>26</v>
      </c>
      <c r="AX688" s="13" t="s">
        <v>2207</v>
      </c>
      <c r="AY688" s="168" t="s">
        <v>2612</v>
      </c>
    </row>
    <row r="689" spans="1:65" s="15" customFormat="1">
      <c r="B689" s="181"/>
      <c r="D689" s="161" t="s">
        <v>2624</v>
      </c>
      <c r="E689" s="182" t="s">
        <v>2289</v>
      </c>
      <c r="F689" s="183" t="s">
        <v>2641</v>
      </c>
      <c r="H689" s="184">
        <v>109.86</v>
      </c>
      <c r="I689" s="348"/>
      <c r="L689" s="181"/>
      <c r="M689" s="185"/>
      <c r="N689" s="186"/>
      <c r="O689" s="186"/>
      <c r="P689" s="186"/>
      <c r="Q689" s="186"/>
      <c r="R689" s="186"/>
      <c r="S689" s="186"/>
      <c r="T689" s="187"/>
      <c r="AT689" s="182" t="s">
        <v>2624</v>
      </c>
      <c r="AU689" s="182" t="s">
        <v>2217</v>
      </c>
      <c r="AV689" s="15" t="s">
        <v>2389</v>
      </c>
      <c r="AW689" s="15" t="s">
        <v>26</v>
      </c>
      <c r="AX689" s="15" t="s">
        <v>2215</v>
      </c>
      <c r="AY689" s="182" t="s">
        <v>2612</v>
      </c>
    </row>
    <row r="690" spans="1:65" s="1" customFormat="1" ht="21.75" customHeight="1">
      <c r="A690" s="29"/>
      <c r="B690" s="146"/>
      <c r="C690" s="147" t="s">
        <v>3003</v>
      </c>
      <c r="D690" s="147" t="s">
        <v>2618</v>
      </c>
      <c r="E690" s="148" t="s">
        <v>2987</v>
      </c>
      <c r="F690" s="149" t="s">
        <v>2988</v>
      </c>
      <c r="G690" s="150" t="s">
        <v>2248</v>
      </c>
      <c r="H690" s="151">
        <v>595.34400000000005</v>
      </c>
      <c r="I690" s="344"/>
      <c r="J690" s="152">
        <f>ROUND(I690*H690,2)</f>
        <v>0</v>
      </c>
      <c r="K690" s="153"/>
      <c r="L690" s="30"/>
      <c r="M690" s="154" t="s">
        <v>2156</v>
      </c>
      <c r="N690" s="155" t="s">
        <v>2172</v>
      </c>
      <c r="O690" s="156">
        <v>9.9000000000000005E-2</v>
      </c>
      <c r="P690" s="156">
        <f>O690*H690</f>
        <v>58.939056000000008</v>
      </c>
      <c r="Q690" s="156">
        <v>0</v>
      </c>
      <c r="R690" s="156">
        <f>Q690*H690</f>
        <v>0</v>
      </c>
      <c r="S690" s="156">
        <v>0</v>
      </c>
      <c r="T690" s="157">
        <f>S690*H690</f>
        <v>0</v>
      </c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R690" s="158" t="s">
        <v>2389</v>
      </c>
      <c r="AT690" s="158" t="s">
        <v>2618</v>
      </c>
      <c r="AU690" s="158" t="s">
        <v>2217</v>
      </c>
      <c r="AY690" s="17" t="s">
        <v>2612</v>
      </c>
      <c r="BE690" s="159">
        <f>IF(N690="základní",J690,0)</f>
        <v>0</v>
      </c>
      <c r="BF690" s="159">
        <f>IF(N690="snížená",J690,0)</f>
        <v>0</v>
      </c>
      <c r="BG690" s="159">
        <f>IF(N690="zákl. přenesená",J690,0)</f>
        <v>0</v>
      </c>
      <c r="BH690" s="159">
        <f>IF(N690="sníž. přenesená",J690,0)</f>
        <v>0</v>
      </c>
      <c r="BI690" s="159">
        <f>IF(N690="nulová",J690,0)</f>
        <v>0</v>
      </c>
      <c r="BJ690" s="17" t="s">
        <v>2215</v>
      </c>
      <c r="BK690" s="159">
        <f>ROUND(I690*H690,2)</f>
        <v>0</v>
      </c>
      <c r="BL690" s="17" t="s">
        <v>2389</v>
      </c>
      <c r="BM690" s="158" t="s">
        <v>2989</v>
      </c>
    </row>
    <row r="691" spans="1:65" s="12" customFormat="1">
      <c r="B691" s="160"/>
      <c r="D691" s="161" t="s">
        <v>2624</v>
      </c>
      <c r="E691" s="162" t="s">
        <v>2156</v>
      </c>
      <c r="F691" s="163" t="s">
        <v>2912</v>
      </c>
      <c r="H691" s="162" t="s">
        <v>2156</v>
      </c>
      <c r="I691" s="345"/>
      <c r="L691" s="160"/>
      <c r="M691" s="164"/>
      <c r="N691" s="165"/>
      <c r="O691" s="165"/>
      <c r="P691" s="165"/>
      <c r="Q691" s="165"/>
      <c r="R691" s="165"/>
      <c r="S691" s="165"/>
      <c r="T691" s="166"/>
      <c r="AT691" s="162" t="s">
        <v>2624</v>
      </c>
      <c r="AU691" s="162" t="s">
        <v>2217</v>
      </c>
      <c r="AV691" s="12" t="s">
        <v>2215</v>
      </c>
      <c r="AW691" s="12" t="s">
        <v>26</v>
      </c>
      <c r="AX691" s="12" t="s">
        <v>2207</v>
      </c>
      <c r="AY691" s="162" t="s">
        <v>2612</v>
      </c>
    </row>
    <row r="692" spans="1:65" s="13" customFormat="1">
      <c r="B692" s="167"/>
      <c r="D692" s="161" t="s">
        <v>2624</v>
      </c>
      <c r="E692" s="168" t="s">
        <v>2156</v>
      </c>
      <c r="F692" s="169" t="s">
        <v>429</v>
      </c>
      <c r="H692" s="170">
        <v>595.34400000000005</v>
      </c>
      <c r="I692" s="346"/>
      <c r="L692" s="167"/>
      <c r="M692" s="171"/>
      <c r="N692" s="172"/>
      <c r="O692" s="172"/>
      <c r="P692" s="172"/>
      <c r="Q692" s="172"/>
      <c r="R692" s="172"/>
      <c r="S692" s="172"/>
      <c r="T692" s="173"/>
      <c r="AT692" s="168" t="s">
        <v>2624</v>
      </c>
      <c r="AU692" s="168" t="s">
        <v>2217</v>
      </c>
      <c r="AV692" s="13" t="s">
        <v>2217</v>
      </c>
      <c r="AW692" s="13" t="s">
        <v>26</v>
      </c>
      <c r="AX692" s="13" t="s">
        <v>2207</v>
      </c>
      <c r="AY692" s="168" t="s">
        <v>2612</v>
      </c>
    </row>
    <row r="693" spans="1:65" s="15" customFormat="1">
      <c r="B693" s="181"/>
      <c r="D693" s="161" t="s">
        <v>2624</v>
      </c>
      <c r="E693" s="182" t="s">
        <v>2292</v>
      </c>
      <c r="F693" s="183" t="s">
        <v>2641</v>
      </c>
      <c r="H693" s="184">
        <v>595.34400000000005</v>
      </c>
      <c r="I693" s="348"/>
      <c r="L693" s="181"/>
      <c r="M693" s="185"/>
      <c r="N693" s="186"/>
      <c r="O693" s="186"/>
      <c r="P693" s="186"/>
      <c r="Q693" s="186"/>
      <c r="R693" s="186"/>
      <c r="S693" s="186"/>
      <c r="T693" s="187"/>
      <c r="AT693" s="182" t="s">
        <v>2624</v>
      </c>
      <c r="AU693" s="182" t="s">
        <v>2217</v>
      </c>
      <c r="AV693" s="15" t="s">
        <v>2389</v>
      </c>
      <c r="AW693" s="15" t="s">
        <v>26</v>
      </c>
      <c r="AX693" s="15" t="s">
        <v>2215</v>
      </c>
      <c r="AY693" s="182" t="s">
        <v>2612</v>
      </c>
    </row>
    <row r="694" spans="1:65" s="1" customFormat="1" ht="16.5" customHeight="1">
      <c r="A694" s="29"/>
      <c r="B694" s="146"/>
      <c r="C694" s="147" t="s">
        <v>2419</v>
      </c>
      <c r="D694" s="147" t="s">
        <v>2618</v>
      </c>
      <c r="E694" s="148" t="s">
        <v>2990</v>
      </c>
      <c r="F694" s="149" t="s">
        <v>2991</v>
      </c>
      <c r="G694" s="150" t="s">
        <v>2485</v>
      </c>
      <c r="H694" s="151">
        <v>1269.367</v>
      </c>
      <c r="I694" s="344"/>
      <c r="J694" s="152">
        <f>ROUND(I694*H694,2)</f>
        <v>0</v>
      </c>
      <c r="K694" s="153"/>
      <c r="L694" s="30"/>
      <c r="M694" s="154" t="s">
        <v>2156</v>
      </c>
      <c r="N694" s="155" t="s">
        <v>2172</v>
      </c>
      <c r="O694" s="156">
        <v>0</v>
      </c>
      <c r="P694" s="156">
        <f>O694*H694</f>
        <v>0</v>
      </c>
      <c r="Q694" s="156">
        <v>0</v>
      </c>
      <c r="R694" s="156">
        <f>Q694*H694</f>
        <v>0</v>
      </c>
      <c r="S694" s="156">
        <v>0</v>
      </c>
      <c r="T694" s="157">
        <f>S694*H694</f>
        <v>0</v>
      </c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R694" s="158" t="s">
        <v>2389</v>
      </c>
      <c r="AT694" s="158" t="s">
        <v>2618</v>
      </c>
      <c r="AU694" s="158" t="s">
        <v>2217</v>
      </c>
      <c r="AY694" s="17" t="s">
        <v>2612</v>
      </c>
      <c r="BE694" s="159">
        <f>IF(N694="základní",J694,0)</f>
        <v>0</v>
      </c>
      <c r="BF694" s="159">
        <f>IF(N694="snížená",J694,0)</f>
        <v>0</v>
      </c>
      <c r="BG694" s="159">
        <f>IF(N694="zákl. přenesená",J694,0)</f>
        <v>0</v>
      </c>
      <c r="BH694" s="159">
        <f>IF(N694="sníž. přenesená",J694,0)</f>
        <v>0</v>
      </c>
      <c r="BI694" s="159">
        <f>IF(N694="nulová",J694,0)</f>
        <v>0</v>
      </c>
      <c r="BJ694" s="17" t="s">
        <v>2215</v>
      </c>
      <c r="BK694" s="159">
        <f>ROUND(I694*H694,2)</f>
        <v>0</v>
      </c>
      <c r="BL694" s="17" t="s">
        <v>2389</v>
      </c>
      <c r="BM694" s="158" t="s">
        <v>2992</v>
      </c>
    </row>
    <row r="695" spans="1:65" s="13" customFormat="1">
      <c r="B695" s="167"/>
      <c r="D695" s="161" t="s">
        <v>2624</v>
      </c>
      <c r="E695" s="168" t="s">
        <v>2156</v>
      </c>
      <c r="F695" s="169" t="s">
        <v>2993</v>
      </c>
      <c r="H695" s="170">
        <v>1269.367</v>
      </c>
      <c r="I695" s="346"/>
      <c r="L695" s="167"/>
      <c r="M695" s="171"/>
      <c r="N695" s="172"/>
      <c r="O695" s="172"/>
      <c r="P695" s="172"/>
      <c r="Q695" s="172"/>
      <c r="R695" s="172"/>
      <c r="S695" s="172"/>
      <c r="T695" s="173"/>
      <c r="AT695" s="168" t="s">
        <v>2624</v>
      </c>
      <c r="AU695" s="168" t="s">
        <v>2217</v>
      </c>
      <c r="AV695" s="13" t="s">
        <v>2217</v>
      </c>
      <c r="AW695" s="13" t="s">
        <v>26</v>
      </c>
      <c r="AX695" s="13" t="s">
        <v>2207</v>
      </c>
      <c r="AY695" s="168" t="s">
        <v>2612</v>
      </c>
    </row>
    <row r="696" spans="1:65" s="15" customFormat="1">
      <c r="B696" s="181"/>
      <c r="D696" s="161" t="s">
        <v>2624</v>
      </c>
      <c r="E696" s="182" t="s">
        <v>2156</v>
      </c>
      <c r="F696" s="183" t="s">
        <v>2641</v>
      </c>
      <c r="H696" s="184">
        <v>1269.367</v>
      </c>
      <c r="I696" s="348"/>
      <c r="L696" s="181"/>
      <c r="M696" s="185"/>
      <c r="N696" s="186"/>
      <c r="O696" s="186"/>
      <c r="P696" s="186"/>
      <c r="Q696" s="186"/>
      <c r="R696" s="186"/>
      <c r="S696" s="186"/>
      <c r="T696" s="187"/>
      <c r="AT696" s="182" t="s">
        <v>2624</v>
      </c>
      <c r="AU696" s="182" t="s">
        <v>2217</v>
      </c>
      <c r="AV696" s="15" t="s">
        <v>2389</v>
      </c>
      <c r="AW696" s="15" t="s">
        <v>26</v>
      </c>
      <c r="AX696" s="15" t="s">
        <v>2215</v>
      </c>
      <c r="AY696" s="182" t="s">
        <v>2612</v>
      </c>
    </row>
    <row r="697" spans="1:65" s="1" customFormat="1" ht="16.5" customHeight="1">
      <c r="A697" s="29"/>
      <c r="B697" s="146"/>
      <c r="C697" s="147" t="s">
        <v>3012</v>
      </c>
      <c r="D697" s="147" t="s">
        <v>2618</v>
      </c>
      <c r="E697" s="148" t="s">
        <v>2995</v>
      </c>
      <c r="F697" s="149" t="s">
        <v>2996</v>
      </c>
      <c r="G697" s="150" t="s">
        <v>2297</v>
      </c>
      <c r="H697" s="151">
        <v>50</v>
      </c>
      <c r="I697" s="344"/>
      <c r="J697" s="152">
        <f>ROUND(I697*H697,2)</f>
        <v>0</v>
      </c>
      <c r="K697" s="153"/>
      <c r="L697" s="30"/>
      <c r="M697" s="154" t="s">
        <v>2156</v>
      </c>
      <c r="N697" s="155" t="s">
        <v>2172</v>
      </c>
      <c r="O697" s="156">
        <v>0.114</v>
      </c>
      <c r="P697" s="156">
        <f>O697*H697</f>
        <v>5.7</v>
      </c>
      <c r="Q697" s="156">
        <v>0</v>
      </c>
      <c r="R697" s="156">
        <f>Q697*H697</f>
        <v>0</v>
      </c>
      <c r="S697" s="156">
        <v>0</v>
      </c>
      <c r="T697" s="157">
        <f>S697*H697</f>
        <v>0</v>
      </c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R697" s="158" t="s">
        <v>2389</v>
      </c>
      <c r="AT697" s="158" t="s">
        <v>2618</v>
      </c>
      <c r="AU697" s="158" t="s">
        <v>2217</v>
      </c>
      <c r="AY697" s="17" t="s">
        <v>2612</v>
      </c>
      <c r="BE697" s="159">
        <f>IF(N697="základní",J697,0)</f>
        <v>0</v>
      </c>
      <c r="BF697" s="159">
        <f>IF(N697="snížená",J697,0)</f>
        <v>0</v>
      </c>
      <c r="BG697" s="159">
        <f>IF(N697="zákl. přenesená",J697,0)</f>
        <v>0</v>
      </c>
      <c r="BH697" s="159">
        <f>IF(N697="sníž. přenesená",J697,0)</f>
        <v>0</v>
      </c>
      <c r="BI697" s="159">
        <f>IF(N697="nulová",J697,0)</f>
        <v>0</v>
      </c>
      <c r="BJ697" s="17" t="s">
        <v>2215</v>
      </c>
      <c r="BK697" s="159">
        <f>ROUND(I697*H697,2)</f>
        <v>0</v>
      </c>
      <c r="BL697" s="17" t="s">
        <v>2389</v>
      </c>
      <c r="BM697" s="158" t="s">
        <v>2997</v>
      </c>
    </row>
    <row r="698" spans="1:65" s="12" customFormat="1">
      <c r="B698" s="160"/>
      <c r="D698" s="161" t="s">
        <v>2624</v>
      </c>
      <c r="E698" s="162" t="s">
        <v>2156</v>
      </c>
      <c r="F698" s="163" t="s">
        <v>2747</v>
      </c>
      <c r="H698" s="162" t="s">
        <v>2156</v>
      </c>
      <c r="I698" s="345"/>
      <c r="L698" s="160"/>
      <c r="M698" s="164"/>
      <c r="N698" s="165"/>
      <c r="O698" s="165"/>
      <c r="P698" s="165"/>
      <c r="Q698" s="165"/>
      <c r="R698" s="165"/>
      <c r="S698" s="165"/>
      <c r="T698" s="166"/>
      <c r="AT698" s="162" t="s">
        <v>2624</v>
      </c>
      <c r="AU698" s="162" t="s">
        <v>2217</v>
      </c>
      <c r="AV698" s="12" t="s">
        <v>2215</v>
      </c>
      <c r="AW698" s="12" t="s">
        <v>26</v>
      </c>
      <c r="AX698" s="12" t="s">
        <v>2207</v>
      </c>
      <c r="AY698" s="162" t="s">
        <v>2612</v>
      </c>
    </row>
    <row r="699" spans="1:65" s="13" customFormat="1">
      <c r="B699" s="167"/>
      <c r="D699" s="161" t="s">
        <v>2624</v>
      </c>
      <c r="E699" s="168" t="s">
        <v>2156</v>
      </c>
      <c r="F699" s="169" t="s">
        <v>2998</v>
      </c>
      <c r="H699" s="170">
        <v>50</v>
      </c>
      <c r="I699" s="346"/>
      <c r="L699" s="167"/>
      <c r="M699" s="171"/>
      <c r="N699" s="172"/>
      <c r="O699" s="172"/>
      <c r="P699" s="172"/>
      <c r="Q699" s="172"/>
      <c r="R699" s="172"/>
      <c r="S699" s="172"/>
      <c r="T699" s="173"/>
      <c r="AT699" s="168" t="s">
        <v>2624</v>
      </c>
      <c r="AU699" s="168" t="s">
        <v>2217</v>
      </c>
      <c r="AV699" s="13" t="s">
        <v>2217</v>
      </c>
      <c r="AW699" s="13" t="s">
        <v>26</v>
      </c>
      <c r="AX699" s="13" t="s">
        <v>2207</v>
      </c>
      <c r="AY699" s="168" t="s">
        <v>2612</v>
      </c>
    </row>
    <row r="700" spans="1:65" s="15" customFormat="1">
      <c r="B700" s="181"/>
      <c r="D700" s="161" t="s">
        <v>2624</v>
      </c>
      <c r="E700" s="182" t="s">
        <v>2471</v>
      </c>
      <c r="F700" s="183" t="s">
        <v>2641</v>
      </c>
      <c r="H700" s="184">
        <v>50</v>
      </c>
      <c r="I700" s="348"/>
      <c r="L700" s="181"/>
      <c r="M700" s="185"/>
      <c r="N700" s="186"/>
      <c r="O700" s="186"/>
      <c r="P700" s="186"/>
      <c r="Q700" s="186"/>
      <c r="R700" s="186"/>
      <c r="S700" s="186"/>
      <c r="T700" s="187"/>
      <c r="AT700" s="182" t="s">
        <v>2624</v>
      </c>
      <c r="AU700" s="182" t="s">
        <v>2217</v>
      </c>
      <c r="AV700" s="15" t="s">
        <v>2389</v>
      </c>
      <c r="AW700" s="15" t="s">
        <v>26</v>
      </c>
      <c r="AX700" s="15" t="s">
        <v>2215</v>
      </c>
      <c r="AY700" s="182" t="s">
        <v>2612</v>
      </c>
    </row>
    <row r="701" spans="1:65" s="1" customFormat="1" ht="21.75" customHeight="1">
      <c r="A701" s="29"/>
      <c r="B701" s="146"/>
      <c r="C701" s="147" t="s">
        <v>3017</v>
      </c>
      <c r="D701" s="147" t="s">
        <v>2618</v>
      </c>
      <c r="E701" s="148" t="s">
        <v>2999</v>
      </c>
      <c r="F701" s="149" t="s">
        <v>3000</v>
      </c>
      <c r="G701" s="150" t="s">
        <v>2297</v>
      </c>
      <c r="H701" s="151">
        <v>31.75</v>
      </c>
      <c r="I701" s="344"/>
      <c r="J701" s="152">
        <f>ROUND(I701*H701,2)</f>
        <v>0</v>
      </c>
      <c r="K701" s="153"/>
      <c r="L701" s="30"/>
      <c r="M701" s="154" t="s">
        <v>2156</v>
      </c>
      <c r="N701" s="155" t="s">
        <v>2172</v>
      </c>
      <c r="O701" s="156">
        <v>0.188</v>
      </c>
      <c r="P701" s="156">
        <f>O701*H701</f>
        <v>5.9690000000000003</v>
      </c>
      <c r="Q701" s="156">
        <v>0</v>
      </c>
      <c r="R701" s="156">
        <f>Q701*H701</f>
        <v>0</v>
      </c>
      <c r="S701" s="156">
        <v>0</v>
      </c>
      <c r="T701" s="157">
        <f>S701*H701</f>
        <v>0</v>
      </c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R701" s="158" t="s">
        <v>2389</v>
      </c>
      <c r="AT701" s="158" t="s">
        <v>2618</v>
      </c>
      <c r="AU701" s="158" t="s">
        <v>2217</v>
      </c>
      <c r="AY701" s="17" t="s">
        <v>2612</v>
      </c>
      <c r="BE701" s="159">
        <f>IF(N701="základní",J701,0)</f>
        <v>0</v>
      </c>
      <c r="BF701" s="159">
        <f>IF(N701="snížená",J701,0)</f>
        <v>0</v>
      </c>
      <c r="BG701" s="159">
        <f>IF(N701="zákl. přenesená",J701,0)</f>
        <v>0</v>
      </c>
      <c r="BH701" s="159">
        <f>IF(N701="sníž. přenesená",J701,0)</f>
        <v>0</v>
      </c>
      <c r="BI701" s="159">
        <f>IF(N701="nulová",J701,0)</f>
        <v>0</v>
      </c>
      <c r="BJ701" s="17" t="s">
        <v>2215</v>
      </c>
      <c r="BK701" s="159">
        <f>ROUND(I701*H701,2)</f>
        <v>0</v>
      </c>
      <c r="BL701" s="17" t="s">
        <v>2389</v>
      </c>
      <c r="BM701" s="158" t="s">
        <v>3001</v>
      </c>
    </row>
    <row r="702" spans="1:65" s="12" customFormat="1">
      <c r="B702" s="160"/>
      <c r="D702" s="161" t="s">
        <v>2624</v>
      </c>
      <c r="E702" s="162" t="s">
        <v>2156</v>
      </c>
      <c r="F702" s="163" t="s">
        <v>2755</v>
      </c>
      <c r="H702" s="162" t="s">
        <v>2156</v>
      </c>
      <c r="I702" s="345"/>
      <c r="L702" s="160"/>
      <c r="M702" s="164"/>
      <c r="N702" s="165"/>
      <c r="O702" s="165"/>
      <c r="P702" s="165"/>
      <c r="Q702" s="165"/>
      <c r="R702" s="165"/>
      <c r="S702" s="165"/>
      <c r="T702" s="166"/>
      <c r="AT702" s="162" t="s">
        <v>2624</v>
      </c>
      <c r="AU702" s="162" t="s">
        <v>2217</v>
      </c>
      <c r="AV702" s="12" t="s">
        <v>2215</v>
      </c>
      <c r="AW702" s="12" t="s">
        <v>26</v>
      </c>
      <c r="AX702" s="12" t="s">
        <v>2207</v>
      </c>
      <c r="AY702" s="162" t="s">
        <v>2612</v>
      </c>
    </row>
    <row r="703" spans="1:65" s="13" customFormat="1">
      <c r="B703" s="167"/>
      <c r="D703" s="161" t="s">
        <v>2624</v>
      </c>
      <c r="E703" s="168" t="s">
        <v>2156</v>
      </c>
      <c r="F703" s="169" t="s">
        <v>3002</v>
      </c>
      <c r="H703" s="170">
        <v>31.75</v>
      </c>
      <c r="I703" s="346"/>
      <c r="L703" s="167"/>
      <c r="M703" s="171"/>
      <c r="N703" s="172"/>
      <c r="O703" s="172"/>
      <c r="P703" s="172"/>
      <c r="Q703" s="172"/>
      <c r="R703" s="172"/>
      <c r="S703" s="172"/>
      <c r="T703" s="173"/>
      <c r="AT703" s="168" t="s">
        <v>2624</v>
      </c>
      <c r="AU703" s="168" t="s">
        <v>2217</v>
      </c>
      <c r="AV703" s="13" t="s">
        <v>2217</v>
      </c>
      <c r="AW703" s="13" t="s">
        <v>26</v>
      </c>
      <c r="AX703" s="13" t="s">
        <v>2207</v>
      </c>
      <c r="AY703" s="168" t="s">
        <v>2612</v>
      </c>
    </row>
    <row r="704" spans="1:65" s="15" customFormat="1">
      <c r="B704" s="181"/>
      <c r="D704" s="161" t="s">
        <v>2624</v>
      </c>
      <c r="E704" s="182" t="s">
        <v>2474</v>
      </c>
      <c r="F704" s="183" t="s">
        <v>2641</v>
      </c>
      <c r="H704" s="184">
        <v>31.75</v>
      </c>
      <c r="I704" s="348"/>
      <c r="L704" s="181"/>
      <c r="M704" s="185"/>
      <c r="N704" s="186"/>
      <c r="O704" s="186"/>
      <c r="P704" s="186"/>
      <c r="Q704" s="186"/>
      <c r="R704" s="186"/>
      <c r="S704" s="186"/>
      <c r="T704" s="187"/>
      <c r="AT704" s="182" t="s">
        <v>2624</v>
      </c>
      <c r="AU704" s="182" t="s">
        <v>2217</v>
      </c>
      <c r="AV704" s="15" t="s">
        <v>2389</v>
      </c>
      <c r="AW704" s="15" t="s">
        <v>26</v>
      </c>
      <c r="AX704" s="15" t="s">
        <v>2215</v>
      </c>
      <c r="AY704" s="182" t="s">
        <v>2612</v>
      </c>
    </row>
    <row r="705" spans="1:65" s="1" customFormat="1" ht="21.75" customHeight="1">
      <c r="A705" s="29"/>
      <c r="B705" s="146"/>
      <c r="C705" s="147" t="s">
        <v>3025</v>
      </c>
      <c r="D705" s="147" t="s">
        <v>2618</v>
      </c>
      <c r="E705" s="148" t="s">
        <v>436</v>
      </c>
      <c r="F705" s="149" t="s">
        <v>437</v>
      </c>
      <c r="G705" s="150" t="s">
        <v>2297</v>
      </c>
      <c r="H705" s="151">
        <v>2180</v>
      </c>
      <c r="I705" s="344"/>
      <c r="J705" s="152">
        <f>ROUND(I705*H705,2)</f>
        <v>0</v>
      </c>
      <c r="K705" s="153"/>
      <c r="L705" s="30"/>
      <c r="M705" s="154" t="s">
        <v>2156</v>
      </c>
      <c r="N705" s="155" t="s">
        <v>2172</v>
      </c>
      <c r="O705" s="156">
        <v>1.7999999999999999E-2</v>
      </c>
      <c r="P705" s="156">
        <f>O705*H705</f>
        <v>39.239999999999995</v>
      </c>
      <c r="Q705" s="156">
        <v>0</v>
      </c>
      <c r="R705" s="156">
        <f>Q705*H705</f>
        <v>0</v>
      </c>
      <c r="S705" s="156">
        <v>0</v>
      </c>
      <c r="T705" s="157">
        <f>S705*H705</f>
        <v>0</v>
      </c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R705" s="158" t="s">
        <v>2389</v>
      </c>
      <c r="AT705" s="158" t="s">
        <v>2618</v>
      </c>
      <c r="AU705" s="158" t="s">
        <v>2217</v>
      </c>
      <c r="AY705" s="17" t="s">
        <v>2612</v>
      </c>
      <c r="BE705" s="159">
        <f>IF(N705="základní",J705,0)</f>
        <v>0</v>
      </c>
      <c r="BF705" s="159">
        <f>IF(N705="snížená",J705,0)</f>
        <v>0</v>
      </c>
      <c r="BG705" s="159">
        <f>IF(N705="zákl. přenesená",J705,0)</f>
        <v>0</v>
      </c>
      <c r="BH705" s="159">
        <f>IF(N705="sníž. přenesená",J705,0)</f>
        <v>0</v>
      </c>
      <c r="BI705" s="159">
        <f>IF(N705="nulová",J705,0)</f>
        <v>0</v>
      </c>
      <c r="BJ705" s="17" t="s">
        <v>2215</v>
      </c>
      <c r="BK705" s="159">
        <f>ROUND(I705*H705,2)</f>
        <v>0</v>
      </c>
      <c r="BL705" s="17" t="s">
        <v>2389</v>
      </c>
      <c r="BM705" s="158" t="s">
        <v>438</v>
      </c>
    </row>
    <row r="706" spans="1:65" s="12" customFormat="1">
      <c r="B706" s="160"/>
      <c r="D706" s="161" t="s">
        <v>2624</v>
      </c>
      <c r="E706" s="162" t="s">
        <v>2156</v>
      </c>
      <c r="F706" s="163" t="s">
        <v>2755</v>
      </c>
      <c r="H706" s="162" t="s">
        <v>2156</v>
      </c>
      <c r="I706" s="345"/>
      <c r="L706" s="160"/>
      <c r="M706" s="164"/>
      <c r="N706" s="165"/>
      <c r="O706" s="165"/>
      <c r="P706" s="165"/>
      <c r="Q706" s="165"/>
      <c r="R706" s="165"/>
      <c r="S706" s="165"/>
      <c r="T706" s="166"/>
      <c r="AT706" s="162" t="s">
        <v>2624</v>
      </c>
      <c r="AU706" s="162" t="s">
        <v>2217</v>
      </c>
      <c r="AV706" s="12" t="s">
        <v>2215</v>
      </c>
      <c r="AW706" s="12" t="s">
        <v>26</v>
      </c>
      <c r="AX706" s="12" t="s">
        <v>2207</v>
      </c>
      <c r="AY706" s="162" t="s">
        <v>2612</v>
      </c>
    </row>
    <row r="707" spans="1:65" s="13" customFormat="1">
      <c r="B707" s="167"/>
      <c r="D707" s="161" t="s">
        <v>2624</v>
      </c>
      <c r="E707" s="168" t="s">
        <v>2156</v>
      </c>
      <c r="F707" s="169" t="s">
        <v>330</v>
      </c>
      <c r="H707" s="170">
        <v>2180</v>
      </c>
      <c r="I707" s="346"/>
      <c r="L707" s="167"/>
      <c r="M707" s="171"/>
      <c r="N707" s="172"/>
      <c r="O707" s="172"/>
      <c r="P707" s="172"/>
      <c r="Q707" s="172"/>
      <c r="R707" s="172"/>
      <c r="S707" s="172"/>
      <c r="T707" s="173"/>
      <c r="AT707" s="168" t="s">
        <v>2624</v>
      </c>
      <c r="AU707" s="168" t="s">
        <v>2217</v>
      </c>
      <c r="AV707" s="13" t="s">
        <v>2217</v>
      </c>
      <c r="AW707" s="13" t="s">
        <v>26</v>
      </c>
      <c r="AX707" s="13" t="s">
        <v>2207</v>
      </c>
      <c r="AY707" s="168" t="s">
        <v>2612</v>
      </c>
    </row>
    <row r="708" spans="1:65" s="15" customFormat="1">
      <c r="B708" s="181"/>
      <c r="D708" s="161" t="s">
        <v>2624</v>
      </c>
      <c r="E708" s="182" t="s">
        <v>2156</v>
      </c>
      <c r="F708" s="183" t="s">
        <v>2641</v>
      </c>
      <c r="H708" s="184">
        <v>2180</v>
      </c>
      <c r="I708" s="348"/>
      <c r="L708" s="181"/>
      <c r="M708" s="185"/>
      <c r="N708" s="186"/>
      <c r="O708" s="186"/>
      <c r="P708" s="186"/>
      <c r="Q708" s="186"/>
      <c r="R708" s="186"/>
      <c r="S708" s="186"/>
      <c r="T708" s="187"/>
      <c r="AT708" s="182" t="s">
        <v>2624</v>
      </c>
      <c r="AU708" s="182" t="s">
        <v>2217</v>
      </c>
      <c r="AV708" s="15" t="s">
        <v>2389</v>
      </c>
      <c r="AW708" s="15" t="s">
        <v>26</v>
      </c>
      <c r="AX708" s="15" t="s">
        <v>2215</v>
      </c>
      <c r="AY708" s="182" t="s">
        <v>2612</v>
      </c>
    </row>
    <row r="709" spans="1:65" s="1" customFormat="1" ht="16.5" customHeight="1">
      <c r="A709" s="29"/>
      <c r="B709" s="146"/>
      <c r="C709" s="147" t="s">
        <v>3031</v>
      </c>
      <c r="D709" s="147" t="s">
        <v>2618</v>
      </c>
      <c r="E709" s="148" t="s">
        <v>3004</v>
      </c>
      <c r="F709" s="149" t="s">
        <v>3005</v>
      </c>
      <c r="G709" s="150" t="s">
        <v>2297</v>
      </c>
      <c r="H709" s="151">
        <v>50</v>
      </c>
      <c r="I709" s="344"/>
      <c r="J709" s="152">
        <f>ROUND(I709*H709,2)</f>
        <v>0</v>
      </c>
      <c r="K709" s="153"/>
      <c r="L709" s="30"/>
      <c r="M709" s="154" t="s">
        <v>2156</v>
      </c>
      <c r="N709" s="155" t="s">
        <v>2172</v>
      </c>
      <c r="O709" s="156">
        <v>5.8000000000000003E-2</v>
      </c>
      <c r="P709" s="156">
        <f>O709*H709</f>
        <v>2.9000000000000004</v>
      </c>
      <c r="Q709" s="156">
        <v>0</v>
      </c>
      <c r="R709" s="156">
        <f>Q709*H709</f>
        <v>0</v>
      </c>
      <c r="S709" s="156">
        <v>0</v>
      </c>
      <c r="T709" s="157">
        <f>S709*H709</f>
        <v>0</v>
      </c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R709" s="158" t="s">
        <v>2389</v>
      </c>
      <c r="AT709" s="158" t="s">
        <v>2618</v>
      </c>
      <c r="AU709" s="158" t="s">
        <v>2217</v>
      </c>
      <c r="AY709" s="17" t="s">
        <v>2612</v>
      </c>
      <c r="BE709" s="159">
        <f>IF(N709="základní",J709,0)</f>
        <v>0</v>
      </c>
      <c r="BF709" s="159">
        <f>IF(N709="snížená",J709,0)</f>
        <v>0</v>
      </c>
      <c r="BG709" s="159">
        <f>IF(N709="zákl. přenesená",J709,0)</f>
        <v>0</v>
      </c>
      <c r="BH709" s="159">
        <f>IF(N709="sníž. přenesená",J709,0)</f>
        <v>0</v>
      </c>
      <c r="BI709" s="159">
        <f>IF(N709="nulová",J709,0)</f>
        <v>0</v>
      </c>
      <c r="BJ709" s="17" t="s">
        <v>2215</v>
      </c>
      <c r="BK709" s="159">
        <f>ROUND(I709*H709,2)</f>
        <v>0</v>
      </c>
      <c r="BL709" s="17" t="s">
        <v>2389</v>
      </c>
      <c r="BM709" s="158" t="s">
        <v>3006</v>
      </c>
    </row>
    <row r="710" spans="1:65" s="13" customFormat="1">
      <c r="B710" s="167"/>
      <c r="D710" s="161" t="s">
        <v>2624</v>
      </c>
      <c r="E710" s="168" t="s">
        <v>2156</v>
      </c>
      <c r="F710" s="169" t="s">
        <v>2471</v>
      </c>
      <c r="H710" s="170">
        <v>50</v>
      </c>
      <c r="I710" s="346"/>
      <c r="L710" s="167"/>
      <c r="M710" s="171"/>
      <c r="N710" s="172"/>
      <c r="O710" s="172"/>
      <c r="P710" s="172"/>
      <c r="Q710" s="172"/>
      <c r="R710" s="172"/>
      <c r="S710" s="172"/>
      <c r="T710" s="173"/>
      <c r="AT710" s="168" t="s">
        <v>2624</v>
      </c>
      <c r="AU710" s="168" t="s">
        <v>2217</v>
      </c>
      <c r="AV710" s="13" t="s">
        <v>2217</v>
      </c>
      <c r="AW710" s="13" t="s">
        <v>26</v>
      </c>
      <c r="AX710" s="13" t="s">
        <v>2207</v>
      </c>
      <c r="AY710" s="168" t="s">
        <v>2612</v>
      </c>
    </row>
    <row r="711" spans="1:65" s="15" customFormat="1">
      <c r="B711" s="181"/>
      <c r="D711" s="161" t="s">
        <v>2624</v>
      </c>
      <c r="E711" s="182" t="s">
        <v>2156</v>
      </c>
      <c r="F711" s="183" t="s">
        <v>2641</v>
      </c>
      <c r="H711" s="184">
        <v>50</v>
      </c>
      <c r="I711" s="348"/>
      <c r="L711" s="181"/>
      <c r="M711" s="185"/>
      <c r="N711" s="186"/>
      <c r="O711" s="186"/>
      <c r="P711" s="186"/>
      <c r="Q711" s="186"/>
      <c r="R711" s="186"/>
      <c r="S711" s="186"/>
      <c r="T711" s="187"/>
      <c r="AT711" s="182" t="s">
        <v>2624</v>
      </c>
      <c r="AU711" s="182" t="s">
        <v>2217</v>
      </c>
      <c r="AV711" s="15" t="s">
        <v>2389</v>
      </c>
      <c r="AW711" s="15" t="s">
        <v>26</v>
      </c>
      <c r="AX711" s="15" t="s">
        <v>2215</v>
      </c>
      <c r="AY711" s="182" t="s">
        <v>2612</v>
      </c>
    </row>
    <row r="712" spans="1:65" s="1" customFormat="1" ht="16.5" customHeight="1">
      <c r="A712" s="29"/>
      <c r="B712" s="146"/>
      <c r="C712" s="188" t="s">
        <v>3041</v>
      </c>
      <c r="D712" s="188" t="s">
        <v>2855</v>
      </c>
      <c r="E712" s="189" t="s">
        <v>3007</v>
      </c>
      <c r="F712" s="190" t="s">
        <v>3008</v>
      </c>
      <c r="G712" s="191" t="s">
        <v>3009</v>
      </c>
      <c r="H712" s="192">
        <v>0.25</v>
      </c>
      <c r="I712" s="349"/>
      <c r="J712" s="193">
        <f>ROUND(I712*H712,2)</f>
        <v>0</v>
      </c>
      <c r="K712" s="194"/>
      <c r="L712" s="195"/>
      <c r="M712" s="196" t="s">
        <v>2156</v>
      </c>
      <c r="N712" s="197" t="s">
        <v>2172</v>
      </c>
      <c r="O712" s="156">
        <v>0</v>
      </c>
      <c r="P712" s="156">
        <f>O712*H712</f>
        <v>0</v>
      </c>
      <c r="Q712" s="156">
        <v>1E-3</v>
      </c>
      <c r="R712" s="156">
        <f>Q712*H712</f>
        <v>2.5000000000000001E-4</v>
      </c>
      <c r="S712" s="156">
        <v>0</v>
      </c>
      <c r="T712" s="157">
        <f>S712*H712</f>
        <v>0</v>
      </c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R712" s="158" t="s">
        <v>2342</v>
      </c>
      <c r="AT712" s="158" t="s">
        <v>2855</v>
      </c>
      <c r="AU712" s="158" t="s">
        <v>2217</v>
      </c>
      <c r="AY712" s="17" t="s">
        <v>2612</v>
      </c>
      <c r="BE712" s="159">
        <f>IF(N712="základní",J712,0)</f>
        <v>0</v>
      </c>
      <c r="BF712" s="159">
        <f>IF(N712="snížená",J712,0)</f>
        <v>0</v>
      </c>
      <c r="BG712" s="159">
        <f>IF(N712="zákl. přenesená",J712,0)</f>
        <v>0</v>
      </c>
      <c r="BH712" s="159">
        <f>IF(N712="sníž. přenesená",J712,0)</f>
        <v>0</v>
      </c>
      <c r="BI712" s="159">
        <f>IF(N712="nulová",J712,0)</f>
        <v>0</v>
      </c>
      <c r="BJ712" s="17" t="s">
        <v>2215</v>
      </c>
      <c r="BK712" s="159">
        <f>ROUND(I712*H712,2)</f>
        <v>0</v>
      </c>
      <c r="BL712" s="17" t="s">
        <v>2389</v>
      </c>
      <c r="BM712" s="158" t="s">
        <v>3010</v>
      </c>
    </row>
    <row r="713" spans="1:65" s="13" customFormat="1">
      <c r="B713" s="167"/>
      <c r="D713" s="161" t="s">
        <v>2624</v>
      </c>
      <c r="E713" s="168" t="s">
        <v>2156</v>
      </c>
      <c r="F713" s="169" t="s">
        <v>3011</v>
      </c>
      <c r="H713" s="170">
        <v>0.25</v>
      </c>
      <c r="I713" s="346"/>
      <c r="L713" s="167"/>
      <c r="M713" s="171"/>
      <c r="N713" s="172"/>
      <c r="O713" s="172"/>
      <c r="P713" s="172"/>
      <c r="Q713" s="172"/>
      <c r="R713" s="172"/>
      <c r="S713" s="172"/>
      <c r="T713" s="173"/>
      <c r="AT713" s="168" t="s">
        <v>2624</v>
      </c>
      <c r="AU713" s="168" t="s">
        <v>2217</v>
      </c>
      <c r="AV713" s="13" t="s">
        <v>2217</v>
      </c>
      <c r="AW713" s="13" t="s">
        <v>26</v>
      </c>
      <c r="AX713" s="13" t="s">
        <v>2207</v>
      </c>
      <c r="AY713" s="168" t="s">
        <v>2612</v>
      </c>
    </row>
    <row r="714" spans="1:65" s="15" customFormat="1">
      <c r="B714" s="181"/>
      <c r="D714" s="161" t="s">
        <v>2624</v>
      </c>
      <c r="E714" s="182" t="s">
        <v>2156</v>
      </c>
      <c r="F714" s="183" t="s">
        <v>2641</v>
      </c>
      <c r="H714" s="184">
        <v>0.25</v>
      </c>
      <c r="I714" s="348"/>
      <c r="L714" s="181"/>
      <c r="M714" s="185"/>
      <c r="N714" s="186"/>
      <c r="O714" s="186"/>
      <c r="P714" s="186"/>
      <c r="Q714" s="186"/>
      <c r="R714" s="186"/>
      <c r="S714" s="186"/>
      <c r="T714" s="187"/>
      <c r="AT714" s="182" t="s">
        <v>2624</v>
      </c>
      <c r="AU714" s="182" t="s">
        <v>2217</v>
      </c>
      <c r="AV714" s="15" t="s">
        <v>2389</v>
      </c>
      <c r="AW714" s="15" t="s">
        <v>26</v>
      </c>
      <c r="AX714" s="15" t="s">
        <v>2215</v>
      </c>
      <c r="AY714" s="182" t="s">
        <v>2612</v>
      </c>
    </row>
    <row r="715" spans="1:65" s="1" customFormat="1" ht="16.5" customHeight="1">
      <c r="A715" s="29"/>
      <c r="B715" s="146"/>
      <c r="C715" s="147" t="s">
        <v>3045</v>
      </c>
      <c r="D715" s="147" t="s">
        <v>2618</v>
      </c>
      <c r="E715" s="148" t="s">
        <v>3013</v>
      </c>
      <c r="F715" s="149" t="s">
        <v>3014</v>
      </c>
      <c r="G715" s="150" t="s">
        <v>2297</v>
      </c>
      <c r="H715" s="151">
        <v>517.75</v>
      </c>
      <c r="I715" s="344"/>
      <c r="J715" s="152">
        <f>ROUND(I715*H715,2)</f>
        <v>0</v>
      </c>
      <c r="K715" s="153"/>
      <c r="L715" s="30"/>
      <c r="M715" s="154" t="s">
        <v>2156</v>
      </c>
      <c r="N715" s="155" t="s">
        <v>2172</v>
      </c>
      <c r="O715" s="156">
        <v>1.9E-2</v>
      </c>
      <c r="P715" s="156">
        <f>O715*H715</f>
        <v>9.8372499999999992</v>
      </c>
      <c r="Q715" s="156">
        <v>0</v>
      </c>
      <c r="R715" s="156">
        <f>Q715*H715</f>
        <v>0</v>
      </c>
      <c r="S715" s="156">
        <v>0</v>
      </c>
      <c r="T715" s="157">
        <f>S715*H715</f>
        <v>0</v>
      </c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R715" s="158" t="s">
        <v>2389</v>
      </c>
      <c r="AT715" s="158" t="s">
        <v>2618</v>
      </c>
      <c r="AU715" s="158" t="s">
        <v>2217</v>
      </c>
      <c r="AY715" s="17" t="s">
        <v>2612</v>
      </c>
      <c r="BE715" s="159">
        <f>IF(N715="základní",J715,0)</f>
        <v>0</v>
      </c>
      <c r="BF715" s="159">
        <f>IF(N715="snížená",J715,0)</f>
        <v>0</v>
      </c>
      <c r="BG715" s="159">
        <f>IF(N715="zákl. přenesená",J715,0)</f>
        <v>0</v>
      </c>
      <c r="BH715" s="159">
        <f>IF(N715="sníž. přenesená",J715,0)</f>
        <v>0</v>
      </c>
      <c r="BI715" s="159">
        <f>IF(N715="nulová",J715,0)</f>
        <v>0</v>
      </c>
      <c r="BJ715" s="17" t="s">
        <v>2215</v>
      </c>
      <c r="BK715" s="159">
        <f>ROUND(I715*H715,2)</f>
        <v>0</v>
      </c>
      <c r="BL715" s="17" t="s">
        <v>2389</v>
      </c>
      <c r="BM715" s="158" t="s">
        <v>3015</v>
      </c>
    </row>
    <row r="716" spans="1:65" s="13" customFormat="1">
      <c r="B716" s="167"/>
      <c r="D716" s="161" t="s">
        <v>2624</v>
      </c>
      <c r="E716" s="168" t="s">
        <v>2156</v>
      </c>
      <c r="F716" s="169" t="s">
        <v>3016</v>
      </c>
      <c r="H716" s="170">
        <v>81.75</v>
      </c>
      <c r="I716" s="346"/>
      <c r="L716" s="167"/>
      <c r="M716" s="171"/>
      <c r="N716" s="172"/>
      <c r="O716" s="172"/>
      <c r="P716" s="172"/>
      <c r="Q716" s="172"/>
      <c r="R716" s="172"/>
      <c r="S716" s="172"/>
      <c r="T716" s="173"/>
      <c r="AT716" s="168" t="s">
        <v>2624</v>
      </c>
      <c r="AU716" s="168" t="s">
        <v>2217</v>
      </c>
      <c r="AV716" s="13" t="s">
        <v>2217</v>
      </c>
      <c r="AW716" s="13" t="s">
        <v>26</v>
      </c>
      <c r="AX716" s="13" t="s">
        <v>2207</v>
      </c>
      <c r="AY716" s="168" t="s">
        <v>2612</v>
      </c>
    </row>
    <row r="717" spans="1:65" s="12" customFormat="1">
      <c r="B717" s="160"/>
      <c r="D717" s="161" t="s">
        <v>2624</v>
      </c>
      <c r="E717" s="162" t="s">
        <v>2156</v>
      </c>
      <c r="F717" s="163" t="s">
        <v>439</v>
      </c>
      <c r="H717" s="162" t="s">
        <v>2156</v>
      </c>
      <c r="I717" s="345"/>
      <c r="L717" s="160"/>
      <c r="M717" s="164"/>
      <c r="N717" s="165"/>
      <c r="O717" s="165"/>
      <c r="P717" s="165"/>
      <c r="Q717" s="165"/>
      <c r="R717" s="165"/>
      <c r="S717" s="165"/>
      <c r="T717" s="166"/>
      <c r="AT717" s="162" t="s">
        <v>2624</v>
      </c>
      <c r="AU717" s="162" t="s">
        <v>2217</v>
      </c>
      <c r="AV717" s="12" t="s">
        <v>2215</v>
      </c>
      <c r="AW717" s="12" t="s">
        <v>26</v>
      </c>
      <c r="AX717" s="12" t="s">
        <v>2207</v>
      </c>
      <c r="AY717" s="162" t="s">
        <v>2612</v>
      </c>
    </row>
    <row r="718" spans="1:65" s="13" customFormat="1">
      <c r="B718" s="167"/>
      <c r="D718" s="161" t="s">
        <v>2624</v>
      </c>
      <c r="E718" s="168" t="s">
        <v>2156</v>
      </c>
      <c r="F718" s="169" t="s">
        <v>440</v>
      </c>
      <c r="H718" s="170">
        <v>436</v>
      </c>
      <c r="I718" s="346"/>
      <c r="L718" s="167"/>
      <c r="M718" s="171"/>
      <c r="N718" s="172"/>
      <c r="O718" s="172"/>
      <c r="P718" s="172"/>
      <c r="Q718" s="172"/>
      <c r="R718" s="172"/>
      <c r="S718" s="172"/>
      <c r="T718" s="173"/>
      <c r="AT718" s="168" t="s">
        <v>2624</v>
      </c>
      <c r="AU718" s="168" t="s">
        <v>2217</v>
      </c>
      <c r="AV718" s="13" t="s">
        <v>2217</v>
      </c>
      <c r="AW718" s="13" t="s">
        <v>26</v>
      </c>
      <c r="AX718" s="13" t="s">
        <v>2207</v>
      </c>
      <c r="AY718" s="168" t="s">
        <v>2612</v>
      </c>
    </row>
    <row r="719" spans="1:65" s="15" customFormat="1">
      <c r="B719" s="181"/>
      <c r="D719" s="161" t="s">
        <v>2624</v>
      </c>
      <c r="E719" s="182" t="s">
        <v>2156</v>
      </c>
      <c r="F719" s="183" t="s">
        <v>2641</v>
      </c>
      <c r="H719" s="184">
        <v>517.75</v>
      </c>
      <c r="I719" s="348"/>
      <c r="L719" s="181"/>
      <c r="M719" s="185"/>
      <c r="N719" s="186"/>
      <c r="O719" s="186"/>
      <c r="P719" s="186"/>
      <c r="Q719" s="186"/>
      <c r="R719" s="186"/>
      <c r="S719" s="186"/>
      <c r="T719" s="187"/>
      <c r="AT719" s="182" t="s">
        <v>2624</v>
      </c>
      <c r="AU719" s="182" t="s">
        <v>2217</v>
      </c>
      <c r="AV719" s="15" t="s">
        <v>2389</v>
      </c>
      <c r="AW719" s="15" t="s">
        <v>26</v>
      </c>
      <c r="AX719" s="15" t="s">
        <v>2215</v>
      </c>
      <c r="AY719" s="182" t="s">
        <v>2612</v>
      </c>
    </row>
    <row r="720" spans="1:65" s="1" customFormat="1" ht="16.5" customHeight="1">
      <c r="A720" s="29"/>
      <c r="B720" s="146"/>
      <c r="C720" s="147" t="s">
        <v>2358</v>
      </c>
      <c r="D720" s="147" t="s">
        <v>2618</v>
      </c>
      <c r="E720" s="148" t="s">
        <v>3018</v>
      </c>
      <c r="F720" s="149" t="s">
        <v>3019</v>
      </c>
      <c r="G720" s="150" t="s">
        <v>2297</v>
      </c>
      <c r="H720" s="151">
        <v>291.75</v>
      </c>
      <c r="I720" s="344"/>
      <c r="J720" s="152">
        <f>ROUND(I720*H720,2)</f>
        <v>0</v>
      </c>
      <c r="K720" s="153"/>
      <c r="L720" s="30"/>
      <c r="M720" s="154" t="s">
        <v>2156</v>
      </c>
      <c r="N720" s="155" t="s">
        <v>2172</v>
      </c>
      <c r="O720" s="156">
        <v>2.5000000000000001E-2</v>
      </c>
      <c r="P720" s="156">
        <f>O720*H720</f>
        <v>7.2937500000000002</v>
      </c>
      <c r="Q720" s="156">
        <v>0</v>
      </c>
      <c r="R720" s="156">
        <f>Q720*H720</f>
        <v>0</v>
      </c>
      <c r="S720" s="156">
        <v>0</v>
      </c>
      <c r="T720" s="157">
        <f>S720*H720</f>
        <v>0</v>
      </c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R720" s="158" t="s">
        <v>2389</v>
      </c>
      <c r="AT720" s="158" t="s">
        <v>2618</v>
      </c>
      <c r="AU720" s="158" t="s">
        <v>2217</v>
      </c>
      <c r="AY720" s="17" t="s">
        <v>2612</v>
      </c>
      <c r="BE720" s="159">
        <f>IF(N720="základní",J720,0)</f>
        <v>0</v>
      </c>
      <c r="BF720" s="159">
        <f>IF(N720="snížená",J720,0)</f>
        <v>0</v>
      </c>
      <c r="BG720" s="159">
        <f>IF(N720="zákl. přenesená",J720,0)</f>
        <v>0</v>
      </c>
      <c r="BH720" s="159">
        <f>IF(N720="sníž. přenesená",J720,0)</f>
        <v>0</v>
      </c>
      <c r="BI720" s="159">
        <f>IF(N720="nulová",J720,0)</f>
        <v>0</v>
      </c>
      <c r="BJ720" s="17" t="s">
        <v>2215</v>
      </c>
      <c r="BK720" s="159">
        <f>ROUND(I720*H720,2)</f>
        <v>0</v>
      </c>
      <c r="BL720" s="17" t="s">
        <v>2389</v>
      </c>
      <c r="BM720" s="158" t="s">
        <v>3020</v>
      </c>
    </row>
    <row r="721" spans="1:65" s="13" customFormat="1">
      <c r="B721" s="167"/>
      <c r="D721" s="161" t="s">
        <v>2624</v>
      </c>
      <c r="E721" s="168" t="s">
        <v>2156</v>
      </c>
      <c r="F721" s="169" t="s">
        <v>3021</v>
      </c>
      <c r="H721" s="170">
        <v>204.5</v>
      </c>
      <c r="I721" s="346"/>
      <c r="L721" s="167"/>
      <c r="M721" s="171"/>
      <c r="N721" s="172"/>
      <c r="O721" s="172"/>
      <c r="P721" s="172"/>
      <c r="Q721" s="172"/>
      <c r="R721" s="172"/>
      <c r="S721" s="172"/>
      <c r="T721" s="173"/>
      <c r="AT721" s="168" t="s">
        <v>2624</v>
      </c>
      <c r="AU721" s="168" t="s">
        <v>2217</v>
      </c>
      <c r="AV721" s="13" t="s">
        <v>2217</v>
      </c>
      <c r="AW721" s="13" t="s">
        <v>26</v>
      </c>
      <c r="AX721" s="13" t="s">
        <v>2207</v>
      </c>
      <c r="AY721" s="168" t="s">
        <v>2612</v>
      </c>
    </row>
    <row r="722" spans="1:65" s="13" customFormat="1">
      <c r="B722" s="167"/>
      <c r="D722" s="161" t="s">
        <v>2624</v>
      </c>
      <c r="E722" s="168" t="s">
        <v>2156</v>
      </c>
      <c r="F722" s="169" t="s">
        <v>3022</v>
      </c>
      <c r="H722" s="170">
        <v>33</v>
      </c>
      <c r="I722" s="346"/>
      <c r="L722" s="167"/>
      <c r="M722" s="171"/>
      <c r="N722" s="172"/>
      <c r="O722" s="172"/>
      <c r="P722" s="172"/>
      <c r="Q722" s="172"/>
      <c r="R722" s="172"/>
      <c r="S722" s="172"/>
      <c r="T722" s="173"/>
      <c r="AT722" s="168" t="s">
        <v>2624</v>
      </c>
      <c r="AU722" s="168" t="s">
        <v>2217</v>
      </c>
      <c r="AV722" s="13" t="s">
        <v>2217</v>
      </c>
      <c r="AW722" s="13" t="s">
        <v>26</v>
      </c>
      <c r="AX722" s="13" t="s">
        <v>2207</v>
      </c>
      <c r="AY722" s="168" t="s">
        <v>2612</v>
      </c>
    </row>
    <row r="723" spans="1:65" s="13" customFormat="1">
      <c r="B723" s="167"/>
      <c r="D723" s="161" t="s">
        <v>2624</v>
      </c>
      <c r="E723" s="168" t="s">
        <v>2156</v>
      </c>
      <c r="F723" s="169" t="s">
        <v>3023</v>
      </c>
      <c r="H723" s="170">
        <v>54.25</v>
      </c>
      <c r="I723" s="346"/>
      <c r="L723" s="167"/>
      <c r="M723" s="171"/>
      <c r="N723" s="172"/>
      <c r="O723" s="172"/>
      <c r="P723" s="172"/>
      <c r="Q723" s="172"/>
      <c r="R723" s="172"/>
      <c r="S723" s="172"/>
      <c r="T723" s="173"/>
      <c r="AT723" s="168" t="s">
        <v>2624</v>
      </c>
      <c r="AU723" s="168" t="s">
        <v>2217</v>
      </c>
      <c r="AV723" s="13" t="s">
        <v>2217</v>
      </c>
      <c r="AW723" s="13" t="s">
        <v>26</v>
      </c>
      <c r="AX723" s="13" t="s">
        <v>2207</v>
      </c>
      <c r="AY723" s="168" t="s">
        <v>2612</v>
      </c>
    </row>
    <row r="724" spans="1:65" s="15" customFormat="1">
      <c r="B724" s="181"/>
      <c r="D724" s="161" t="s">
        <v>2624</v>
      </c>
      <c r="E724" s="182" t="s">
        <v>2156</v>
      </c>
      <c r="F724" s="183" t="s">
        <v>2641</v>
      </c>
      <c r="H724" s="184">
        <v>291.75</v>
      </c>
      <c r="I724" s="348"/>
      <c r="L724" s="181"/>
      <c r="M724" s="185"/>
      <c r="N724" s="186"/>
      <c r="O724" s="186"/>
      <c r="P724" s="186"/>
      <c r="Q724" s="186"/>
      <c r="R724" s="186"/>
      <c r="S724" s="186"/>
      <c r="T724" s="187"/>
      <c r="AT724" s="182" t="s">
        <v>2624</v>
      </c>
      <c r="AU724" s="182" t="s">
        <v>2217</v>
      </c>
      <c r="AV724" s="15" t="s">
        <v>2389</v>
      </c>
      <c r="AW724" s="15" t="s">
        <v>26</v>
      </c>
      <c r="AX724" s="15" t="s">
        <v>2215</v>
      </c>
      <c r="AY724" s="182" t="s">
        <v>2612</v>
      </c>
    </row>
    <row r="725" spans="1:65" s="1" customFormat="1" ht="16.5" customHeight="1">
      <c r="A725" s="29"/>
      <c r="B725" s="146"/>
      <c r="C725" s="147" t="s">
        <v>3058</v>
      </c>
      <c r="D725" s="147" t="s">
        <v>2618</v>
      </c>
      <c r="E725" s="148" t="s">
        <v>441</v>
      </c>
      <c r="F725" s="149" t="s">
        <v>442</v>
      </c>
      <c r="G725" s="150" t="s">
        <v>2297</v>
      </c>
      <c r="H725" s="151">
        <v>2180</v>
      </c>
      <c r="I725" s="344"/>
      <c r="J725" s="152">
        <f>ROUND(I725*H725,2)</f>
        <v>0</v>
      </c>
      <c r="K725" s="153"/>
      <c r="L725" s="30"/>
      <c r="M725" s="154" t="s">
        <v>2156</v>
      </c>
      <c r="N725" s="155" t="s">
        <v>2172</v>
      </c>
      <c r="O725" s="156">
        <v>1E-3</v>
      </c>
      <c r="P725" s="156">
        <f>O725*H725</f>
        <v>2.1800000000000002</v>
      </c>
      <c r="Q725" s="156">
        <v>0</v>
      </c>
      <c r="R725" s="156">
        <f>Q725*H725</f>
        <v>0</v>
      </c>
      <c r="S725" s="156">
        <v>0</v>
      </c>
      <c r="T725" s="157">
        <f>S725*H725</f>
        <v>0</v>
      </c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R725" s="158" t="s">
        <v>2389</v>
      </c>
      <c r="AT725" s="158" t="s">
        <v>2618</v>
      </c>
      <c r="AU725" s="158" t="s">
        <v>2217</v>
      </c>
      <c r="AY725" s="17" t="s">
        <v>2612</v>
      </c>
      <c r="BE725" s="159">
        <f>IF(N725="základní",J725,0)</f>
        <v>0</v>
      </c>
      <c r="BF725" s="159">
        <f>IF(N725="snížená",J725,0)</f>
        <v>0</v>
      </c>
      <c r="BG725" s="159">
        <f>IF(N725="zákl. přenesená",J725,0)</f>
        <v>0</v>
      </c>
      <c r="BH725" s="159">
        <f>IF(N725="sníž. přenesená",J725,0)</f>
        <v>0</v>
      </c>
      <c r="BI725" s="159">
        <f>IF(N725="nulová",J725,0)</f>
        <v>0</v>
      </c>
      <c r="BJ725" s="17" t="s">
        <v>2215</v>
      </c>
      <c r="BK725" s="159">
        <f>ROUND(I725*H725,2)</f>
        <v>0</v>
      </c>
      <c r="BL725" s="17" t="s">
        <v>2389</v>
      </c>
      <c r="BM725" s="158" t="s">
        <v>443</v>
      </c>
    </row>
    <row r="726" spans="1:65" s="12" customFormat="1">
      <c r="B726" s="160"/>
      <c r="D726" s="161" t="s">
        <v>2624</v>
      </c>
      <c r="E726" s="162" t="s">
        <v>2156</v>
      </c>
      <c r="F726" s="163" t="s">
        <v>2755</v>
      </c>
      <c r="H726" s="162" t="s">
        <v>2156</v>
      </c>
      <c r="I726" s="345"/>
      <c r="L726" s="160"/>
      <c r="M726" s="164"/>
      <c r="N726" s="165"/>
      <c r="O726" s="165"/>
      <c r="P726" s="165"/>
      <c r="Q726" s="165"/>
      <c r="R726" s="165"/>
      <c r="S726" s="165"/>
      <c r="T726" s="166"/>
      <c r="AT726" s="162" t="s">
        <v>2624</v>
      </c>
      <c r="AU726" s="162" t="s">
        <v>2217</v>
      </c>
      <c r="AV726" s="12" t="s">
        <v>2215</v>
      </c>
      <c r="AW726" s="12" t="s">
        <v>26</v>
      </c>
      <c r="AX726" s="12" t="s">
        <v>2207</v>
      </c>
      <c r="AY726" s="162" t="s">
        <v>2612</v>
      </c>
    </row>
    <row r="727" spans="1:65" s="13" customFormat="1">
      <c r="B727" s="167"/>
      <c r="D727" s="161" t="s">
        <v>2624</v>
      </c>
      <c r="E727" s="168" t="s">
        <v>2156</v>
      </c>
      <c r="F727" s="169" t="s">
        <v>330</v>
      </c>
      <c r="H727" s="170">
        <v>2180</v>
      </c>
      <c r="I727" s="346"/>
      <c r="L727" s="167"/>
      <c r="M727" s="171"/>
      <c r="N727" s="172"/>
      <c r="O727" s="172"/>
      <c r="P727" s="172"/>
      <c r="Q727" s="172"/>
      <c r="R727" s="172"/>
      <c r="S727" s="172"/>
      <c r="T727" s="173"/>
      <c r="AT727" s="168" t="s">
        <v>2624</v>
      </c>
      <c r="AU727" s="168" t="s">
        <v>2217</v>
      </c>
      <c r="AV727" s="13" t="s">
        <v>2217</v>
      </c>
      <c r="AW727" s="13" t="s">
        <v>26</v>
      </c>
      <c r="AX727" s="13" t="s">
        <v>2207</v>
      </c>
      <c r="AY727" s="168" t="s">
        <v>2612</v>
      </c>
    </row>
    <row r="728" spans="1:65" s="15" customFormat="1">
      <c r="B728" s="181"/>
      <c r="D728" s="161" t="s">
        <v>2624</v>
      </c>
      <c r="E728" s="182" t="s">
        <v>2156</v>
      </c>
      <c r="F728" s="183" t="s">
        <v>2641</v>
      </c>
      <c r="H728" s="184">
        <v>2180</v>
      </c>
      <c r="I728" s="348"/>
      <c r="L728" s="181"/>
      <c r="M728" s="185"/>
      <c r="N728" s="186"/>
      <c r="O728" s="186"/>
      <c r="P728" s="186"/>
      <c r="Q728" s="186"/>
      <c r="R728" s="186"/>
      <c r="S728" s="186"/>
      <c r="T728" s="187"/>
      <c r="AT728" s="182" t="s">
        <v>2624</v>
      </c>
      <c r="AU728" s="182" t="s">
        <v>2217</v>
      </c>
      <c r="AV728" s="15" t="s">
        <v>2389</v>
      </c>
      <c r="AW728" s="15" t="s">
        <v>26</v>
      </c>
      <c r="AX728" s="15" t="s">
        <v>2215</v>
      </c>
      <c r="AY728" s="182" t="s">
        <v>2612</v>
      </c>
    </row>
    <row r="729" spans="1:65" s="11" customFormat="1" ht="22.9" customHeight="1">
      <c r="B729" s="134"/>
      <c r="D729" s="135" t="s">
        <v>2206</v>
      </c>
      <c r="E729" s="144" t="s">
        <v>2217</v>
      </c>
      <c r="F729" s="144" t="s">
        <v>3024</v>
      </c>
      <c r="I729" s="350"/>
      <c r="J729" s="145">
        <f>BK729</f>
        <v>0</v>
      </c>
      <c r="L729" s="134"/>
      <c r="M729" s="138"/>
      <c r="N729" s="139"/>
      <c r="O729" s="139"/>
      <c r="P729" s="140">
        <f>SUM(P730:P733)</f>
        <v>9.1140000000000008</v>
      </c>
      <c r="Q729" s="139"/>
      <c r="R729" s="140">
        <f>SUM(R730:R733)</f>
        <v>18.144000000000002</v>
      </c>
      <c r="S729" s="139"/>
      <c r="T729" s="141">
        <f>SUM(T730:T733)</f>
        <v>0</v>
      </c>
      <c r="AR729" s="135" t="s">
        <v>2215</v>
      </c>
      <c r="AT729" s="142" t="s">
        <v>2206</v>
      </c>
      <c r="AU729" s="142" t="s">
        <v>2215</v>
      </c>
      <c r="AY729" s="135" t="s">
        <v>2612</v>
      </c>
      <c r="BK729" s="143">
        <f>SUM(BK730:BK733)</f>
        <v>0</v>
      </c>
    </row>
    <row r="730" spans="1:65" s="1" customFormat="1" ht="16.5" customHeight="1">
      <c r="A730" s="29"/>
      <c r="B730" s="146"/>
      <c r="C730" s="147" t="s">
        <v>3066</v>
      </c>
      <c r="D730" s="147" t="s">
        <v>2618</v>
      </c>
      <c r="E730" s="148" t="s">
        <v>3026</v>
      </c>
      <c r="F730" s="149" t="s">
        <v>3027</v>
      </c>
      <c r="G730" s="150" t="s">
        <v>2248</v>
      </c>
      <c r="H730" s="151">
        <v>8.4</v>
      </c>
      <c r="I730" s="344"/>
      <c r="J730" s="152">
        <f>ROUND(I730*H730,2)</f>
        <v>0</v>
      </c>
      <c r="K730" s="153"/>
      <c r="L730" s="30"/>
      <c r="M730" s="154" t="s">
        <v>2156</v>
      </c>
      <c r="N730" s="155" t="s">
        <v>2172</v>
      </c>
      <c r="O730" s="156">
        <v>1.085</v>
      </c>
      <c r="P730" s="156">
        <f>O730*H730</f>
        <v>9.1140000000000008</v>
      </c>
      <c r="Q730" s="156">
        <v>2.16</v>
      </c>
      <c r="R730" s="156">
        <f>Q730*H730</f>
        <v>18.144000000000002</v>
      </c>
      <c r="S730" s="156">
        <v>0</v>
      </c>
      <c r="T730" s="157">
        <f>S730*H730</f>
        <v>0</v>
      </c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R730" s="158" t="s">
        <v>2389</v>
      </c>
      <c r="AT730" s="158" t="s">
        <v>2618</v>
      </c>
      <c r="AU730" s="158" t="s">
        <v>2217</v>
      </c>
      <c r="AY730" s="17" t="s">
        <v>2612</v>
      </c>
      <c r="BE730" s="159">
        <f>IF(N730="základní",J730,0)</f>
        <v>0</v>
      </c>
      <c r="BF730" s="159">
        <f>IF(N730="snížená",J730,0)</f>
        <v>0</v>
      </c>
      <c r="BG730" s="159">
        <f>IF(N730="zákl. přenesená",J730,0)</f>
        <v>0</v>
      </c>
      <c r="BH730" s="159">
        <f>IF(N730="sníž. přenesená",J730,0)</f>
        <v>0</v>
      </c>
      <c r="BI730" s="159">
        <f>IF(N730="nulová",J730,0)</f>
        <v>0</v>
      </c>
      <c r="BJ730" s="17" t="s">
        <v>2215</v>
      </c>
      <c r="BK730" s="159">
        <f>ROUND(I730*H730,2)</f>
        <v>0</v>
      </c>
      <c r="BL730" s="17" t="s">
        <v>2389</v>
      </c>
      <c r="BM730" s="158" t="s">
        <v>3028</v>
      </c>
    </row>
    <row r="731" spans="1:65" s="12" customFormat="1">
      <c r="B731" s="160"/>
      <c r="D731" s="161" t="s">
        <v>2624</v>
      </c>
      <c r="E731" s="162" t="s">
        <v>2156</v>
      </c>
      <c r="F731" s="163" t="s">
        <v>2742</v>
      </c>
      <c r="H731" s="162" t="s">
        <v>2156</v>
      </c>
      <c r="I731" s="345"/>
      <c r="L731" s="160"/>
      <c r="M731" s="164"/>
      <c r="N731" s="165"/>
      <c r="O731" s="165"/>
      <c r="P731" s="165"/>
      <c r="Q731" s="165"/>
      <c r="R731" s="165"/>
      <c r="S731" s="165"/>
      <c r="T731" s="166"/>
      <c r="AT731" s="162" t="s">
        <v>2624</v>
      </c>
      <c r="AU731" s="162" t="s">
        <v>2217</v>
      </c>
      <c r="AV731" s="12" t="s">
        <v>2215</v>
      </c>
      <c r="AW731" s="12" t="s">
        <v>26</v>
      </c>
      <c r="AX731" s="12" t="s">
        <v>2207</v>
      </c>
      <c r="AY731" s="162" t="s">
        <v>2612</v>
      </c>
    </row>
    <row r="732" spans="1:65" s="13" customFormat="1">
      <c r="B732" s="167"/>
      <c r="D732" s="161" t="s">
        <v>2624</v>
      </c>
      <c r="E732" s="168" t="s">
        <v>2156</v>
      </c>
      <c r="F732" s="169" t="s">
        <v>444</v>
      </c>
      <c r="H732" s="170">
        <v>8.4</v>
      </c>
      <c r="I732" s="346"/>
      <c r="L732" s="167"/>
      <c r="M732" s="171"/>
      <c r="N732" s="172"/>
      <c r="O732" s="172"/>
      <c r="P732" s="172"/>
      <c r="Q732" s="172"/>
      <c r="R732" s="172"/>
      <c r="S732" s="172"/>
      <c r="T732" s="173"/>
      <c r="AT732" s="168" t="s">
        <v>2624</v>
      </c>
      <c r="AU732" s="168" t="s">
        <v>2217</v>
      </c>
      <c r="AV732" s="13" t="s">
        <v>2217</v>
      </c>
      <c r="AW732" s="13" t="s">
        <v>26</v>
      </c>
      <c r="AX732" s="13" t="s">
        <v>2207</v>
      </c>
      <c r="AY732" s="168" t="s">
        <v>2612</v>
      </c>
    </row>
    <row r="733" spans="1:65" s="15" customFormat="1">
      <c r="B733" s="181"/>
      <c r="D733" s="161" t="s">
        <v>2624</v>
      </c>
      <c r="E733" s="182" t="s">
        <v>2269</v>
      </c>
      <c r="F733" s="183" t="s">
        <v>2641</v>
      </c>
      <c r="H733" s="184">
        <v>8.4</v>
      </c>
      <c r="I733" s="348"/>
      <c r="L733" s="181"/>
      <c r="M733" s="185"/>
      <c r="N733" s="186"/>
      <c r="O733" s="186"/>
      <c r="P733" s="186"/>
      <c r="Q733" s="186"/>
      <c r="R733" s="186"/>
      <c r="S733" s="186"/>
      <c r="T733" s="187"/>
      <c r="AT733" s="182" t="s">
        <v>2624</v>
      </c>
      <c r="AU733" s="182" t="s">
        <v>2217</v>
      </c>
      <c r="AV733" s="15" t="s">
        <v>2389</v>
      </c>
      <c r="AW733" s="15" t="s">
        <v>26</v>
      </c>
      <c r="AX733" s="15" t="s">
        <v>2215</v>
      </c>
      <c r="AY733" s="182" t="s">
        <v>2612</v>
      </c>
    </row>
    <row r="734" spans="1:65" s="11" customFormat="1" ht="22.9" customHeight="1">
      <c r="B734" s="134"/>
      <c r="D734" s="135" t="s">
        <v>2206</v>
      </c>
      <c r="E734" s="144" t="s">
        <v>2329</v>
      </c>
      <c r="F734" s="144" t="s">
        <v>3030</v>
      </c>
      <c r="I734" s="350"/>
      <c r="J734" s="145">
        <f>BK734</f>
        <v>0</v>
      </c>
      <c r="L734" s="134"/>
      <c r="M734" s="138"/>
      <c r="N734" s="139"/>
      <c r="O734" s="139"/>
      <c r="P734" s="140">
        <f>SUM(P735:P748)</f>
        <v>225.34506000000002</v>
      </c>
      <c r="Q734" s="139"/>
      <c r="R734" s="140">
        <f>SUM(R735:R748)</f>
        <v>18.210380000000001</v>
      </c>
      <c r="S734" s="139"/>
      <c r="T734" s="141">
        <f>SUM(T735:T748)</f>
        <v>0</v>
      </c>
      <c r="AR734" s="135" t="s">
        <v>2215</v>
      </c>
      <c r="AT734" s="142" t="s">
        <v>2206</v>
      </c>
      <c r="AU734" s="142" t="s">
        <v>2215</v>
      </c>
      <c r="AY734" s="135" t="s">
        <v>2612</v>
      </c>
      <c r="BK734" s="143">
        <f>SUM(BK735:BK748)</f>
        <v>0</v>
      </c>
    </row>
    <row r="735" spans="1:65" s="1" customFormat="1" ht="16.5" customHeight="1">
      <c r="A735" s="29"/>
      <c r="B735" s="146"/>
      <c r="C735" s="147" t="s">
        <v>3075</v>
      </c>
      <c r="D735" s="147" t="s">
        <v>2618</v>
      </c>
      <c r="E735" s="148" t="s">
        <v>3032</v>
      </c>
      <c r="F735" s="149" t="s">
        <v>3033</v>
      </c>
      <c r="G735" s="150" t="s">
        <v>3034</v>
      </c>
      <c r="H735" s="151">
        <v>12</v>
      </c>
      <c r="I735" s="344"/>
      <c r="J735" s="152">
        <f>ROUND(I735*H735,2)</f>
        <v>0</v>
      </c>
      <c r="K735" s="153"/>
      <c r="L735" s="30"/>
      <c r="M735" s="154" t="s">
        <v>2156</v>
      </c>
      <c r="N735" s="155" t="s">
        <v>2172</v>
      </c>
      <c r="O735" s="156">
        <v>0.34</v>
      </c>
      <c r="P735" s="156">
        <f>O735*H735</f>
        <v>4.08</v>
      </c>
      <c r="Q735" s="156">
        <v>0.17488999999999999</v>
      </c>
      <c r="R735" s="156">
        <f>Q735*H735</f>
        <v>2.0986799999999999</v>
      </c>
      <c r="S735" s="156">
        <v>0</v>
      </c>
      <c r="T735" s="157">
        <f>S735*H735</f>
        <v>0</v>
      </c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R735" s="158" t="s">
        <v>2389</v>
      </c>
      <c r="AT735" s="158" t="s">
        <v>2618</v>
      </c>
      <c r="AU735" s="158" t="s">
        <v>2217</v>
      </c>
      <c r="AY735" s="17" t="s">
        <v>2612</v>
      </c>
      <c r="BE735" s="159">
        <f>IF(N735="základní",J735,0)</f>
        <v>0</v>
      </c>
      <c r="BF735" s="159">
        <f>IF(N735="snížená",J735,0)</f>
        <v>0</v>
      </c>
      <c r="BG735" s="159">
        <f>IF(N735="zákl. přenesená",J735,0)</f>
        <v>0</v>
      </c>
      <c r="BH735" s="159">
        <f>IF(N735="sníž. přenesená",J735,0)</f>
        <v>0</v>
      </c>
      <c r="BI735" s="159">
        <f>IF(N735="nulová",J735,0)</f>
        <v>0</v>
      </c>
      <c r="BJ735" s="17" t="s">
        <v>2215</v>
      </c>
      <c r="BK735" s="159">
        <f>ROUND(I735*H735,2)</f>
        <v>0</v>
      </c>
      <c r="BL735" s="17" t="s">
        <v>2389</v>
      </c>
      <c r="BM735" s="158" t="s">
        <v>3035</v>
      </c>
    </row>
    <row r="736" spans="1:65" s="12" customFormat="1">
      <c r="B736" s="160"/>
      <c r="D736" s="161" t="s">
        <v>2624</v>
      </c>
      <c r="E736" s="162" t="s">
        <v>2156</v>
      </c>
      <c r="F736" s="163" t="s">
        <v>3036</v>
      </c>
      <c r="H736" s="162" t="s">
        <v>2156</v>
      </c>
      <c r="I736" s="345"/>
      <c r="L736" s="160"/>
      <c r="M736" s="164"/>
      <c r="N736" s="165"/>
      <c r="O736" s="165"/>
      <c r="P736" s="165"/>
      <c r="Q736" s="165"/>
      <c r="R736" s="165"/>
      <c r="S736" s="165"/>
      <c r="T736" s="166"/>
      <c r="AT736" s="162" t="s">
        <v>2624</v>
      </c>
      <c r="AU736" s="162" t="s">
        <v>2217</v>
      </c>
      <c r="AV736" s="12" t="s">
        <v>2215</v>
      </c>
      <c r="AW736" s="12" t="s">
        <v>26</v>
      </c>
      <c r="AX736" s="12" t="s">
        <v>2207</v>
      </c>
      <c r="AY736" s="162" t="s">
        <v>2612</v>
      </c>
    </row>
    <row r="737" spans="1:65" s="13" customFormat="1">
      <c r="B737" s="167"/>
      <c r="D737" s="161" t="s">
        <v>2624</v>
      </c>
      <c r="E737" s="168" t="s">
        <v>2156</v>
      </c>
      <c r="F737" s="169" t="s">
        <v>445</v>
      </c>
      <c r="H737" s="170">
        <v>1</v>
      </c>
      <c r="I737" s="346"/>
      <c r="L737" s="167"/>
      <c r="M737" s="171"/>
      <c r="N737" s="172"/>
      <c r="O737" s="172"/>
      <c r="P737" s="172"/>
      <c r="Q737" s="172"/>
      <c r="R737" s="172"/>
      <c r="S737" s="172"/>
      <c r="T737" s="173"/>
      <c r="AT737" s="168" t="s">
        <v>2624</v>
      </c>
      <c r="AU737" s="168" t="s">
        <v>2217</v>
      </c>
      <c r="AV737" s="13" t="s">
        <v>2217</v>
      </c>
      <c r="AW737" s="13" t="s">
        <v>26</v>
      </c>
      <c r="AX737" s="13" t="s">
        <v>2207</v>
      </c>
      <c r="AY737" s="168" t="s">
        <v>2612</v>
      </c>
    </row>
    <row r="738" spans="1:65" s="13" customFormat="1">
      <c r="B738" s="167"/>
      <c r="D738" s="161" t="s">
        <v>2624</v>
      </c>
      <c r="E738" s="168" t="s">
        <v>2156</v>
      </c>
      <c r="F738" s="169" t="s">
        <v>446</v>
      </c>
      <c r="H738" s="170">
        <v>3</v>
      </c>
      <c r="I738" s="346"/>
      <c r="L738" s="167"/>
      <c r="M738" s="171"/>
      <c r="N738" s="172"/>
      <c r="O738" s="172"/>
      <c r="P738" s="172"/>
      <c r="Q738" s="172"/>
      <c r="R738" s="172"/>
      <c r="S738" s="172"/>
      <c r="T738" s="173"/>
      <c r="AT738" s="168" t="s">
        <v>2624</v>
      </c>
      <c r="AU738" s="168" t="s">
        <v>2217</v>
      </c>
      <c r="AV738" s="13" t="s">
        <v>2217</v>
      </c>
      <c r="AW738" s="13" t="s">
        <v>26</v>
      </c>
      <c r="AX738" s="13" t="s">
        <v>2207</v>
      </c>
      <c r="AY738" s="168" t="s">
        <v>2612</v>
      </c>
    </row>
    <row r="739" spans="1:65" s="13" customFormat="1">
      <c r="B739" s="167"/>
      <c r="D739" s="161" t="s">
        <v>2624</v>
      </c>
      <c r="E739" s="168" t="s">
        <v>2156</v>
      </c>
      <c r="F739" s="169" t="s">
        <v>3039</v>
      </c>
      <c r="H739" s="170">
        <v>5</v>
      </c>
      <c r="I739" s="346"/>
      <c r="L739" s="167"/>
      <c r="M739" s="171"/>
      <c r="N739" s="172"/>
      <c r="O739" s="172"/>
      <c r="P739" s="172"/>
      <c r="Q739" s="172"/>
      <c r="R739" s="172"/>
      <c r="S739" s="172"/>
      <c r="T739" s="173"/>
      <c r="AT739" s="168" t="s">
        <v>2624</v>
      </c>
      <c r="AU739" s="168" t="s">
        <v>2217</v>
      </c>
      <c r="AV739" s="13" t="s">
        <v>2217</v>
      </c>
      <c r="AW739" s="13" t="s">
        <v>26</v>
      </c>
      <c r="AX739" s="13" t="s">
        <v>2207</v>
      </c>
      <c r="AY739" s="168" t="s">
        <v>2612</v>
      </c>
    </row>
    <row r="740" spans="1:65" s="12" customFormat="1">
      <c r="B740" s="160"/>
      <c r="D740" s="161" t="s">
        <v>2624</v>
      </c>
      <c r="E740" s="162" t="s">
        <v>2156</v>
      </c>
      <c r="F740" s="163" t="s">
        <v>3040</v>
      </c>
      <c r="H740" s="162" t="s">
        <v>2156</v>
      </c>
      <c r="I740" s="345"/>
      <c r="L740" s="160"/>
      <c r="M740" s="164"/>
      <c r="N740" s="165"/>
      <c r="O740" s="165"/>
      <c r="P740" s="165"/>
      <c r="Q740" s="165"/>
      <c r="R740" s="165"/>
      <c r="S740" s="165"/>
      <c r="T740" s="166"/>
      <c r="AT740" s="162" t="s">
        <v>2624</v>
      </c>
      <c r="AU740" s="162" t="s">
        <v>2217</v>
      </c>
      <c r="AV740" s="12" t="s">
        <v>2215</v>
      </c>
      <c r="AW740" s="12" t="s">
        <v>26</v>
      </c>
      <c r="AX740" s="12" t="s">
        <v>2207</v>
      </c>
      <c r="AY740" s="162" t="s">
        <v>2612</v>
      </c>
    </row>
    <row r="741" spans="1:65" s="13" customFormat="1">
      <c r="B741" s="167"/>
      <c r="D741" s="161" t="s">
        <v>2624</v>
      </c>
      <c r="E741" s="168" t="s">
        <v>2156</v>
      </c>
      <c r="F741" s="169" t="s">
        <v>2329</v>
      </c>
      <c r="H741" s="170">
        <v>3</v>
      </c>
      <c r="I741" s="346"/>
      <c r="L741" s="167"/>
      <c r="M741" s="171"/>
      <c r="N741" s="172"/>
      <c r="O741" s="172"/>
      <c r="P741" s="172"/>
      <c r="Q741" s="172"/>
      <c r="R741" s="172"/>
      <c r="S741" s="172"/>
      <c r="T741" s="173"/>
      <c r="AT741" s="168" t="s">
        <v>2624</v>
      </c>
      <c r="AU741" s="168" t="s">
        <v>2217</v>
      </c>
      <c r="AV741" s="13" t="s">
        <v>2217</v>
      </c>
      <c r="AW741" s="13" t="s">
        <v>26</v>
      </c>
      <c r="AX741" s="13" t="s">
        <v>2207</v>
      </c>
      <c r="AY741" s="168" t="s">
        <v>2612</v>
      </c>
    </row>
    <row r="742" spans="1:65" s="15" customFormat="1">
      <c r="B742" s="181"/>
      <c r="D742" s="161" t="s">
        <v>2624</v>
      </c>
      <c r="E742" s="182" t="s">
        <v>2535</v>
      </c>
      <c r="F742" s="183" t="s">
        <v>2641</v>
      </c>
      <c r="H742" s="184">
        <v>12</v>
      </c>
      <c r="I742" s="348"/>
      <c r="L742" s="181"/>
      <c r="M742" s="185"/>
      <c r="N742" s="186"/>
      <c r="O742" s="186"/>
      <c r="P742" s="186"/>
      <c r="Q742" s="186"/>
      <c r="R742" s="186"/>
      <c r="S742" s="186"/>
      <c r="T742" s="187"/>
      <c r="AT742" s="182" t="s">
        <v>2624</v>
      </c>
      <c r="AU742" s="182" t="s">
        <v>2217</v>
      </c>
      <c r="AV742" s="15" t="s">
        <v>2389</v>
      </c>
      <c r="AW742" s="15" t="s">
        <v>26</v>
      </c>
      <c r="AX742" s="15" t="s">
        <v>2215</v>
      </c>
      <c r="AY742" s="182" t="s">
        <v>2612</v>
      </c>
    </row>
    <row r="743" spans="1:65" s="1" customFormat="1" ht="16.5" customHeight="1">
      <c r="A743" s="29"/>
      <c r="B743" s="146"/>
      <c r="C743" s="188" t="s">
        <v>3086</v>
      </c>
      <c r="D743" s="188" t="s">
        <v>2855</v>
      </c>
      <c r="E743" s="189" t="s">
        <v>3042</v>
      </c>
      <c r="F743" s="190" t="s">
        <v>3043</v>
      </c>
      <c r="G743" s="191" t="s">
        <v>3034</v>
      </c>
      <c r="H743" s="192">
        <v>12</v>
      </c>
      <c r="I743" s="349"/>
      <c r="J743" s="193">
        <f>ROUND(I743*H743,2)</f>
        <v>0</v>
      </c>
      <c r="K743" s="194"/>
      <c r="L743" s="195"/>
      <c r="M743" s="196" t="s">
        <v>2156</v>
      </c>
      <c r="N743" s="197" t="s">
        <v>2172</v>
      </c>
      <c r="O743" s="156">
        <v>0</v>
      </c>
      <c r="P743" s="156">
        <f>O743*H743</f>
        <v>0</v>
      </c>
      <c r="Q743" s="156">
        <v>6.4999999999999997E-3</v>
      </c>
      <c r="R743" s="156">
        <f>Q743*H743</f>
        <v>7.8E-2</v>
      </c>
      <c r="S743" s="156">
        <v>0</v>
      </c>
      <c r="T743" s="157">
        <f>S743*H743</f>
        <v>0</v>
      </c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R743" s="158" t="s">
        <v>2342</v>
      </c>
      <c r="AT743" s="158" t="s">
        <v>2855</v>
      </c>
      <c r="AU743" s="158" t="s">
        <v>2217</v>
      </c>
      <c r="AY743" s="17" t="s">
        <v>2612</v>
      </c>
      <c r="BE743" s="159">
        <f>IF(N743="základní",J743,0)</f>
        <v>0</v>
      </c>
      <c r="BF743" s="159">
        <f>IF(N743="snížená",J743,0)</f>
        <v>0</v>
      </c>
      <c r="BG743" s="159">
        <f>IF(N743="zákl. přenesená",J743,0)</f>
        <v>0</v>
      </c>
      <c r="BH743" s="159">
        <f>IF(N743="sníž. přenesená",J743,0)</f>
        <v>0</v>
      </c>
      <c r="BI743" s="159">
        <f>IF(N743="nulová",J743,0)</f>
        <v>0</v>
      </c>
      <c r="BJ743" s="17" t="s">
        <v>2215</v>
      </c>
      <c r="BK743" s="159">
        <f>ROUND(I743*H743,2)</f>
        <v>0</v>
      </c>
      <c r="BL743" s="17" t="s">
        <v>2389</v>
      </c>
      <c r="BM743" s="158" t="s">
        <v>3044</v>
      </c>
    </row>
    <row r="744" spans="1:65" s="13" customFormat="1">
      <c r="B744" s="167"/>
      <c r="D744" s="161" t="s">
        <v>2624</v>
      </c>
      <c r="E744" s="168" t="s">
        <v>2156</v>
      </c>
      <c r="F744" s="169" t="s">
        <v>2535</v>
      </c>
      <c r="H744" s="170">
        <v>12</v>
      </c>
      <c r="I744" s="346"/>
      <c r="L744" s="167"/>
      <c r="M744" s="171"/>
      <c r="N744" s="172"/>
      <c r="O744" s="172"/>
      <c r="P744" s="172"/>
      <c r="Q744" s="172"/>
      <c r="R744" s="172"/>
      <c r="S744" s="172"/>
      <c r="T744" s="173"/>
      <c r="AT744" s="168" t="s">
        <v>2624</v>
      </c>
      <c r="AU744" s="168" t="s">
        <v>2217</v>
      </c>
      <c r="AV744" s="13" t="s">
        <v>2217</v>
      </c>
      <c r="AW744" s="13" t="s">
        <v>26</v>
      </c>
      <c r="AX744" s="13" t="s">
        <v>2207</v>
      </c>
      <c r="AY744" s="168" t="s">
        <v>2612</v>
      </c>
    </row>
    <row r="745" spans="1:65" s="15" customFormat="1">
      <c r="B745" s="181"/>
      <c r="D745" s="161" t="s">
        <v>2624</v>
      </c>
      <c r="E745" s="182" t="s">
        <v>2156</v>
      </c>
      <c r="F745" s="183" t="s">
        <v>2641</v>
      </c>
      <c r="H745" s="184">
        <v>12</v>
      </c>
      <c r="I745" s="348"/>
      <c r="L745" s="181"/>
      <c r="M745" s="185"/>
      <c r="N745" s="186"/>
      <c r="O745" s="186"/>
      <c r="P745" s="186"/>
      <c r="Q745" s="186"/>
      <c r="R745" s="186"/>
      <c r="S745" s="186"/>
      <c r="T745" s="187"/>
      <c r="AT745" s="182" t="s">
        <v>2624</v>
      </c>
      <c r="AU745" s="182" t="s">
        <v>2217</v>
      </c>
      <c r="AV745" s="15" t="s">
        <v>2389</v>
      </c>
      <c r="AW745" s="15" t="s">
        <v>26</v>
      </c>
      <c r="AX745" s="15" t="s">
        <v>2215</v>
      </c>
      <c r="AY745" s="182" t="s">
        <v>2612</v>
      </c>
    </row>
    <row r="746" spans="1:65" s="1" customFormat="1" ht="16.5" customHeight="1">
      <c r="A746" s="29"/>
      <c r="B746" s="146"/>
      <c r="C746" s="147" t="s">
        <v>3094</v>
      </c>
      <c r="D746" s="147" t="s">
        <v>2618</v>
      </c>
      <c r="E746" s="148" t="s">
        <v>3046</v>
      </c>
      <c r="F746" s="149" t="s">
        <v>3047</v>
      </c>
      <c r="G746" s="150" t="s">
        <v>2345</v>
      </c>
      <c r="H746" s="151">
        <v>3206.74</v>
      </c>
      <c r="I746" s="344"/>
      <c r="J746" s="152">
        <f>ROUND(I746*H746,2)</f>
        <v>0</v>
      </c>
      <c r="K746" s="153"/>
      <c r="L746" s="30"/>
      <c r="M746" s="154" t="s">
        <v>2156</v>
      </c>
      <c r="N746" s="155" t="s">
        <v>2172</v>
      </c>
      <c r="O746" s="156">
        <v>6.9000000000000006E-2</v>
      </c>
      <c r="P746" s="156">
        <f>O746*H746</f>
        <v>221.26506000000001</v>
      </c>
      <c r="Q746" s="156">
        <v>5.0000000000000001E-3</v>
      </c>
      <c r="R746" s="156">
        <f>Q746*H746</f>
        <v>16.0337</v>
      </c>
      <c r="S746" s="156">
        <v>0</v>
      </c>
      <c r="T746" s="157">
        <f>S746*H746</f>
        <v>0</v>
      </c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R746" s="158" t="s">
        <v>2389</v>
      </c>
      <c r="AT746" s="158" t="s">
        <v>2618</v>
      </c>
      <c r="AU746" s="158" t="s">
        <v>2217</v>
      </c>
      <c r="AY746" s="17" t="s">
        <v>2612</v>
      </c>
      <c r="BE746" s="159">
        <f>IF(N746="základní",J746,0)</f>
        <v>0</v>
      </c>
      <c r="BF746" s="159">
        <f>IF(N746="snížená",J746,0)</f>
        <v>0</v>
      </c>
      <c r="BG746" s="159">
        <f>IF(N746="zákl. přenesená",J746,0)</f>
        <v>0</v>
      </c>
      <c r="BH746" s="159">
        <f>IF(N746="sníž. přenesená",J746,0)</f>
        <v>0</v>
      </c>
      <c r="BI746" s="159">
        <f>IF(N746="nulová",J746,0)</f>
        <v>0</v>
      </c>
      <c r="BJ746" s="17" t="s">
        <v>2215</v>
      </c>
      <c r="BK746" s="159">
        <f>ROUND(I746*H746,2)</f>
        <v>0</v>
      </c>
      <c r="BL746" s="17" t="s">
        <v>2389</v>
      </c>
      <c r="BM746" s="158" t="s">
        <v>3048</v>
      </c>
    </row>
    <row r="747" spans="1:65" s="13" customFormat="1">
      <c r="B747" s="167"/>
      <c r="D747" s="161" t="s">
        <v>2624</v>
      </c>
      <c r="E747" s="168" t="s">
        <v>2156</v>
      </c>
      <c r="F747" s="169" t="s">
        <v>2451</v>
      </c>
      <c r="H747" s="170">
        <v>3206.74</v>
      </c>
      <c r="I747" s="346"/>
      <c r="L747" s="167"/>
      <c r="M747" s="171"/>
      <c r="N747" s="172"/>
      <c r="O747" s="172"/>
      <c r="P747" s="172"/>
      <c r="Q747" s="172"/>
      <c r="R747" s="172"/>
      <c r="S747" s="172"/>
      <c r="T747" s="173"/>
      <c r="AT747" s="168" t="s">
        <v>2624</v>
      </c>
      <c r="AU747" s="168" t="s">
        <v>2217</v>
      </c>
      <c r="AV747" s="13" t="s">
        <v>2217</v>
      </c>
      <c r="AW747" s="13" t="s">
        <v>26</v>
      </c>
      <c r="AX747" s="13" t="s">
        <v>2207</v>
      </c>
      <c r="AY747" s="168" t="s">
        <v>2612</v>
      </c>
    </row>
    <row r="748" spans="1:65" s="15" customFormat="1">
      <c r="B748" s="181"/>
      <c r="D748" s="161" t="s">
        <v>2624</v>
      </c>
      <c r="E748" s="182" t="s">
        <v>2156</v>
      </c>
      <c r="F748" s="183" t="s">
        <v>2641</v>
      </c>
      <c r="H748" s="184">
        <v>3206.74</v>
      </c>
      <c r="I748" s="348"/>
      <c r="L748" s="181"/>
      <c r="M748" s="185"/>
      <c r="N748" s="186"/>
      <c r="O748" s="186"/>
      <c r="P748" s="186"/>
      <c r="Q748" s="186"/>
      <c r="R748" s="186"/>
      <c r="S748" s="186"/>
      <c r="T748" s="187"/>
      <c r="AT748" s="182" t="s">
        <v>2624</v>
      </c>
      <c r="AU748" s="182" t="s">
        <v>2217</v>
      </c>
      <c r="AV748" s="15" t="s">
        <v>2389</v>
      </c>
      <c r="AW748" s="15" t="s">
        <v>26</v>
      </c>
      <c r="AX748" s="15" t="s">
        <v>2215</v>
      </c>
      <c r="AY748" s="182" t="s">
        <v>2612</v>
      </c>
    </row>
    <row r="749" spans="1:65" s="11" customFormat="1" ht="22.9" customHeight="1">
      <c r="B749" s="134"/>
      <c r="D749" s="135" t="s">
        <v>2206</v>
      </c>
      <c r="E749" s="144" t="s">
        <v>2389</v>
      </c>
      <c r="F749" s="144" t="s">
        <v>3049</v>
      </c>
      <c r="I749" s="350"/>
      <c r="J749" s="145">
        <f>BK749</f>
        <v>0</v>
      </c>
      <c r="L749" s="134"/>
      <c r="M749" s="138"/>
      <c r="N749" s="139"/>
      <c r="O749" s="139"/>
      <c r="P749" s="140">
        <f>SUM(P750:P783)</f>
        <v>197.75321799999998</v>
      </c>
      <c r="Q749" s="139"/>
      <c r="R749" s="140">
        <f>SUM(R750:R783)</f>
        <v>27.169807599999999</v>
      </c>
      <c r="S749" s="139"/>
      <c r="T749" s="141">
        <f>SUM(T750:T783)</f>
        <v>0</v>
      </c>
      <c r="AR749" s="135" t="s">
        <v>2215</v>
      </c>
      <c r="AT749" s="142" t="s">
        <v>2206</v>
      </c>
      <c r="AU749" s="142" t="s">
        <v>2215</v>
      </c>
      <c r="AY749" s="135" t="s">
        <v>2612</v>
      </c>
      <c r="BK749" s="143">
        <f>SUM(BK750:BK783)</f>
        <v>0</v>
      </c>
    </row>
    <row r="750" spans="1:65" s="1" customFormat="1" ht="16.5" customHeight="1">
      <c r="A750" s="29"/>
      <c r="B750" s="146"/>
      <c r="C750" s="147" t="s">
        <v>3100</v>
      </c>
      <c r="D750" s="147" t="s">
        <v>2618</v>
      </c>
      <c r="E750" s="148" t="s">
        <v>3050</v>
      </c>
      <c r="F750" s="149" t="s">
        <v>3051</v>
      </c>
      <c r="G750" s="150" t="s">
        <v>2248</v>
      </c>
      <c r="H750" s="151">
        <v>86.45</v>
      </c>
      <c r="I750" s="344"/>
      <c r="J750" s="152">
        <f>ROUND(I750*H750,2)</f>
        <v>0</v>
      </c>
      <c r="K750" s="153"/>
      <c r="L750" s="30"/>
      <c r="M750" s="154" t="s">
        <v>2156</v>
      </c>
      <c r="N750" s="155" t="s">
        <v>2172</v>
      </c>
      <c r="O750" s="156">
        <v>1.3169999999999999</v>
      </c>
      <c r="P750" s="156">
        <f>O750*H750</f>
        <v>113.85464999999999</v>
      </c>
      <c r="Q750" s="156">
        <v>0</v>
      </c>
      <c r="R750" s="156">
        <f>Q750*H750</f>
        <v>0</v>
      </c>
      <c r="S750" s="156">
        <v>0</v>
      </c>
      <c r="T750" s="157">
        <f>S750*H750</f>
        <v>0</v>
      </c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R750" s="158" t="s">
        <v>2389</v>
      </c>
      <c r="AT750" s="158" t="s">
        <v>2618</v>
      </c>
      <c r="AU750" s="158" t="s">
        <v>2217</v>
      </c>
      <c r="AY750" s="17" t="s">
        <v>2612</v>
      </c>
      <c r="BE750" s="159">
        <f>IF(N750="základní",J750,0)</f>
        <v>0</v>
      </c>
      <c r="BF750" s="159">
        <f>IF(N750="snížená",J750,0)</f>
        <v>0</v>
      </c>
      <c r="BG750" s="159">
        <f>IF(N750="zákl. přenesená",J750,0)</f>
        <v>0</v>
      </c>
      <c r="BH750" s="159">
        <f>IF(N750="sníž. přenesená",J750,0)</f>
        <v>0</v>
      </c>
      <c r="BI750" s="159">
        <f>IF(N750="nulová",J750,0)</f>
        <v>0</v>
      </c>
      <c r="BJ750" s="17" t="s">
        <v>2215</v>
      </c>
      <c r="BK750" s="159">
        <f>ROUND(I750*H750,2)</f>
        <v>0</v>
      </c>
      <c r="BL750" s="17" t="s">
        <v>2389</v>
      </c>
      <c r="BM750" s="158" t="s">
        <v>3052</v>
      </c>
    </row>
    <row r="751" spans="1:65" s="12" customFormat="1">
      <c r="B751" s="160"/>
      <c r="D751" s="161" t="s">
        <v>2624</v>
      </c>
      <c r="E751" s="162" t="s">
        <v>2156</v>
      </c>
      <c r="F751" s="163" t="s">
        <v>2741</v>
      </c>
      <c r="H751" s="162" t="s">
        <v>2156</v>
      </c>
      <c r="I751" s="345"/>
      <c r="L751" s="160"/>
      <c r="M751" s="164"/>
      <c r="N751" s="165"/>
      <c r="O751" s="165"/>
      <c r="P751" s="165"/>
      <c r="Q751" s="165"/>
      <c r="R751" s="165"/>
      <c r="S751" s="165"/>
      <c r="T751" s="166"/>
      <c r="AT751" s="162" t="s">
        <v>2624</v>
      </c>
      <c r="AU751" s="162" t="s">
        <v>2217</v>
      </c>
      <c r="AV751" s="12" t="s">
        <v>2215</v>
      </c>
      <c r="AW751" s="12" t="s">
        <v>26</v>
      </c>
      <c r="AX751" s="12" t="s">
        <v>2207</v>
      </c>
      <c r="AY751" s="162" t="s">
        <v>2612</v>
      </c>
    </row>
    <row r="752" spans="1:65" s="13" customFormat="1">
      <c r="B752" s="167"/>
      <c r="D752" s="161" t="s">
        <v>2624</v>
      </c>
      <c r="E752" s="168" t="s">
        <v>2156</v>
      </c>
      <c r="F752" s="169" t="s">
        <v>3053</v>
      </c>
      <c r="H752" s="170">
        <v>21.3</v>
      </c>
      <c r="I752" s="346"/>
      <c r="L752" s="167"/>
      <c r="M752" s="171"/>
      <c r="N752" s="172"/>
      <c r="O752" s="172"/>
      <c r="P752" s="172"/>
      <c r="Q752" s="172"/>
      <c r="R752" s="172"/>
      <c r="S752" s="172"/>
      <c r="T752" s="173"/>
      <c r="AT752" s="168" t="s">
        <v>2624</v>
      </c>
      <c r="AU752" s="168" t="s">
        <v>2217</v>
      </c>
      <c r="AV752" s="13" t="s">
        <v>2217</v>
      </c>
      <c r="AW752" s="13" t="s">
        <v>26</v>
      </c>
      <c r="AX752" s="13" t="s">
        <v>2207</v>
      </c>
      <c r="AY752" s="168" t="s">
        <v>2612</v>
      </c>
    </row>
    <row r="753" spans="1:65" s="12" customFormat="1">
      <c r="B753" s="160"/>
      <c r="D753" s="161" t="s">
        <v>2624</v>
      </c>
      <c r="E753" s="162" t="s">
        <v>2156</v>
      </c>
      <c r="F753" s="163" t="s">
        <v>2742</v>
      </c>
      <c r="H753" s="162" t="s">
        <v>2156</v>
      </c>
      <c r="I753" s="345"/>
      <c r="L753" s="160"/>
      <c r="M753" s="164"/>
      <c r="N753" s="165"/>
      <c r="O753" s="165"/>
      <c r="P753" s="165"/>
      <c r="Q753" s="165"/>
      <c r="R753" s="165"/>
      <c r="S753" s="165"/>
      <c r="T753" s="166"/>
      <c r="AT753" s="162" t="s">
        <v>2624</v>
      </c>
      <c r="AU753" s="162" t="s">
        <v>2217</v>
      </c>
      <c r="AV753" s="12" t="s">
        <v>2215</v>
      </c>
      <c r="AW753" s="12" t="s">
        <v>26</v>
      </c>
      <c r="AX753" s="12" t="s">
        <v>2207</v>
      </c>
      <c r="AY753" s="162" t="s">
        <v>2612</v>
      </c>
    </row>
    <row r="754" spans="1:65" s="13" customFormat="1">
      <c r="B754" s="167"/>
      <c r="D754" s="161" t="s">
        <v>2624</v>
      </c>
      <c r="E754" s="168" t="s">
        <v>2156</v>
      </c>
      <c r="F754" s="169" t="s">
        <v>444</v>
      </c>
      <c r="H754" s="170">
        <v>8.4</v>
      </c>
      <c r="I754" s="346"/>
      <c r="L754" s="167"/>
      <c r="M754" s="171"/>
      <c r="N754" s="172"/>
      <c r="O754" s="172"/>
      <c r="P754" s="172"/>
      <c r="Q754" s="172"/>
      <c r="R754" s="172"/>
      <c r="S754" s="172"/>
      <c r="T754" s="173"/>
      <c r="AT754" s="168" t="s">
        <v>2624</v>
      </c>
      <c r="AU754" s="168" t="s">
        <v>2217</v>
      </c>
      <c r="AV754" s="13" t="s">
        <v>2217</v>
      </c>
      <c r="AW754" s="13" t="s">
        <v>26</v>
      </c>
      <c r="AX754" s="13" t="s">
        <v>2207</v>
      </c>
      <c r="AY754" s="168" t="s">
        <v>2612</v>
      </c>
    </row>
    <row r="755" spans="1:65" s="12" customFormat="1">
      <c r="B755" s="160"/>
      <c r="D755" s="161" t="s">
        <v>2624</v>
      </c>
      <c r="E755" s="162" t="s">
        <v>2156</v>
      </c>
      <c r="F755" s="163" t="s">
        <v>2826</v>
      </c>
      <c r="H755" s="162" t="s">
        <v>2156</v>
      </c>
      <c r="I755" s="345"/>
      <c r="L755" s="160"/>
      <c r="M755" s="164"/>
      <c r="N755" s="165"/>
      <c r="O755" s="165"/>
      <c r="P755" s="165"/>
      <c r="Q755" s="165"/>
      <c r="R755" s="165"/>
      <c r="S755" s="165"/>
      <c r="T755" s="166"/>
      <c r="AT755" s="162" t="s">
        <v>2624</v>
      </c>
      <c r="AU755" s="162" t="s">
        <v>2217</v>
      </c>
      <c r="AV755" s="12" t="s">
        <v>2215</v>
      </c>
      <c r="AW755" s="12" t="s">
        <v>26</v>
      </c>
      <c r="AX755" s="12" t="s">
        <v>2207</v>
      </c>
      <c r="AY755" s="162" t="s">
        <v>2612</v>
      </c>
    </row>
    <row r="756" spans="1:65" s="13" customFormat="1">
      <c r="B756" s="167"/>
      <c r="D756" s="161" t="s">
        <v>2624</v>
      </c>
      <c r="E756" s="168" t="s">
        <v>2156</v>
      </c>
      <c r="F756" s="169" t="s">
        <v>3055</v>
      </c>
      <c r="H756" s="170">
        <v>9.15</v>
      </c>
      <c r="I756" s="346"/>
      <c r="L756" s="167"/>
      <c r="M756" s="171"/>
      <c r="N756" s="172"/>
      <c r="O756" s="172"/>
      <c r="P756" s="172"/>
      <c r="Q756" s="172"/>
      <c r="R756" s="172"/>
      <c r="S756" s="172"/>
      <c r="T756" s="173"/>
      <c r="AT756" s="168" t="s">
        <v>2624</v>
      </c>
      <c r="AU756" s="168" t="s">
        <v>2217</v>
      </c>
      <c r="AV756" s="13" t="s">
        <v>2217</v>
      </c>
      <c r="AW756" s="13" t="s">
        <v>26</v>
      </c>
      <c r="AX756" s="13" t="s">
        <v>2207</v>
      </c>
      <c r="AY756" s="168" t="s">
        <v>2612</v>
      </c>
    </row>
    <row r="757" spans="1:65" s="12" customFormat="1">
      <c r="B757" s="160"/>
      <c r="D757" s="161" t="s">
        <v>2624</v>
      </c>
      <c r="E757" s="162" t="s">
        <v>2156</v>
      </c>
      <c r="F757" s="163" t="s">
        <v>2878</v>
      </c>
      <c r="H757" s="162" t="s">
        <v>2156</v>
      </c>
      <c r="I757" s="345"/>
      <c r="L757" s="160"/>
      <c r="M757" s="164"/>
      <c r="N757" s="165"/>
      <c r="O757" s="165"/>
      <c r="P757" s="165"/>
      <c r="Q757" s="165"/>
      <c r="R757" s="165"/>
      <c r="S757" s="165"/>
      <c r="T757" s="166"/>
      <c r="AT757" s="162" t="s">
        <v>2624</v>
      </c>
      <c r="AU757" s="162" t="s">
        <v>2217</v>
      </c>
      <c r="AV757" s="12" t="s">
        <v>2215</v>
      </c>
      <c r="AW757" s="12" t="s">
        <v>26</v>
      </c>
      <c r="AX757" s="12" t="s">
        <v>2207</v>
      </c>
      <c r="AY757" s="162" t="s">
        <v>2612</v>
      </c>
    </row>
    <row r="758" spans="1:65" s="13" customFormat="1">
      <c r="B758" s="167"/>
      <c r="D758" s="161" t="s">
        <v>2624</v>
      </c>
      <c r="E758" s="168" t="s">
        <v>2156</v>
      </c>
      <c r="F758" s="169" t="s">
        <v>3056</v>
      </c>
      <c r="H758" s="170">
        <v>43.6</v>
      </c>
      <c r="I758" s="346"/>
      <c r="L758" s="167"/>
      <c r="M758" s="171"/>
      <c r="N758" s="172"/>
      <c r="O758" s="172"/>
      <c r="P758" s="172"/>
      <c r="Q758" s="172"/>
      <c r="R758" s="172"/>
      <c r="S758" s="172"/>
      <c r="T758" s="173"/>
      <c r="AT758" s="168" t="s">
        <v>2624</v>
      </c>
      <c r="AU758" s="168" t="s">
        <v>2217</v>
      </c>
      <c r="AV758" s="13" t="s">
        <v>2217</v>
      </c>
      <c r="AW758" s="13" t="s">
        <v>26</v>
      </c>
      <c r="AX758" s="13" t="s">
        <v>2207</v>
      </c>
      <c r="AY758" s="168" t="s">
        <v>2612</v>
      </c>
    </row>
    <row r="759" spans="1:65" s="12" customFormat="1">
      <c r="B759" s="160"/>
      <c r="D759" s="161" t="s">
        <v>2624</v>
      </c>
      <c r="E759" s="162" t="s">
        <v>2156</v>
      </c>
      <c r="F759" s="163" t="s">
        <v>2662</v>
      </c>
      <c r="H759" s="162" t="s">
        <v>2156</v>
      </c>
      <c r="I759" s="345"/>
      <c r="L759" s="160"/>
      <c r="M759" s="164"/>
      <c r="N759" s="165"/>
      <c r="O759" s="165"/>
      <c r="P759" s="165"/>
      <c r="Q759" s="165"/>
      <c r="R759" s="165"/>
      <c r="S759" s="165"/>
      <c r="T759" s="166"/>
      <c r="AT759" s="162" t="s">
        <v>2624</v>
      </c>
      <c r="AU759" s="162" t="s">
        <v>2217</v>
      </c>
      <c r="AV759" s="12" t="s">
        <v>2215</v>
      </c>
      <c r="AW759" s="12" t="s">
        <v>26</v>
      </c>
      <c r="AX759" s="12" t="s">
        <v>2207</v>
      </c>
      <c r="AY759" s="162" t="s">
        <v>2612</v>
      </c>
    </row>
    <row r="760" spans="1:65" s="13" customFormat="1">
      <c r="B760" s="167"/>
      <c r="D760" s="161" t="s">
        <v>2624</v>
      </c>
      <c r="E760" s="168" t="s">
        <v>2156</v>
      </c>
      <c r="F760" s="169" t="s">
        <v>3057</v>
      </c>
      <c r="H760" s="170">
        <v>4</v>
      </c>
      <c r="I760" s="346"/>
      <c r="L760" s="167"/>
      <c r="M760" s="171"/>
      <c r="N760" s="172"/>
      <c r="O760" s="172"/>
      <c r="P760" s="172"/>
      <c r="Q760" s="172"/>
      <c r="R760" s="172"/>
      <c r="S760" s="172"/>
      <c r="T760" s="173"/>
      <c r="AT760" s="168" t="s">
        <v>2624</v>
      </c>
      <c r="AU760" s="168" t="s">
        <v>2217</v>
      </c>
      <c r="AV760" s="13" t="s">
        <v>2217</v>
      </c>
      <c r="AW760" s="13" t="s">
        <v>26</v>
      </c>
      <c r="AX760" s="13" t="s">
        <v>2207</v>
      </c>
      <c r="AY760" s="168" t="s">
        <v>2612</v>
      </c>
    </row>
    <row r="761" spans="1:65" s="15" customFormat="1">
      <c r="B761" s="181"/>
      <c r="D761" s="161" t="s">
        <v>2624</v>
      </c>
      <c r="E761" s="182" t="s">
        <v>2265</v>
      </c>
      <c r="F761" s="183" t="s">
        <v>2641</v>
      </c>
      <c r="H761" s="184">
        <v>86.45</v>
      </c>
      <c r="I761" s="348"/>
      <c r="L761" s="181"/>
      <c r="M761" s="185"/>
      <c r="N761" s="186"/>
      <c r="O761" s="186"/>
      <c r="P761" s="186"/>
      <c r="Q761" s="186"/>
      <c r="R761" s="186"/>
      <c r="S761" s="186"/>
      <c r="T761" s="187"/>
      <c r="AT761" s="182" t="s">
        <v>2624</v>
      </c>
      <c r="AU761" s="182" t="s">
        <v>2217</v>
      </c>
      <c r="AV761" s="15" t="s">
        <v>2389</v>
      </c>
      <c r="AW761" s="15" t="s">
        <v>26</v>
      </c>
      <c r="AX761" s="15" t="s">
        <v>2215</v>
      </c>
      <c r="AY761" s="182" t="s">
        <v>2612</v>
      </c>
    </row>
    <row r="762" spans="1:65" s="1" customFormat="1" ht="16.5" customHeight="1">
      <c r="A762" s="29"/>
      <c r="B762" s="146"/>
      <c r="C762" s="147" t="s">
        <v>3104</v>
      </c>
      <c r="D762" s="147" t="s">
        <v>2618</v>
      </c>
      <c r="E762" s="148" t="s">
        <v>3059</v>
      </c>
      <c r="F762" s="149" t="s">
        <v>3060</v>
      </c>
      <c r="G762" s="150" t="s">
        <v>2248</v>
      </c>
      <c r="H762" s="151">
        <v>9.18</v>
      </c>
      <c r="I762" s="344"/>
      <c r="J762" s="152">
        <f>ROUND(I762*H762,2)</f>
        <v>0</v>
      </c>
      <c r="K762" s="153"/>
      <c r="L762" s="30"/>
      <c r="M762" s="154" t="s">
        <v>2156</v>
      </c>
      <c r="N762" s="155" t="s">
        <v>2172</v>
      </c>
      <c r="O762" s="156">
        <v>1.208</v>
      </c>
      <c r="P762" s="156">
        <f>O762*H762</f>
        <v>11.08944</v>
      </c>
      <c r="Q762" s="156">
        <v>2.234</v>
      </c>
      <c r="R762" s="156">
        <f>Q762*H762</f>
        <v>20.508119999999998</v>
      </c>
      <c r="S762" s="156">
        <v>0</v>
      </c>
      <c r="T762" s="157">
        <f>S762*H762</f>
        <v>0</v>
      </c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R762" s="158" t="s">
        <v>2389</v>
      </c>
      <c r="AT762" s="158" t="s">
        <v>2618</v>
      </c>
      <c r="AU762" s="158" t="s">
        <v>2217</v>
      </c>
      <c r="AY762" s="17" t="s">
        <v>2612</v>
      </c>
      <c r="BE762" s="159">
        <f>IF(N762="základní",J762,0)</f>
        <v>0</v>
      </c>
      <c r="BF762" s="159">
        <f>IF(N762="snížená",J762,0)</f>
        <v>0</v>
      </c>
      <c r="BG762" s="159">
        <f>IF(N762="zákl. přenesená",J762,0)</f>
        <v>0</v>
      </c>
      <c r="BH762" s="159">
        <f>IF(N762="sníž. přenesená",J762,0)</f>
        <v>0</v>
      </c>
      <c r="BI762" s="159">
        <f>IF(N762="nulová",J762,0)</f>
        <v>0</v>
      </c>
      <c r="BJ762" s="17" t="s">
        <v>2215</v>
      </c>
      <c r="BK762" s="159">
        <f>ROUND(I762*H762,2)</f>
        <v>0</v>
      </c>
      <c r="BL762" s="17" t="s">
        <v>2389</v>
      </c>
      <c r="BM762" s="158" t="s">
        <v>3061</v>
      </c>
    </row>
    <row r="763" spans="1:65" s="12" customFormat="1">
      <c r="B763" s="160"/>
      <c r="D763" s="161" t="s">
        <v>2624</v>
      </c>
      <c r="E763" s="162" t="s">
        <v>2156</v>
      </c>
      <c r="F763" s="163" t="s">
        <v>3062</v>
      </c>
      <c r="H763" s="162" t="s">
        <v>2156</v>
      </c>
      <c r="I763" s="345"/>
      <c r="L763" s="160"/>
      <c r="M763" s="164"/>
      <c r="N763" s="165"/>
      <c r="O763" s="165"/>
      <c r="P763" s="165"/>
      <c r="Q763" s="165"/>
      <c r="R763" s="165"/>
      <c r="S763" s="165"/>
      <c r="T763" s="166"/>
      <c r="AT763" s="162" t="s">
        <v>2624</v>
      </c>
      <c r="AU763" s="162" t="s">
        <v>2217</v>
      </c>
      <c r="AV763" s="12" t="s">
        <v>2215</v>
      </c>
      <c r="AW763" s="12" t="s">
        <v>26</v>
      </c>
      <c r="AX763" s="12" t="s">
        <v>2207</v>
      </c>
      <c r="AY763" s="162" t="s">
        <v>2612</v>
      </c>
    </row>
    <row r="764" spans="1:65" s="13" customFormat="1">
      <c r="B764" s="167"/>
      <c r="D764" s="161" t="s">
        <v>2624</v>
      </c>
      <c r="E764" s="168" t="s">
        <v>2156</v>
      </c>
      <c r="F764" s="169" t="s">
        <v>3063</v>
      </c>
      <c r="H764" s="170">
        <v>5.76</v>
      </c>
      <c r="I764" s="346"/>
      <c r="L764" s="167"/>
      <c r="M764" s="171"/>
      <c r="N764" s="172"/>
      <c r="O764" s="172"/>
      <c r="P764" s="172"/>
      <c r="Q764" s="172"/>
      <c r="R764" s="172"/>
      <c r="S764" s="172"/>
      <c r="T764" s="173"/>
      <c r="AT764" s="168" t="s">
        <v>2624</v>
      </c>
      <c r="AU764" s="168" t="s">
        <v>2217</v>
      </c>
      <c r="AV764" s="13" t="s">
        <v>2217</v>
      </c>
      <c r="AW764" s="13" t="s">
        <v>26</v>
      </c>
      <c r="AX764" s="13" t="s">
        <v>2207</v>
      </c>
      <c r="AY764" s="168" t="s">
        <v>2612</v>
      </c>
    </row>
    <row r="765" spans="1:65" s="12" customFormat="1">
      <c r="B765" s="160"/>
      <c r="D765" s="161" t="s">
        <v>2624</v>
      </c>
      <c r="E765" s="162" t="s">
        <v>2156</v>
      </c>
      <c r="F765" s="163" t="s">
        <v>3064</v>
      </c>
      <c r="H765" s="162" t="s">
        <v>2156</v>
      </c>
      <c r="I765" s="345"/>
      <c r="L765" s="160"/>
      <c r="M765" s="164"/>
      <c r="N765" s="165"/>
      <c r="O765" s="165"/>
      <c r="P765" s="165"/>
      <c r="Q765" s="165"/>
      <c r="R765" s="165"/>
      <c r="S765" s="165"/>
      <c r="T765" s="166"/>
      <c r="AT765" s="162" t="s">
        <v>2624</v>
      </c>
      <c r="AU765" s="162" t="s">
        <v>2217</v>
      </c>
      <c r="AV765" s="12" t="s">
        <v>2215</v>
      </c>
      <c r="AW765" s="12" t="s">
        <v>26</v>
      </c>
      <c r="AX765" s="12" t="s">
        <v>2207</v>
      </c>
      <c r="AY765" s="162" t="s">
        <v>2612</v>
      </c>
    </row>
    <row r="766" spans="1:65" s="13" customFormat="1">
      <c r="B766" s="167"/>
      <c r="D766" s="161" t="s">
        <v>2624</v>
      </c>
      <c r="E766" s="168" t="s">
        <v>2156</v>
      </c>
      <c r="F766" s="169" t="s">
        <v>447</v>
      </c>
      <c r="H766" s="170">
        <v>3.42</v>
      </c>
      <c r="I766" s="346"/>
      <c r="L766" s="167"/>
      <c r="M766" s="171"/>
      <c r="N766" s="172"/>
      <c r="O766" s="172"/>
      <c r="P766" s="172"/>
      <c r="Q766" s="172"/>
      <c r="R766" s="172"/>
      <c r="S766" s="172"/>
      <c r="T766" s="173"/>
      <c r="AT766" s="168" t="s">
        <v>2624</v>
      </c>
      <c r="AU766" s="168" t="s">
        <v>2217</v>
      </c>
      <c r="AV766" s="13" t="s">
        <v>2217</v>
      </c>
      <c r="AW766" s="13" t="s">
        <v>26</v>
      </c>
      <c r="AX766" s="13" t="s">
        <v>2207</v>
      </c>
      <c r="AY766" s="168" t="s">
        <v>2612</v>
      </c>
    </row>
    <row r="767" spans="1:65" s="15" customFormat="1">
      <c r="B767" s="181"/>
      <c r="D767" s="161" t="s">
        <v>2624</v>
      </c>
      <c r="E767" s="182" t="s">
        <v>2437</v>
      </c>
      <c r="F767" s="183" t="s">
        <v>2641</v>
      </c>
      <c r="H767" s="184">
        <v>9.18</v>
      </c>
      <c r="I767" s="348"/>
      <c r="L767" s="181"/>
      <c r="M767" s="185"/>
      <c r="N767" s="186"/>
      <c r="O767" s="186"/>
      <c r="P767" s="186"/>
      <c r="Q767" s="186"/>
      <c r="R767" s="186"/>
      <c r="S767" s="186"/>
      <c r="T767" s="187"/>
      <c r="AT767" s="182" t="s">
        <v>2624</v>
      </c>
      <c r="AU767" s="182" t="s">
        <v>2217</v>
      </c>
      <c r="AV767" s="15" t="s">
        <v>2389</v>
      </c>
      <c r="AW767" s="15" t="s">
        <v>26</v>
      </c>
      <c r="AX767" s="15" t="s">
        <v>2215</v>
      </c>
      <c r="AY767" s="182" t="s">
        <v>2612</v>
      </c>
    </row>
    <row r="768" spans="1:65" s="1" customFormat="1" ht="16.5" customHeight="1">
      <c r="A768" s="29"/>
      <c r="B768" s="146"/>
      <c r="C768" s="147" t="s">
        <v>3108</v>
      </c>
      <c r="D768" s="147" t="s">
        <v>2618</v>
      </c>
      <c r="E768" s="148" t="s">
        <v>3067</v>
      </c>
      <c r="F768" s="149" t="s">
        <v>3068</v>
      </c>
      <c r="G768" s="150" t="s">
        <v>2248</v>
      </c>
      <c r="H768" s="151">
        <v>2.7410000000000001</v>
      </c>
      <c r="I768" s="344"/>
      <c r="J768" s="152">
        <f>ROUND(I768*H768,2)</f>
        <v>0</v>
      </c>
      <c r="K768" s="153"/>
      <c r="L768" s="30"/>
      <c r="M768" s="154" t="s">
        <v>2156</v>
      </c>
      <c r="N768" s="155" t="s">
        <v>2172</v>
      </c>
      <c r="O768" s="156">
        <v>1.208</v>
      </c>
      <c r="P768" s="156">
        <f>O768*H768</f>
        <v>3.3111280000000001</v>
      </c>
      <c r="Q768" s="156">
        <v>2.234</v>
      </c>
      <c r="R768" s="156">
        <f>Q768*H768</f>
        <v>6.1233940000000002</v>
      </c>
      <c r="S768" s="156">
        <v>0</v>
      </c>
      <c r="T768" s="157">
        <f>S768*H768</f>
        <v>0</v>
      </c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R768" s="158" t="s">
        <v>2389</v>
      </c>
      <c r="AT768" s="158" t="s">
        <v>2618</v>
      </c>
      <c r="AU768" s="158" t="s">
        <v>2217</v>
      </c>
      <c r="AY768" s="17" t="s">
        <v>2612</v>
      </c>
      <c r="BE768" s="159">
        <f>IF(N768="základní",J768,0)</f>
        <v>0</v>
      </c>
      <c r="BF768" s="159">
        <f>IF(N768="snížená",J768,0)</f>
        <v>0</v>
      </c>
      <c r="BG768" s="159">
        <f>IF(N768="zákl. přenesená",J768,0)</f>
        <v>0</v>
      </c>
      <c r="BH768" s="159">
        <f>IF(N768="sníž. přenesená",J768,0)</f>
        <v>0</v>
      </c>
      <c r="BI768" s="159">
        <f>IF(N768="nulová",J768,0)</f>
        <v>0</v>
      </c>
      <c r="BJ768" s="17" t="s">
        <v>2215</v>
      </c>
      <c r="BK768" s="159">
        <f>ROUND(I768*H768,2)</f>
        <v>0</v>
      </c>
      <c r="BL768" s="17" t="s">
        <v>2389</v>
      </c>
      <c r="BM768" s="158" t="s">
        <v>3069</v>
      </c>
    </row>
    <row r="769" spans="1:65" s="12" customFormat="1">
      <c r="B769" s="160"/>
      <c r="D769" s="161" t="s">
        <v>2624</v>
      </c>
      <c r="E769" s="162" t="s">
        <v>2156</v>
      </c>
      <c r="F769" s="163" t="s">
        <v>3070</v>
      </c>
      <c r="H769" s="162" t="s">
        <v>2156</v>
      </c>
      <c r="I769" s="345"/>
      <c r="L769" s="160"/>
      <c r="M769" s="164"/>
      <c r="N769" s="165"/>
      <c r="O769" s="165"/>
      <c r="P769" s="165"/>
      <c r="Q769" s="165"/>
      <c r="R769" s="165"/>
      <c r="S769" s="165"/>
      <c r="T769" s="166"/>
      <c r="AT769" s="162" t="s">
        <v>2624</v>
      </c>
      <c r="AU769" s="162" t="s">
        <v>2217</v>
      </c>
      <c r="AV769" s="12" t="s">
        <v>2215</v>
      </c>
      <c r="AW769" s="12" t="s">
        <v>26</v>
      </c>
      <c r="AX769" s="12" t="s">
        <v>2207</v>
      </c>
      <c r="AY769" s="162" t="s">
        <v>2612</v>
      </c>
    </row>
    <row r="770" spans="1:65" s="13" customFormat="1">
      <c r="B770" s="167"/>
      <c r="D770" s="161" t="s">
        <v>2624</v>
      </c>
      <c r="E770" s="168" t="s">
        <v>2156</v>
      </c>
      <c r="F770" s="169" t="s">
        <v>3071</v>
      </c>
      <c r="H770" s="170">
        <v>1.1850000000000001</v>
      </c>
      <c r="I770" s="346"/>
      <c r="L770" s="167"/>
      <c r="M770" s="171"/>
      <c r="N770" s="172"/>
      <c r="O770" s="172"/>
      <c r="P770" s="172"/>
      <c r="Q770" s="172"/>
      <c r="R770" s="172"/>
      <c r="S770" s="172"/>
      <c r="T770" s="173"/>
      <c r="AT770" s="168" t="s">
        <v>2624</v>
      </c>
      <c r="AU770" s="168" t="s">
        <v>2217</v>
      </c>
      <c r="AV770" s="13" t="s">
        <v>2217</v>
      </c>
      <c r="AW770" s="13" t="s">
        <v>26</v>
      </c>
      <c r="AX770" s="13" t="s">
        <v>2207</v>
      </c>
      <c r="AY770" s="168" t="s">
        <v>2612</v>
      </c>
    </row>
    <row r="771" spans="1:65" s="13" customFormat="1">
      <c r="B771" s="167"/>
      <c r="D771" s="161" t="s">
        <v>2624</v>
      </c>
      <c r="E771" s="168" t="s">
        <v>2156</v>
      </c>
      <c r="F771" s="169" t="s">
        <v>3072</v>
      </c>
      <c r="H771" s="170">
        <v>1.431</v>
      </c>
      <c r="I771" s="346"/>
      <c r="L771" s="167"/>
      <c r="M771" s="171"/>
      <c r="N771" s="172"/>
      <c r="O771" s="172"/>
      <c r="P771" s="172"/>
      <c r="Q771" s="172"/>
      <c r="R771" s="172"/>
      <c r="S771" s="172"/>
      <c r="T771" s="173"/>
      <c r="AT771" s="168" t="s">
        <v>2624</v>
      </c>
      <c r="AU771" s="168" t="s">
        <v>2217</v>
      </c>
      <c r="AV771" s="13" t="s">
        <v>2217</v>
      </c>
      <c r="AW771" s="13" t="s">
        <v>26</v>
      </c>
      <c r="AX771" s="13" t="s">
        <v>2207</v>
      </c>
      <c r="AY771" s="168" t="s">
        <v>2612</v>
      </c>
    </row>
    <row r="772" spans="1:65" s="13" customFormat="1">
      <c r="B772" s="167"/>
      <c r="D772" s="161" t="s">
        <v>2624</v>
      </c>
      <c r="E772" s="168" t="s">
        <v>2156</v>
      </c>
      <c r="F772" s="169" t="s">
        <v>3073</v>
      </c>
      <c r="H772" s="170">
        <v>0.125</v>
      </c>
      <c r="I772" s="346"/>
      <c r="L772" s="167"/>
      <c r="M772" s="171"/>
      <c r="N772" s="172"/>
      <c r="O772" s="172"/>
      <c r="P772" s="172"/>
      <c r="Q772" s="172"/>
      <c r="R772" s="172"/>
      <c r="S772" s="172"/>
      <c r="T772" s="173"/>
      <c r="AT772" s="168" t="s">
        <v>2624</v>
      </c>
      <c r="AU772" s="168" t="s">
        <v>2217</v>
      </c>
      <c r="AV772" s="13" t="s">
        <v>2217</v>
      </c>
      <c r="AW772" s="13" t="s">
        <v>26</v>
      </c>
      <c r="AX772" s="13" t="s">
        <v>2207</v>
      </c>
      <c r="AY772" s="168" t="s">
        <v>2612</v>
      </c>
    </row>
    <row r="773" spans="1:65" s="15" customFormat="1">
      <c r="B773" s="181"/>
      <c r="D773" s="161" t="s">
        <v>2624</v>
      </c>
      <c r="E773" s="182" t="s">
        <v>3074</v>
      </c>
      <c r="F773" s="183" t="s">
        <v>2641</v>
      </c>
      <c r="H773" s="184">
        <v>2.7410000000000001</v>
      </c>
      <c r="I773" s="348"/>
      <c r="L773" s="181"/>
      <c r="M773" s="185"/>
      <c r="N773" s="186"/>
      <c r="O773" s="186"/>
      <c r="P773" s="186"/>
      <c r="Q773" s="186"/>
      <c r="R773" s="186"/>
      <c r="S773" s="186"/>
      <c r="T773" s="187"/>
      <c r="AT773" s="182" t="s">
        <v>2624</v>
      </c>
      <c r="AU773" s="182" t="s">
        <v>2217</v>
      </c>
      <c r="AV773" s="15" t="s">
        <v>2389</v>
      </c>
      <c r="AW773" s="15" t="s">
        <v>26</v>
      </c>
      <c r="AX773" s="15" t="s">
        <v>2215</v>
      </c>
      <c r="AY773" s="182" t="s">
        <v>2612</v>
      </c>
    </row>
    <row r="774" spans="1:65" s="1" customFormat="1" ht="16.5" customHeight="1">
      <c r="A774" s="29"/>
      <c r="B774" s="146"/>
      <c r="C774" s="147" t="s">
        <v>3112</v>
      </c>
      <c r="D774" s="147" t="s">
        <v>2618</v>
      </c>
      <c r="E774" s="148" t="s">
        <v>3076</v>
      </c>
      <c r="F774" s="149" t="s">
        <v>3077</v>
      </c>
      <c r="G774" s="150" t="s">
        <v>2297</v>
      </c>
      <c r="H774" s="151">
        <v>84.24</v>
      </c>
      <c r="I774" s="344"/>
      <c r="J774" s="152">
        <f>ROUND(I774*H774,2)</f>
        <v>0</v>
      </c>
      <c r="K774" s="153"/>
      <c r="L774" s="30"/>
      <c r="M774" s="154" t="s">
        <v>2156</v>
      </c>
      <c r="N774" s="155" t="s">
        <v>2172</v>
      </c>
      <c r="O774" s="156">
        <v>0.82499999999999996</v>
      </c>
      <c r="P774" s="156">
        <f>O774*H774</f>
        <v>69.49799999999999</v>
      </c>
      <c r="Q774" s="156">
        <v>6.3899999999999998E-3</v>
      </c>
      <c r="R774" s="156">
        <f>Q774*H774</f>
        <v>0.53829359999999993</v>
      </c>
      <c r="S774" s="156">
        <v>0</v>
      </c>
      <c r="T774" s="157">
        <f>S774*H774</f>
        <v>0</v>
      </c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R774" s="158" t="s">
        <v>2389</v>
      </c>
      <c r="AT774" s="158" t="s">
        <v>2618</v>
      </c>
      <c r="AU774" s="158" t="s">
        <v>2217</v>
      </c>
      <c r="AY774" s="17" t="s">
        <v>2612</v>
      </c>
      <c r="BE774" s="159">
        <f>IF(N774="základní",J774,0)</f>
        <v>0</v>
      </c>
      <c r="BF774" s="159">
        <f>IF(N774="snížená",J774,0)</f>
        <v>0</v>
      </c>
      <c r="BG774" s="159">
        <f>IF(N774="zákl. přenesená",J774,0)</f>
        <v>0</v>
      </c>
      <c r="BH774" s="159">
        <f>IF(N774="sníž. přenesená",J774,0)</f>
        <v>0</v>
      </c>
      <c r="BI774" s="159">
        <f>IF(N774="nulová",J774,0)</f>
        <v>0</v>
      </c>
      <c r="BJ774" s="17" t="s">
        <v>2215</v>
      </c>
      <c r="BK774" s="159">
        <f>ROUND(I774*H774,2)</f>
        <v>0</v>
      </c>
      <c r="BL774" s="17" t="s">
        <v>2389</v>
      </c>
      <c r="BM774" s="158" t="s">
        <v>3078</v>
      </c>
    </row>
    <row r="775" spans="1:65" s="12" customFormat="1">
      <c r="B775" s="160"/>
      <c r="D775" s="161" t="s">
        <v>2624</v>
      </c>
      <c r="E775" s="162" t="s">
        <v>2156</v>
      </c>
      <c r="F775" s="163" t="s">
        <v>3079</v>
      </c>
      <c r="H775" s="162" t="s">
        <v>2156</v>
      </c>
      <c r="I775" s="345"/>
      <c r="L775" s="160"/>
      <c r="M775" s="164"/>
      <c r="N775" s="165"/>
      <c r="O775" s="165"/>
      <c r="P775" s="165"/>
      <c r="Q775" s="165"/>
      <c r="R775" s="165"/>
      <c r="S775" s="165"/>
      <c r="T775" s="166"/>
      <c r="AT775" s="162" t="s">
        <v>2624</v>
      </c>
      <c r="AU775" s="162" t="s">
        <v>2217</v>
      </c>
      <c r="AV775" s="12" t="s">
        <v>2215</v>
      </c>
      <c r="AW775" s="12" t="s">
        <v>26</v>
      </c>
      <c r="AX775" s="12" t="s">
        <v>2207</v>
      </c>
      <c r="AY775" s="162" t="s">
        <v>2612</v>
      </c>
    </row>
    <row r="776" spans="1:65" s="13" customFormat="1">
      <c r="B776" s="167"/>
      <c r="D776" s="161" t="s">
        <v>2624</v>
      </c>
      <c r="E776" s="168" t="s">
        <v>2156</v>
      </c>
      <c r="F776" s="169" t="s">
        <v>3080</v>
      </c>
      <c r="H776" s="170">
        <v>61.2</v>
      </c>
      <c r="I776" s="346"/>
      <c r="L776" s="167"/>
      <c r="M776" s="171"/>
      <c r="N776" s="172"/>
      <c r="O776" s="172"/>
      <c r="P776" s="172"/>
      <c r="Q776" s="172"/>
      <c r="R776" s="172"/>
      <c r="S776" s="172"/>
      <c r="T776" s="173"/>
      <c r="AT776" s="168" t="s">
        <v>2624</v>
      </c>
      <c r="AU776" s="168" t="s">
        <v>2217</v>
      </c>
      <c r="AV776" s="13" t="s">
        <v>2217</v>
      </c>
      <c r="AW776" s="13" t="s">
        <v>26</v>
      </c>
      <c r="AX776" s="13" t="s">
        <v>2207</v>
      </c>
      <c r="AY776" s="168" t="s">
        <v>2612</v>
      </c>
    </row>
    <row r="777" spans="1:65" s="14" customFormat="1">
      <c r="B777" s="174"/>
      <c r="D777" s="161" t="s">
        <v>2624</v>
      </c>
      <c r="E777" s="175" t="s">
        <v>2156</v>
      </c>
      <c r="F777" s="176" t="s">
        <v>2638</v>
      </c>
      <c r="H777" s="177">
        <v>61.2</v>
      </c>
      <c r="I777" s="347"/>
      <c r="L777" s="174"/>
      <c r="M777" s="178"/>
      <c r="N777" s="179"/>
      <c r="O777" s="179"/>
      <c r="P777" s="179"/>
      <c r="Q777" s="179"/>
      <c r="R777" s="179"/>
      <c r="S777" s="179"/>
      <c r="T777" s="180"/>
      <c r="AT777" s="175" t="s">
        <v>2624</v>
      </c>
      <c r="AU777" s="175" t="s">
        <v>2217</v>
      </c>
      <c r="AV777" s="14" t="s">
        <v>2329</v>
      </c>
      <c r="AW777" s="14" t="s">
        <v>26</v>
      </c>
      <c r="AX777" s="14" t="s">
        <v>2207</v>
      </c>
      <c r="AY777" s="175" t="s">
        <v>2612</v>
      </c>
    </row>
    <row r="778" spans="1:65" s="12" customFormat="1">
      <c r="B778" s="160"/>
      <c r="D778" s="161" t="s">
        <v>2624</v>
      </c>
      <c r="E778" s="162" t="s">
        <v>2156</v>
      </c>
      <c r="F778" s="163" t="s">
        <v>3081</v>
      </c>
      <c r="H778" s="162" t="s">
        <v>2156</v>
      </c>
      <c r="I778" s="345"/>
      <c r="L778" s="160"/>
      <c r="M778" s="164"/>
      <c r="N778" s="165"/>
      <c r="O778" s="165"/>
      <c r="P778" s="165"/>
      <c r="Q778" s="165"/>
      <c r="R778" s="165"/>
      <c r="S778" s="165"/>
      <c r="T778" s="166"/>
      <c r="AT778" s="162" t="s">
        <v>2624</v>
      </c>
      <c r="AU778" s="162" t="s">
        <v>2217</v>
      </c>
      <c r="AV778" s="12" t="s">
        <v>2215</v>
      </c>
      <c r="AW778" s="12" t="s">
        <v>26</v>
      </c>
      <c r="AX778" s="12" t="s">
        <v>2207</v>
      </c>
      <c r="AY778" s="162" t="s">
        <v>2612</v>
      </c>
    </row>
    <row r="779" spans="1:65" s="13" customFormat="1">
      <c r="B779" s="167"/>
      <c r="D779" s="161" t="s">
        <v>2624</v>
      </c>
      <c r="E779" s="168" t="s">
        <v>2156</v>
      </c>
      <c r="F779" s="169" t="s">
        <v>3082</v>
      </c>
      <c r="H779" s="170">
        <v>10.199999999999999</v>
      </c>
      <c r="I779" s="346"/>
      <c r="L779" s="167"/>
      <c r="M779" s="171"/>
      <c r="N779" s="172"/>
      <c r="O779" s="172"/>
      <c r="P779" s="172"/>
      <c r="Q779" s="172"/>
      <c r="R779" s="172"/>
      <c r="S779" s="172"/>
      <c r="T779" s="173"/>
      <c r="AT779" s="168" t="s">
        <v>2624</v>
      </c>
      <c r="AU779" s="168" t="s">
        <v>2217</v>
      </c>
      <c r="AV779" s="13" t="s">
        <v>2217</v>
      </c>
      <c r="AW779" s="13" t="s">
        <v>26</v>
      </c>
      <c r="AX779" s="13" t="s">
        <v>2207</v>
      </c>
      <c r="AY779" s="168" t="s">
        <v>2612</v>
      </c>
    </row>
    <row r="780" spans="1:65" s="13" customFormat="1">
      <c r="B780" s="167"/>
      <c r="D780" s="161" t="s">
        <v>2624</v>
      </c>
      <c r="E780" s="168" t="s">
        <v>2156</v>
      </c>
      <c r="F780" s="169" t="s">
        <v>3083</v>
      </c>
      <c r="H780" s="170">
        <v>8.7360000000000007</v>
      </c>
      <c r="I780" s="346"/>
      <c r="L780" s="167"/>
      <c r="M780" s="171"/>
      <c r="N780" s="172"/>
      <c r="O780" s="172"/>
      <c r="P780" s="172"/>
      <c r="Q780" s="172"/>
      <c r="R780" s="172"/>
      <c r="S780" s="172"/>
      <c r="T780" s="173"/>
      <c r="AT780" s="168" t="s">
        <v>2624</v>
      </c>
      <c r="AU780" s="168" t="s">
        <v>2217</v>
      </c>
      <c r="AV780" s="13" t="s">
        <v>2217</v>
      </c>
      <c r="AW780" s="13" t="s">
        <v>26</v>
      </c>
      <c r="AX780" s="13" t="s">
        <v>2207</v>
      </c>
      <c r="AY780" s="168" t="s">
        <v>2612</v>
      </c>
    </row>
    <row r="781" spans="1:65" s="13" customFormat="1">
      <c r="B781" s="167"/>
      <c r="D781" s="161" t="s">
        <v>2624</v>
      </c>
      <c r="E781" s="168" t="s">
        <v>2156</v>
      </c>
      <c r="F781" s="169" t="s">
        <v>3084</v>
      </c>
      <c r="H781" s="170">
        <v>4.1040000000000001</v>
      </c>
      <c r="I781" s="346"/>
      <c r="L781" s="167"/>
      <c r="M781" s="171"/>
      <c r="N781" s="172"/>
      <c r="O781" s="172"/>
      <c r="P781" s="172"/>
      <c r="Q781" s="172"/>
      <c r="R781" s="172"/>
      <c r="S781" s="172"/>
      <c r="T781" s="173"/>
      <c r="AT781" s="168" t="s">
        <v>2624</v>
      </c>
      <c r="AU781" s="168" t="s">
        <v>2217</v>
      </c>
      <c r="AV781" s="13" t="s">
        <v>2217</v>
      </c>
      <c r="AW781" s="13" t="s">
        <v>26</v>
      </c>
      <c r="AX781" s="13" t="s">
        <v>2207</v>
      </c>
      <c r="AY781" s="168" t="s">
        <v>2612</v>
      </c>
    </row>
    <row r="782" spans="1:65" s="14" customFormat="1">
      <c r="B782" s="174"/>
      <c r="D782" s="161" t="s">
        <v>2624</v>
      </c>
      <c r="E782" s="175" t="s">
        <v>2156</v>
      </c>
      <c r="F782" s="176" t="s">
        <v>2638</v>
      </c>
      <c r="H782" s="177">
        <v>23.04</v>
      </c>
      <c r="I782" s="347"/>
      <c r="L782" s="174"/>
      <c r="M782" s="178"/>
      <c r="N782" s="179"/>
      <c r="O782" s="179"/>
      <c r="P782" s="179"/>
      <c r="Q782" s="179"/>
      <c r="R782" s="179"/>
      <c r="S782" s="179"/>
      <c r="T782" s="180"/>
      <c r="AT782" s="175" t="s">
        <v>2624</v>
      </c>
      <c r="AU782" s="175" t="s">
        <v>2217</v>
      </c>
      <c r="AV782" s="14" t="s">
        <v>2329</v>
      </c>
      <c r="AW782" s="14" t="s">
        <v>26</v>
      </c>
      <c r="AX782" s="14" t="s">
        <v>2207</v>
      </c>
      <c r="AY782" s="175" t="s">
        <v>2612</v>
      </c>
    </row>
    <row r="783" spans="1:65" s="15" customFormat="1">
      <c r="B783" s="181"/>
      <c r="D783" s="161" t="s">
        <v>2624</v>
      </c>
      <c r="E783" s="182" t="s">
        <v>2156</v>
      </c>
      <c r="F783" s="183" t="s">
        <v>2641</v>
      </c>
      <c r="H783" s="184">
        <v>84.240000000000009</v>
      </c>
      <c r="I783" s="348"/>
      <c r="L783" s="181"/>
      <c r="M783" s="185"/>
      <c r="N783" s="186"/>
      <c r="O783" s="186"/>
      <c r="P783" s="186"/>
      <c r="Q783" s="186"/>
      <c r="R783" s="186"/>
      <c r="S783" s="186"/>
      <c r="T783" s="187"/>
      <c r="AT783" s="182" t="s">
        <v>2624</v>
      </c>
      <c r="AU783" s="182" t="s">
        <v>2217</v>
      </c>
      <c r="AV783" s="15" t="s">
        <v>2389</v>
      </c>
      <c r="AW783" s="15" t="s">
        <v>26</v>
      </c>
      <c r="AX783" s="15" t="s">
        <v>2215</v>
      </c>
      <c r="AY783" s="182" t="s">
        <v>2612</v>
      </c>
    </row>
    <row r="784" spans="1:65" s="11" customFormat="1" ht="22.9" customHeight="1">
      <c r="B784" s="134"/>
      <c r="D784" s="135" t="s">
        <v>2206</v>
      </c>
      <c r="E784" s="144" t="s">
        <v>2386</v>
      </c>
      <c r="F784" s="144" t="s">
        <v>3085</v>
      </c>
      <c r="I784" s="350"/>
      <c r="J784" s="145">
        <f>BK784</f>
        <v>0</v>
      </c>
      <c r="L784" s="134"/>
      <c r="M784" s="138"/>
      <c r="N784" s="139"/>
      <c r="O784" s="139"/>
      <c r="P784" s="140">
        <f>SUM(P785:P871)</f>
        <v>466.37958800000001</v>
      </c>
      <c r="Q784" s="139"/>
      <c r="R784" s="140">
        <f>SUM(R785:R871)</f>
        <v>209.26460476</v>
      </c>
      <c r="S784" s="139"/>
      <c r="T784" s="141">
        <f>SUM(T785:T871)</f>
        <v>0</v>
      </c>
      <c r="AR784" s="135" t="s">
        <v>2215</v>
      </c>
      <c r="AT784" s="142" t="s">
        <v>2206</v>
      </c>
      <c r="AU784" s="142" t="s">
        <v>2215</v>
      </c>
      <c r="AY784" s="135" t="s">
        <v>2612</v>
      </c>
      <c r="BK784" s="143">
        <f>SUM(BK785:BK871)</f>
        <v>0</v>
      </c>
    </row>
    <row r="785" spans="1:65" s="1" customFormat="1" ht="16.5" customHeight="1">
      <c r="A785" s="29"/>
      <c r="B785" s="146"/>
      <c r="C785" s="147" t="s">
        <v>3119</v>
      </c>
      <c r="D785" s="147" t="s">
        <v>2618</v>
      </c>
      <c r="E785" s="148" t="s">
        <v>3087</v>
      </c>
      <c r="F785" s="149" t="s">
        <v>3088</v>
      </c>
      <c r="G785" s="150" t="s">
        <v>2297</v>
      </c>
      <c r="H785" s="151">
        <v>119.25</v>
      </c>
      <c r="I785" s="344"/>
      <c r="J785" s="152">
        <f>ROUND(I785*H785,2)</f>
        <v>0</v>
      </c>
      <c r="K785" s="153"/>
      <c r="L785" s="30"/>
      <c r="M785" s="154" t="s">
        <v>2156</v>
      </c>
      <c r="N785" s="155" t="s">
        <v>2172</v>
      </c>
      <c r="O785" s="156">
        <v>0.21</v>
      </c>
      <c r="P785" s="156">
        <f>O785*H785</f>
        <v>25.0425</v>
      </c>
      <c r="Q785" s="156">
        <v>0.23</v>
      </c>
      <c r="R785" s="156">
        <f>Q785*H785</f>
        <v>27.427500000000002</v>
      </c>
      <c r="S785" s="156">
        <v>0</v>
      </c>
      <c r="T785" s="157">
        <f>S785*H785</f>
        <v>0</v>
      </c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R785" s="158" t="s">
        <v>2389</v>
      </c>
      <c r="AT785" s="158" t="s">
        <v>2618</v>
      </c>
      <c r="AU785" s="158" t="s">
        <v>2217</v>
      </c>
      <c r="AY785" s="17" t="s">
        <v>2612</v>
      </c>
      <c r="BE785" s="159">
        <f>IF(N785="základní",J785,0)</f>
        <v>0</v>
      </c>
      <c r="BF785" s="159">
        <f>IF(N785="snížená",J785,0)</f>
        <v>0</v>
      </c>
      <c r="BG785" s="159">
        <f>IF(N785="zákl. přenesená",J785,0)</f>
        <v>0</v>
      </c>
      <c r="BH785" s="159">
        <f>IF(N785="sníž. přenesená",J785,0)</f>
        <v>0</v>
      </c>
      <c r="BI785" s="159">
        <f>IF(N785="nulová",J785,0)</f>
        <v>0</v>
      </c>
      <c r="BJ785" s="17" t="s">
        <v>2215</v>
      </c>
      <c r="BK785" s="159">
        <f>ROUND(I785*H785,2)</f>
        <v>0</v>
      </c>
      <c r="BL785" s="17" t="s">
        <v>2389</v>
      </c>
      <c r="BM785" s="158" t="s">
        <v>3089</v>
      </c>
    </row>
    <row r="786" spans="1:65" s="12" customFormat="1">
      <c r="B786" s="160"/>
      <c r="D786" s="161" t="s">
        <v>2624</v>
      </c>
      <c r="E786" s="162" t="s">
        <v>2156</v>
      </c>
      <c r="F786" s="163" t="s">
        <v>3090</v>
      </c>
      <c r="H786" s="162" t="s">
        <v>2156</v>
      </c>
      <c r="I786" s="345"/>
      <c r="L786" s="160"/>
      <c r="M786" s="164"/>
      <c r="N786" s="165"/>
      <c r="O786" s="165"/>
      <c r="P786" s="165"/>
      <c r="Q786" s="165"/>
      <c r="R786" s="165"/>
      <c r="S786" s="165"/>
      <c r="T786" s="166"/>
      <c r="AT786" s="162" t="s">
        <v>2624</v>
      </c>
      <c r="AU786" s="162" t="s">
        <v>2217</v>
      </c>
      <c r="AV786" s="12" t="s">
        <v>2215</v>
      </c>
      <c r="AW786" s="12" t="s">
        <v>26</v>
      </c>
      <c r="AX786" s="12" t="s">
        <v>2207</v>
      </c>
      <c r="AY786" s="162" t="s">
        <v>2612</v>
      </c>
    </row>
    <row r="787" spans="1:65" s="12" customFormat="1">
      <c r="B787" s="160"/>
      <c r="D787" s="161" t="s">
        <v>2624</v>
      </c>
      <c r="E787" s="162" t="s">
        <v>2156</v>
      </c>
      <c r="F787" s="163" t="s">
        <v>3091</v>
      </c>
      <c r="H787" s="162" t="s">
        <v>2156</v>
      </c>
      <c r="I787" s="345"/>
      <c r="L787" s="160"/>
      <c r="M787" s="164"/>
      <c r="N787" s="165"/>
      <c r="O787" s="165"/>
      <c r="P787" s="165"/>
      <c r="Q787" s="165"/>
      <c r="R787" s="165"/>
      <c r="S787" s="165"/>
      <c r="T787" s="166"/>
      <c r="AT787" s="162" t="s">
        <v>2624</v>
      </c>
      <c r="AU787" s="162" t="s">
        <v>2217</v>
      </c>
      <c r="AV787" s="12" t="s">
        <v>2215</v>
      </c>
      <c r="AW787" s="12" t="s">
        <v>26</v>
      </c>
      <c r="AX787" s="12" t="s">
        <v>2207</v>
      </c>
      <c r="AY787" s="162" t="s">
        <v>2612</v>
      </c>
    </row>
    <row r="788" spans="1:65" s="13" customFormat="1">
      <c r="B788" s="167"/>
      <c r="D788" s="161" t="s">
        <v>2624</v>
      </c>
      <c r="E788" s="168" t="s">
        <v>2156</v>
      </c>
      <c r="F788" s="169" t="s">
        <v>3092</v>
      </c>
      <c r="H788" s="170">
        <v>34.75</v>
      </c>
      <c r="I788" s="346"/>
      <c r="L788" s="167"/>
      <c r="M788" s="171"/>
      <c r="N788" s="172"/>
      <c r="O788" s="172"/>
      <c r="P788" s="172"/>
      <c r="Q788" s="172"/>
      <c r="R788" s="172"/>
      <c r="S788" s="172"/>
      <c r="T788" s="173"/>
      <c r="AT788" s="168" t="s">
        <v>2624</v>
      </c>
      <c r="AU788" s="168" t="s">
        <v>2217</v>
      </c>
      <c r="AV788" s="13" t="s">
        <v>2217</v>
      </c>
      <c r="AW788" s="13" t="s">
        <v>26</v>
      </c>
      <c r="AX788" s="13" t="s">
        <v>2207</v>
      </c>
      <c r="AY788" s="168" t="s">
        <v>2612</v>
      </c>
    </row>
    <row r="789" spans="1:65" s="12" customFormat="1">
      <c r="B789" s="160"/>
      <c r="D789" s="161" t="s">
        <v>2624</v>
      </c>
      <c r="E789" s="162" t="s">
        <v>2156</v>
      </c>
      <c r="F789" s="163" t="s">
        <v>2721</v>
      </c>
      <c r="H789" s="162" t="s">
        <v>2156</v>
      </c>
      <c r="I789" s="345"/>
      <c r="L789" s="160"/>
      <c r="M789" s="164"/>
      <c r="N789" s="165"/>
      <c r="O789" s="165"/>
      <c r="P789" s="165"/>
      <c r="Q789" s="165"/>
      <c r="R789" s="165"/>
      <c r="S789" s="165"/>
      <c r="T789" s="166"/>
      <c r="AT789" s="162" t="s">
        <v>2624</v>
      </c>
      <c r="AU789" s="162" t="s">
        <v>2217</v>
      </c>
      <c r="AV789" s="12" t="s">
        <v>2215</v>
      </c>
      <c r="AW789" s="12" t="s">
        <v>26</v>
      </c>
      <c r="AX789" s="12" t="s">
        <v>2207</v>
      </c>
      <c r="AY789" s="162" t="s">
        <v>2612</v>
      </c>
    </row>
    <row r="790" spans="1:65" s="13" customFormat="1">
      <c r="B790" s="167"/>
      <c r="D790" s="161" t="s">
        <v>2624</v>
      </c>
      <c r="E790" s="168" t="s">
        <v>2156</v>
      </c>
      <c r="F790" s="169" t="s">
        <v>3093</v>
      </c>
      <c r="H790" s="170">
        <v>84.5</v>
      </c>
      <c r="I790" s="346"/>
      <c r="L790" s="167"/>
      <c r="M790" s="171"/>
      <c r="N790" s="172"/>
      <c r="O790" s="172"/>
      <c r="P790" s="172"/>
      <c r="Q790" s="172"/>
      <c r="R790" s="172"/>
      <c r="S790" s="172"/>
      <c r="T790" s="173"/>
      <c r="AT790" s="168" t="s">
        <v>2624</v>
      </c>
      <c r="AU790" s="168" t="s">
        <v>2217</v>
      </c>
      <c r="AV790" s="13" t="s">
        <v>2217</v>
      </c>
      <c r="AW790" s="13" t="s">
        <v>26</v>
      </c>
      <c r="AX790" s="13" t="s">
        <v>2207</v>
      </c>
      <c r="AY790" s="168" t="s">
        <v>2612</v>
      </c>
    </row>
    <row r="791" spans="1:65" s="14" customFormat="1">
      <c r="B791" s="174"/>
      <c r="D791" s="161" t="s">
        <v>2624</v>
      </c>
      <c r="E791" s="175" t="s">
        <v>2440</v>
      </c>
      <c r="F791" s="176" t="s">
        <v>2638</v>
      </c>
      <c r="H791" s="177">
        <v>119.25</v>
      </c>
      <c r="I791" s="347"/>
      <c r="L791" s="174"/>
      <c r="M791" s="178"/>
      <c r="N791" s="179"/>
      <c r="O791" s="179"/>
      <c r="P791" s="179"/>
      <c r="Q791" s="179"/>
      <c r="R791" s="179"/>
      <c r="S791" s="179"/>
      <c r="T791" s="180"/>
      <c r="AT791" s="175" t="s">
        <v>2624</v>
      </c>
      <c r="AU791" s="175" t="s">
        <v>2217</v>
      </c>
      <c r="AV791" s="14" t="s">
        <v>2329</v>
      </c>
      <c r="AW791" s="14" t="s">
        <v>26</v>
      </c>
      <c r="AX791" s="14" t="s">
        <v>2207</v>
      </c>
      <c r="AY791" s="175" t="s">
        <v>2612</v>
      </c>
    </row>
    <row r="792" spans="1:65" s="15" customFormat="1">
      <c r="B792" s="181"/>
      <c r="D792" s="161" t="s">
        <v>2624</v>
      </c>
      <c r="E792" s="182" t="s">
        <v>2156</v>
      </c>
      <c r="F792" s="183" t="s">
        <v>2641</v>
      </c>
      <c r="H792" s="184">
        <v>119.25</v>
      </c>
      <c r="I792" s="348"/>
      <c r="L792" s="181"/>
      <c r="M792" s="185"/>
      <c r="N792" s="186"/>
      <c r="O792" s="186"/>
      <c r="P792" s="186"/>
      <c r="Q792" s="186"/>
      <c r="R792" s="186"/>
      <c r="S792" s="186"/>
      <c r="T792" s="187"/>
      <c r="AT792" s="182" t="s">
        <v>2624</v>
      </c>
      <c r="AU792" s="182" t="s">
        <v>2217</v>
      </c>
      <c r="AV792" s="15" t="s">
        <v>2389</v>
      </c>
      <c r="AW792" s="15" t="s">
        <v>26</v>
      </c>
      <c r="AX792" s="15" t="s">
        <v>2215</v>
      </c>
      <c r="AY792" s="182" t="s">
        <v>2612</v>
      </c>
    </row>
    <row r="793" spans="1:65" s="1" customFormat="1" ht="16.5" customHeight="1">
      <c r="A793" s="29"/>
      <c r="B793" s="146"/>
      <c r="C793" s="147" t="s">
        <v>3124</v>
      </c>
      <c r="D793" s="147" t="s">
        <v>2618</v>
      </c>
      <c r="E793" s="148" t="s">
        <v>3095</v>
      </c>
      <c r="F793" s="149" t="s">
        <v>3096</v>
      </c>
      <c r="G793" s="150" t="s">
        <v>2297</v>
      </c>
      <c r="H793" s="151">
        <v>170.5</v>
      </c>
      <c r="I793" s="344"/>
      <c r="J793" s="152">
        <f>ROUND(I793*H793,2)</f>
        <v>0</v>
      </c>
      <c r="K793" s="153"/>
      <c r="L793" s="30"/>
      <c r="M793" s="154" t="s">
        <v>2156</v>
      </c>
      <c r="N793" s="155" t="s">
        <v>2172</v>
      </c>
      <c r="O793" s="156">
        <v>0.31</v>
      </c>
      <c r="P793" s="156">
        <f>O793*H793</f>
        <v>52.854999999999997</v>
      </c>
      <c r="Q793" s="156">
        <v>0.34499999999999997</v>
      </c>
      <c r="R793" s="156">
        <f>Q793*H793</f>
        <v>58.822499999999998</v>
      </c>
      <c r="S793" s="156">
        <v>0</v>
      </c>
      <c r="T793" s="157">
        <f>S793*H793</f>
        <v>0</v>
      </c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R793" s="158" t="s">
        <v>2389</v>
      </c>
      <c r="AT793" s="158" t="s">
        <v>2618</v>
      </c>
      <c r="AU793" s="158" t="s">
        <v>2217</v>
      </c>
      <c r="AY793" s="17" t="s">
        <v>2612</v>
      </c>
      <c r="BE793" s="159">
        <f>IF(N793="základní",J793,0)</f>
        <v>0</v>
      </c>
      <c r="BF793" s="159">
        <f>IF(N793="snížená",J793,0)</f>
        <v>0</v>
      </c>
      <c r="BG793" s="159">
        <f>IF(N793="zákl. přenesená",J793,0)</f>
        <v>0</v>
      </c>
      <c r="BH793" s="159">
        <f>IF(N793="sníž. přenesená",J793,0)</f>
        <v>0</v>
      </c>
      <c r="BI793" s="159">
        <f>IF(N793="nulová",J793,0)</f>
        <v>0</v>
      </c>
      <c r="BJ793" s="17" t="s">
        <v>2215</v>
      </c>
      <c r="BK793" s="159">
        <f>ROUND(I793*H793,2)</f>
        <v>0</v>
      </c>
      <c r="BL793" s="17" t="s">
        <v>2389</v>
      </c>
      <c r="BM793" s="158" t="s">
        <v>3097</v>
      </c>
    </row>
    <row r="794" spans="1:65" s="12" customFormat="1">
      <c r="B794" s="160"/>
      <c r="D794" s="161" t="s">
        <v>2624</v>
      </c>
      <c r="E794" s="162" t="s">
        <v>2156</v>
      </c>
      <c r="F794" s="163" t="s">
        <v>3098</v>
      </c>
      <c r="H794" s="162" t="s">
        <v>2156</v>
      </c>
      <c r="I794" s="345"/>
      <c r="L794" s="160"/>
      <c r="M794" s="164"/>
      <c r="N794" s="165"/>
      <c r="O794" s="165"/>
      <c r="P794" s="165"/>
      <c r="Q794" s="165"/>
      <c r="R794" s="165"/>
      <c r="S794" s="165"/>
      <c r="T794" s="166"/>
      <c r="AT794" s="162" t="s">
        <v>2624</v>
      </c>
      <c r="AU794" s="162" t="s">
        <v>2217</v>
      </c>
      <c r="AV794" s="12" t="s">
        <v>2215</v>
      </c>
      <c r="AW794" s="12" t="s">
        <v>26</v>
      </c>
      <c r="AX794" s="12" t="s">
        <v>2207</v>
      </c>
      <c r="AY794" s="162" t="s">
        <v>2612</v>
      </c>
    </row>
    <row r="795" spans="1:65" s="13" customFormat="1">
      <c r="B795" s="167"/>
      <c r="D795" s="161" t="s">
        <v>2624</v>
      </c>
      <c r="E795" s="168" t="s">
        <v>2156</v>
      </c>
      <c r="F795" s="169" t="s">
        <v>3099</v>
      </c>
      <c r="H795" s="170">
        <v>170.5</v>
      </c>
      <c r="I795" s="346"/>
      <c r="L795" s="167"/>
      <c r="M795" s="171"/>
      <c r="N795" s="172"/>
      <c r="O795" s="172"/>
      <c r="P795" s="172"/>
      <c r="Q795" s="172"/>
      <c r="R795" s="172"/>
      <c r="S795" s="172"/>
      <c r="T795" s="173"/>
      <c r="AT795" s="168" t="s">
        <v>2624</v>
      </c>
      <c r="AU795" s="168" t="s">
        <v>2217</v>
      </c>
      <c r="AV795" s="13" t="s">
        <v>2217</v>
      </c>
      <c r="AW795" s="13" t="s">
        <v>26</v>
      </c>
      <c r="AX795" s="13" t="s">
        <v>2207</v>
      </c>
      <c r="AY795" s="168" t="s">
        <v>2612</v>
      </c>
    </row>
    <row r="796" spans="1:65" s="14" customFormat="1">
      <c r="B796" s="174"/>
      <c r="D796" s="161" t="s">
        <v>2624</v>
      </c>
      <c r="E796" s="175" t="s">
        <v>2156</v>
      </c>
      <c r="F796" s="176" t="s">
        <v>2638</v>
      </c>
      <c r="H796" s="177">
        <v>170.5</v>
      </c>
      <c r="I796" s="347"/>
      <c r="L796" s="174"/>
      <c r="M796" s="178"/>
      <c r="N796" s="179"/>
      <c r="O796" s="179"/>
      <c r="P796" s="179"/>
      <c r="Q796" s="179"/>
      <c r="R796" s="179"/>
      <c r="S796" s="179"/>
      <c r="T796" s="180"/>
      <c r="AT796" s="175" t="s">
        <v>2624</v>
      </c>
      <c r="AU796" s="175" t="s">
        <v>2217</v>
      </c>
      <c r="AV796" s="14" t="s">
        <v>2329</v>
      </c>
      <c r="AW796" s="14" t="s">
        <v>26</v>
      </c>
      <c r="AX796" s="14" t="s">
        <v>2207</v>
      </c>
      <c r="AY796" s="175" t="s">
        <v>2612</v>
      </c>
    </row>
    <row r="797" spans="1:65" s="15" customFormat="1">
      <c r="B797" s="181"/>
      <c r="D797" s="161" t="s">
        <v>2624</v>
      </c>
      <c r="E797" s="182" t="s">
        <v>2156</v>
      </c>
      <c r="F797" s="183" t="s">
        <v>2641</v>
      </c>
      <c r="H797" s="184">
        <v>170.5</v>
      </c>
      <c r="I797" s="348"/>
      <c r="L797" s="181"/>
      <c r="M797" s="185"/>
      <c r="N797" s="186"/>
      <c r="O797" s="186"/>
      <c r="P797" s="186"/>
      <c r="Q797" s="186"/>
      <c r="R797" s="186"/>
      <c r="S797" s="186"/>
      <c r="T797" s="187"/>
      <c r="AT797" s="182" t="s">
        <v>2624</v>
      </c>
      <c r="AU797" s="182" t="s">
        <v>2217</v>
      </c>
      <c r="AV797" s="15" t="s">
        <v>2389</v>
      </c>
      <c r="AW797" s="15" t="s">
        <v>26</v>
      </c>
      <c r="AX797" s="15" t="s">
        <v>2215</v>
      </c>
      <c r="AY797" s="182" t="s">
        <v>2612</v>
      </c>
    </row>
    <row r="798" spans="1:65" s="1" customFormat="1" ht="16.5" customHeight="1">
      <c r="A798" s="29"/>
      <c r="B798" s="146"/>
      <c r="C798" s="147" t="s">
        <v>3128</v>
      </c>
      <c r="D798" s="147" t="s">
        <v>2618</v>
      </c>
      <c r="E798" s="148" t="s">
        <v>3101</v>
      </c>
      <c r="F798" s="149" t="s">
        <v>3102</v>
      </c>
      <c r="G798" s="150" t="s">
        <v>2297</v>
      </c>
      <c r="H798" s="151">
        <v>87.25</v>
      </c>
      <c r="I798" s="344"/>
      <c r="J798" s="152">
        <f>ROUND(I798*H798,2)</f>
        <v>0</v>
      </c>
      <c r="K798" s="153"/>
      <c r="L798" s="30"/>
      <c r="M798" s="154" t="s">
        <v>2156</v>
      </c>
      <c r="N798" s="155" t="s">
        <v>2172</v>
      </c>
      <c r="O798" s="156">
        <v>0.4</v>
      </c>
      <c r="P798" s="156">
        <f>O798*H798</f>
        <v>34.9</v>
      </c>
      <c r="Q798" s="156">
        <v>0.46</v>
      </c>
      <c r="R798" s="156">
        <f>Q798*H798</f>
        <v>40.135000000000005</v>
      </c>
      <c r="S798" s="156">
        <v>0</v>
      </c>
      <c r="T798" s="157">
        <f>S798*H798</f>
        <v>0</v>
      </c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R798" s="158" t="s">
        <v>2389</v>
      </c>
      <c r="AT798" s="158" t="s">
        <v>2618</v>
      </c>
      <c r="AU798" s="158" t="s">
        <v>2217</v>
      </c>
      <c r="AY798" s="17" t="s">
        <v>2612</v>
      </c>
      <c r="BE798" s="159">
        <f>IF(N798="základní",J798,0)</f>
        <v>0</v>
      </c>
      <c r="BF798" s="159">
        <f>IF(N798="snížená",J798,0)</f>
        <v>0</v>
      </c>
      <c r="BG798" s="159">
        <f>IF(N798="zákl. přenesená",J798,0)</f>
        <v>0</v>
      </c>
      <c r="BH798" s="159">
        <f>IF(N798="sníž. přenesená",J798,0)</f>
        <v>0</v>
      </c>
      <c r="BI798" s="159">
        <f>IF(N798="nulová",J798,0)</f>
        <v>0</v>
      </c>
      <c r="BJ798" s="17" t="s">
        <v>2215</v>
      </c>
      <c r="BK798" s="159">
        <f>ROUND(I798*H798,2)</f>
        <v>0</v>
      </c>
      <c r="BL798" s="17" t="s">
        <v>2389</v>
      </c>
      <c r="BM798" s="158" t="s">
        <v>3103</v>
      </c>
    </row>
    <row r="799" spans="1:65" s="12" customFormat="1">
      <c r="B799" s="160"/>
      <c r="D799" s="161" t="s">
        <v>2624</v>
      </c>
      <c r="E799" s="162" t="s">
        <v>2156</v>
      </c>
      <c r="F799" s="163" t="s">
        <v>2625</v>
      </c>
      <c r="H799" s="162" t="s">
        <v>2156</v>
      </c>
      <c r="I799" s="345"/>
      <c r="L799" s="160"/>
      <c r="M799" s="164"/>
      <c r="N799" s="165"/>
      <c r="O799" s="165"/>
      <c r="P799" s="165"/>
      <c r="Q799" s="165"/>
      <c r="R799" s="165"/>
      <c r="S799" s="165"/>
      <c r="T799" s="166"/>
      <c r="AT799" s="162" t="s">
        <v>2624</v>
      </c>
      <c r="AU799" s="162" t="s">
        <v>2217</v>
      </c>
      <c r="AV799" s="12" t="s">
        <v>2215</v>
      </c>
      <c r="AW799" s="12" t="s">
        <v>26</v>
      </c>
      <c r="AX799" s="12" t="s">
        <v>2207</v>
      </c>
      <c r="AY799" s="162" t="s">
        <v>2612</v>
      </c>
    </row>
    <row r="800" spans="1:65" s="13" customFormat="1">
      <c r="B800" s="167"/>
      <c r="D800" s="161" t="s">
        <v>2624</v>
      </c>
      <c r="E800" s="168" t="s">
        <v>2156</v>
      </c>
      <c r="F800" s="169" t="s">
        <v>3022</v>
      </c>
      <c r="H800" s="170">
        <v>33</v>
      </c>
      <c r="I800" s="346"/>
      <c r="L800" s="167"/>
      <c r="M800" s="171"/>
      <c r="N800" s="172"/>
      <c r="O800" s="172"/>
      <c r="P800" s="172"/>
      <c r="Q800" s="172"/>
      <c r="R800" s="172"/>
      <c r="S800" s="172"/>
      <c r="T800" s="173"/>
      <c r="AT800" s="168" t="s">
        <v>2624</v>
      </c>
      <c r="AU800" s="168" t="s">
        <v>2217</v>
      </c>
      <c r="AV800" s="13" t="s">
        <v>2217</v>
      </c>
      <c r="AW800" s="13" t="s">
        <v>26</v>
      </c>
      <c r="AX800" s="13" t="s">
        <v>2207</v>
      </c>
      <c r="AY800" s="168" t="s">
        <v>2612</v>
      </c>
    </row>
    <row r="801" spans="1:65" s="12" customFormat="1">
      <c r="B801" s="160"/>
      <c r="D801" s="161" t="s">
        <v>2624</v>
      </c>
      <c r="E801" s="162" t="s">
        <v>2156</v>
      </c>
      <c r="F801" s="163" t="s">
        <v>2804</v>
      </c>
      <c r="H801" s="162" t="s">
        <v>2156</v>
      </c>
      <c r="I801" s="345"/>
      <c r="L801" s="160"/>
      <c r="M801" s="164"/>
      <c r="N801" s="165"/>
      <c r="O801" s="165"/>
      <c r="P801" s="165"/>
      <c r="Q801" s="165"/>
      <c r="R801" s="165"/>
      <c r="S801" s="165"/>
      <c r="T801" s="166"/>
      <c r="AT801" s="162" t="s">
        <v>2624</v>
      </c>
      <c r="AU801" s="162" t="s">
        <v>2217</v>
      </c>
      <c r="AV801" s="12" t="s">
        <v>2215</v>
      </c>
      <c r="AW801" s="12" t="s">
        <v>26</v>
      </c>
      <c r="AX801" s="12" t="s">
        <v>2207</v>
      </c>
      <c r="AY801" s="162" t="s">
        <v>2612</v>
      </c>
    </row>
    <row r="802" spans="1:65" s="13" customFormat="1">
      <c r="B802" s="167"/>
      <c r="D802" s="161" t="s">
        <v>2624</v>
      </c>
      <c r="E802" s="168" t="s">
        <v>2156</v>
      </c>
      <c r="F802" s="169" t="s">
        <v>3023</v>
      </c>
      <c r="H802" s="170">
        <v>54.25</v>
      </c>
      <c r="I802" s="346"/>
      <c r="L802" s="167"/>
      <c r="M802" s="171"/>
      <c r="N802" s="172"/>
      <c r="O802" s="172"/>
      <c r="P802" s="172"/>
      <c r="Q802" s="172"/>
      <c r="R802" s="172"/>
      <c r="S802" s="172"/>
      <c r="T802" s="173"/>
      <c r="AT802" s="168" t="s">
        <v>2624</v>
      </c>
      <c r="AU802" s="168" t="s">
        <v>2217</v>
      </c>
      <c r="AV802" s="13" t="s">
        <v>2217</v>
      </c>
      <c r="AW802" s="13" t="s">
        <v>26</v>
      </c>
      <c r="AX802" s="13" t="s">
        <v>2207</v>
      </c>
      <c r="AY802" s="168" t="s">
        <v>2612</v>
      </c>
    </row>
    <row r="803" spans="1:65" s="15" customFormat="1">
      <c r="B803" s="181"/>
      <c r="D803" s="161" t="s">
        <v>2624</v>
      </c>
      <c r="E803" s="182" t="s">
        <v>2156</v>
      </c>
      <c r="F803" s="183" t="s">
        <v>2641</v>
      </c>
      <c r="H803" s="184">
        <v>87.25</v>
      </c>
      <c r="I803" s="348"/>
      <c r="L803" s="181"/>
      <c r="M803" s="185"/>
      <c r="N803" s="186"/>
      <c r="O803" s="186"/>
      <c r="P803" s="186"/>
      <c r="Q803" s="186"/>
      <c r="R803" s="186"/>
      <c r="S803" s="186"/>
      <c r="T803" s="187"/>
      <c r="AT803" s="182" t="s">
        <v>2624</v>
      </c>
      <c r="AU803" s="182" t="s">
        <v>2217</v>
      </c>
      <c r="AV803" s="15" t="s">
        <v>2389</v>
      </c>
      <c r="AW803" s="15" t="s">
        <v>26</v>
      </c>
      <c r="AX803" s="15" t="s">
        <v>2215</v>
      </c>
      <c r="AY803" s="182" t="s">
        <v>2612</v>
      </c>
    </row>
    <row r="804" spans="1:65" s="1" customFormat="1" ht="16.5" customHeight="1">
      <c r="A804" s="29"/>
      <c r="B804" s="146"/>
      <c r="C804" s="147" t="s">
        <v>3132</v>
      </c>
      <c r="D804" s="147" t="s">
        <v>2618</v>
      </c>
      <c r="E804" s="148" t="s">
        <v>3105</v>
      </c>
      <c r="F804" s="149" t="s">
        <v>3106</v>
      </c>
      <c r="G804" s="150" t="s">
        <v>2297</v>
      </c>
      <c r="H804" s="151">
        <v>119.25</v>
      </c>
      <c r="I804" s="344"/>
      <c r="J804" s="152">
        <f>ROUND(I804*H804,2)</f>
        <v>0</v>
      </c>
      <c r="K804" s="153"/>
      <c r="L804" s="30"/>
      <c r="M804" s="154" t="s">
        <v>2156</v>
      </c>
      <c r="N804" s="155" t="s">
        <v>2172</v>
      </c>
      <c r="O804" s="156">
        <v>2.9000000000000001E-2</v>
      </c>
      <c r="P804" s="156">
        <f>O804*H804</f>
        <v>3.45825</v>
      </c>
      <c r="Q804" s="156">
        <v>0.51085999999999998</v>
      </c>
      <c r="R804" s="156">
        <f>Q804*H804</f>
        <v>60.920054999999998</v>
      </c>
      <c r="S804" s="156">
        <v>0</v>
      </c>
      <c r="T804" s="157">
        <f>S804*H804</f>
        <v>0</v>
      </c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R804" s="158" t="s">
        <v>2389</v>
      </c>
      <c r="AT804" s="158" t="s">
        <v>2618</v>
      </c>
      <c r="AU804" s="158" t="s">
        <v>2217</v>
      </c>
      <c r="AY804" s="17" t="s">
        <v>2612</v>
      </c>
      <c r="BE804" s="159">
        <f>IF(N804="základní",J804,0)</f>
        <v>0</v>
      </c>
      <c r="BF804" s="159">
        <f>IF(N804="snížená",J804,0)</f>
        <v>0</v>
      </c>
      <c r="BG804" s="159">
        <f>IF(N804="zákl. přenesená",J804,0)</f>
        <v>0</v>
      </c>
      <c r="BH804" s="159">
        <f>IF(N804="sníž. přenesená",J804,0)</f>
        <v>0</v>
      </c>
      <c r="BI804" s="159">
        <f>IF(N804="nulová",J804,0)</f>
        <v>0</v>
      </c>
      <c r="BJ804" s="17" t="s">
        <v>2215</v>
      </c>
      <c r="BK804" s="159">
        <f>ROUND(I804*H804,2)</f>
        <v>0</v>
      </c>
      <c r="BL804" s="17" t="s">
        <v>2389</v>
      </c>
      <c r="BM804" s="158" t="s">
        <v>3107</v>
      </c>
    </row>
    <row r="805" spans="1:65" s="12" customFormat="1">
      <c r="B805" s="160"/>
      <c r="D805" s="161" t="s">
        <v>2624</v>
      </c>
      <c r="E805" s="162" t="s">
        <v>2156</v>
      </c>
      <c r="F805" s="163" t="s">
        <v>3091</v>
      </c>
      <c r="H805" s="162" t="s">
        <v>2156</v>
      </c>
      <c r="I805" s="345"/>
      <c r="L805" s="160"/>
      <c r="M805" s="164"/>
      <c r="N805" s="165"/>
      <c r="O805" s="165"/>
      <c r="P805" s="165"/>
      <c r="Q805" s="165"/>
      <c r="R805" s="165"/>
      <c r="S805" s="165"/>
      <c r="T805" s="166"/>
      <c r="AT805" s="162" t="s">
        <v>2624</v>
      </c>
      <c r="AU805" s="162" t="s">
        <v>2217</v>
      </c>
      <c r="AV805" s="12" t="s">
        <v>2215</v>
      </c>
      <c r="AW805" s="12" t="s">
        <v>26</v>
      </c>
      <c r="AX805" s="12" t="s">
        <v>2207</v>
      </c>
      <c r="AY805" s="162" t="s">
        <v>2612</v>
      </c>
    </row>
    <row r="806" spans="1:65" s="13" customFormat="1">
      <c r="B806" s="167"/>
      <c r="D806" s="161" t="s">
        <v>2624</v>
      </c>
      <c r="E806" s="168" t="s">
        <v>2156</v>
      </c>
      <c r="F806" s="169" t="s">
        <v>2567</v>
      </c>
      <c r="H806" s="170">
        <v>34.75</v>
      </c>
      <c r="I806" s="346"/>
      <c r="L806" s="167"/>
      <c r="M806" s="171"/>
      <c r="N806" s="172"/>
      <c r="O806" s="172"/>
      <c r="P806" s="172"/>
      <c r="Q806" s="172"/>
      <c r="R806" s="172"/>
      <c r="S806" s="172"/>
      <c r="T806" s="173"/>
      <c r="AT806" s="168" t="s">
        <v>2624</v>
      </c>
      <c r="AU806" s="168" t="s">
        <v>2217</v>
      </c>
      <c r="AV806" s="13" t="s">
        <v>2217</v>
      </c>
      <c r="AW806" s="13" t="s">
        <v>26</v>
      </c>
      <c r="AX806" s="13" t="s">
        <v>2207</v>
      </c>
      <c r="AY806" s="168" t="s">
        <v>2612</v>
      </c>
    </row>
    <row r="807" spans="1:65" s="12" customFormat="1">
      <c r="B807" s="160"/>
      <c r="D807" s="161" t="s">
        <v>2624</v>
      </c>
      <c r="E807" s="162" t="s">
        <v>2156</v>
      </c>
      <c r="F807" s="163" t="s">
        <v>2721</v>
      </c>
      <c r="H807" s="162" t="s">
        <v>2156</v>
      </c>
      <c r="I807" s="345"/>
      <c r="L807" s="160"/>
      <c r="M807" s="164"/>
      <c r="N807" s="165"/>
      <c r="O807" s="165"/>
      <c r="P807" s="165"/>
      <c r="Q807" s="165"/>
      <c r="R807" s="165"/>
      <c r="S807" s="165"/>
      <c r="T807" s="166"/>
      <c r="AT807" s="162" t="s">
        <v>2624</v>
      </c>
      <c r="AU807" s="162" t="s">
        <v>2217</v>
      </c>
      <c r="AV807" s="12" t="s">
        <v>2215</v>
      </c>
      <c r="AW807" s="12" t="s">
        <v>26</v>
      </c>
      <c r="AX807" s="12" t="s">
        <v>2207</v>
      </c>
      <c r="AY807" s="162" t="s">
        <v>2612</v>
      </c>
    </row>
    <row r="808" spans="1:65" s="13" customFormat="1">
      <c r="B808" s="167"/>
      <c r="D808" s="161" t="s">
        <v>2624</v>
      </c>
      <c r="E808" s="168" t="s">
        <v>2156</v>
      </c>
      <c r="F808" s="169" t="s">
        <v>2569</v>
      </c>
      <c r="H808" s="170">
        <v>84.5</v>
      </c>
      <c r="I808" s="346"/>
      <c r="L808" s="167"/>
      <c r="M808" s="171"/>
      <c r="N808" s="172"/>
      <c r="O808" s="172"/>
      <c r="P808" s="172"/>
      <c r="Q808" s="172"/>
      <c r="R808" s="172"/>
      <c r="S808" s="172"/>
      <c r="T808" s="173"/>
      <c r="AT808" s="168" t="s">
        <v>2624</v>
      </c>
      <c r="AU808" s="168" t="s">
        <v>2217</v>
      </c>
      <c r="AV808" s="13" t="s">
        <v>2217</v>
      </c>
      <c r="AW808" s="13" t="s">
        <v>26</v>
      </c>
      <c r="AX808" s="13" t="s">
        <v>2207</v>
      </c>
      <c r="AY808" s="168" t="s">
        <v>2612</v>
      </c>
    </row>
    <row r="809" spans="1:65" s="15" customFormat="1">
      <c r="B809" s="181"/>
      <c r="D809" s="161" t="s">
        <v>2624</v>
      </c>
      <c r="E809" s="182" t="s">
        <v>2156</v>
      </c>
      <c r="F809" s="183" t="s">
        <v>2641</v>
      </c>
      <c r="H809" s="184">
        <v>119.25</v>
      </c>
      <c r="I809" s="348"/>
      <c r="L809" s="181"/>
      <c r="M809" s="185"/>
      <c r="N809" s="186"/>
      <c r="O809" s="186"/>
      <c r="P809" s="186"/>
      <c r="Q809" s="186"/>
      <c r="R809" s="186"/>
      <c r="S809" s="186"/>
      <c r="T809" s="187"/>
      <c r="AT809" s="182" t="s">
        <v>2624</v>
      </c>
      <c r="AU809" s="182" t="s">
        <v>2217</v>
      </c>
      <c r="AV809" s="15" t="s">
        <v>2389</v>
      </c>
      <c r="AW809" s="15" t="s">
        <v>26</v>
      </c>
      <c r="AX809" s="15" t="s">
        <v>2215</v>
      </c>
      <c r="AY809" s="182" t="s">
        <v>2612</v>
      </c>
    </row>
    <row r="810" spans="1:65" s="1" customFormat="1" ht="16.5" customHeight="1">
      <c r="A810" s="29"/>
      <c r="B810" s="146"/>
      <c r="C810" s="147" t="s">
        <v>3137</v>
      </c>
      <c r="D810" s="147" t="s">
        <v>2618</v>
      </c>
      <c r="E810" s="148" t="s">
        <v>3109</v>
      </c>
      <c r="F810" s="149" t="s">
        <v>3110</v>
      </c>
      <c r="G810" s="150" t="s">
        <v>2297</v>
      </c>
      <c r="H810" s="151">
        <v>204.5</v>
      </c>
      <c r="I810" s="344"/>
      <c r="J810" s="152">
        <f>ROUND(I810*H810,2)</f>
        <v>0</v>
      </c>
      <c r="K810" s="153"/>
      <c r="L810" s="30"/>
      <c r="M810" s="154" t="s">
        <v>2156</v>
      </c>
      <c r="N810" s="155" t="s">
        <v>2172</v>
      </c>
      <c r="O810" s="156">
        <v>8.0000000000000002E-3</v>
      </c>
      <c r="P810" s="156">
        <f>O810*H810</f>
        <v>1.6360000000000001</v>
      </c>
      <c r="Q810" s="156">
        <v>3.4000000000000002E-4</v>
      </c>
      <c r="R810" s="156">
        <f>Q810*H810</f>
        <v>6.9530000000000008E-2</v>
      </c>
      <c r="S810" s="156">
        <v>0</v>
      </c>
      <c r="T810" s="157">
        <f>S810*H810</f>
        <v>0</v>
      </c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R810" s="158" t="s">
        <v>2389</v>
      </c>
      <c r="AT810" s="158" t="s">
        <v>2618</v>
      </c>
      <c r="AU810" s="158" t="s">
        <v>2217</v>
      </c>
      <c r="AY810" s="17" t="s">
        <v>2612</v>
      </c>
      <c r="BE810" s="159">
        <f>IF(N810="základní",J810,0)</f>
        <v>0</v>
      </c>
      <c r="BF810" s="159">
        <f>IF(N810="snížená",J810,0)</f>
        <v>0</v>
      </c>
      <c r="BG810" s="159">
        <f>IF(N810="zákl. přenesená",J810,0)</f>
        <v>0</v>
      </c>
      <c r="BH810" s="159">
        <f>IF(N810="sníž. přenesená",J810,0)</f>
        <v>0</v>
      </c>
      <c r="BI810" s="159">
        <f>IF(N810="nulová",J810,0)</f>
        <v>0</v>
      </c>
      <c r="BJ810" s="17" t="s">
        <v>2215</v>
      </c>
      <c r="BK810" s="159">
        <f>ROUND(I810*H810,2)</f>
        <v>0</v>
      </c>
      <c r="BL810" s="17" t="s">
        <v>2389</v>
      </c>
      <c r="BM810" s="158" t="s">
        <v>3111</v>
      </c>
    </row>
    <row r="811" spans="1:65" s="12" customFormat="1">
      <c r="B811" s="160"/>
      <c r="D811" s="161" t="s">
        <v>2624</v>
      </c>
      <c r="E811" s="162" t="s">
        <v>2156</v>
      </c>
      <c r="F811" s="163" t="s">
        <v>3091</v>
      </c>
      <c r="H811" s="162" t="s">
        <v>2156</v>
      </c>
      <c r="I811" s="345"/>
      <c r="L811" s="160"/>
      <c r="M811" s="164"/>
      <c r="N811" s="165"/>
      <c r="O811" s="165"/>
      <c r="P811" s="165"/>
      <c r="Q811" s="165"/>
      <c r="R811" s="165"/>
      <c r="S811" s="165"/>
      <c r="T811" s="166"/>
      <c r="AT811" s="162" t="s">
        <v>2624</v>
      </c>
      <c r="AU811" s="162" t="s">
        <v>2217</v>
      </c>
      <c r="AV811" s="12" t="s">
        <v>2215</v>
      </c>
      <c r="AW811" s="12" t="s">
        <v>26</v>
      </c>
      <c r="AX811" s="12" t="s">
        <v>2207</v>
      </c>
      <c r="AY811" s="162" t="s">
        <v>2612</v>
      </c>
    </row>
    <row r="812" spans="1:65" s="13" customFormat="1">
      <c r="B812" s="167"/>
      <c r="D812" s="161" t="s">
        <v>2624</v>
      </c>
      <c r="E812" s="168" t="s">
        <v>2156</v>
      </c>
      <c r="F812" s="169" t="s">
        <v>2567</v>
      </c>
      <c r="H812" s="170">
        <v>34.75</v>
      </c>
      <c r="I812" s="346"/>
      <c r="L812" s="167"/>
      <c r="M812" s="171"/>
      <c r="N812" s="172"/>
      <c r="O812" s="172"/>
      <c r="P812" s="172"/>
      <c r="Q812" s="172"/>
      <c r="R812" s="172"/>
      <c r="S812" s="172"/>
      <c r="T812" s="173"/>
      <c r="AT812" s="168" t="s">
        <v>2624</v>
      </c>
      <c r="AU812" s="168" t="s">
        <v>2217</v>
      </c>
      <c r="AV812" s="13" t="s">
        <v>2217</v>
      </c>
      <c r="AW812" s="13" t="s">
        <v>26</v>
      </c>
      <c r="AX812" s="13" t="s">
        <v>2207</v>
      </c>
      <c r="AY812" s="168" t="s">
        <v>2612</v>
      </c>
    </row>
    <row r="813" spans="1:65" s="12" customFormat="1">
      <c r="B813" s="160"/>
      <c r="D813" s="161" t="s">
        <v>2624</v>
      </c>
      <c r="E813" s="162" t="s">
        <v>2156</v>
      </c>
      <c r="F813" s="163" t="s">
        <v>2721</v>
      </c>
      <c r="H813" s="162" t="s">
        <v>2156</v>
      </c>
      <c r="I813" s="345"/>
      <c r="L813" s="160"/>
      <c r="M813" s="164"/>
      <c r="N813" s="165"/>
      <c r="O813" s="165"/>
      <c r="P813" s="165"/>
      <c r="Q813" s="165"/>
      <c r="R813" s="165"/>
      <c r="S813" s="165"/>
      <c r="T813" s="166"/>
      <c r="AT813" s="162" t="s">
        <v>2624</v>
      </c>
      <c r="AU813" s="162" t="s">
        <v>2217</v>
      </c>
      <c r="AV813" s="12" t="s">
        <v>2215</v>
      </c>
      <c r="AW813" s="12" t="s">
        <v>26</v>
      </c>
      <c r="AX813" s="12" t="s">
        <v>2207</v>
      </c>
      <c r="AY813" s="162" t="s">
        <v>2612</v>
      </c>
    </row>
    <row r="814" spans="1:65" s="13" customFormat="1">
      <c r="B814" s="167"/>
      <c r="D814" s="161" t="s">
        <v>2624</v>
      </c>
      <c r="E814" s="168" t="s">
        <v>2156</v>
      </c>
      <c r="F814" s="169" t="s">
        <v>2569</v>
      </c>
      <c r="H814" s="170">
        <v>84.5</v>
      </c>
      <c r="I814" s="346"/>
      <c r="L814" s="167"/>
      <c r="M814" s="171"/>
      <c r="N814" s="172"/>
      <c r="O814" s="172"/>
      <c r="P814" s="172"/>
      <c r="Q814" s="172"/>
      <c r="R814" s="172"/>
      <c r="S814" s="172"/>
      <c r="T814" s="173"/>
      <c r="AT814" s="168" t="s">
        <v>2624</v>
      </c>
      <c r="AU814" s="168" t="s">
        <v>2217</v>
      </c>
      <c r="AV814" s="13" t="s">
        <v>2217</v>
      </c>
      <c r="AW814" s="13" t="s">
        <v>26</v>
      </c>
      <c r="AX814" s="13" t="s">
        <v>2207</v>
      </c>
      <c r="AY814" s="168" t="s">
        <v>2612</v>
      </c>
    </row>
    <row r="815" spans="1:65" s="12" customFormat="1">
      <c r="B815" s="160"/>
      <c r="D815" s="161" t="s">
        <v>2624</v>
      </c>
      <c r="E815" s="162" t="s">
        <v>2156</v>
      </c>
      <c r="F815" s="163" t="s">
        <v>2799</v>
      </c>
      <c r="H815" s="162" t="s">
        <v>2156</v>
      </c>
      <c r="I815" s="345"/>
      <c r="L815" s="160"/>
      <c r="M815" s="164"/>
      <c r="N815" s="165"/>
      <c r="O815" s="165"/>
      <c r="P815" s="165"/>
      <c r="Q815" s="165"/>
      <c r="R815" s="165"/>
      <c r="S815" s="165"/>
      <c r="T815" s="166"/>
      <c r="AT815" s="162" t="s">
        <v>2624</v>
      </c>
      <c r="AU815" s="162" t="s">
        <v>2217</v>
      </c>
      <c r="AV815" s="12" t="s">
        <v>2215</v>
      </c>
      <c r="AW815" s="12" t="s">
        <v>26</v>
      </c>
      <c r="AX815" s="12" t="s">
        <v>2207</v>
      </c>
      <c r="AY815" s="162" t="s">
        <v>2612</v>
      </c>
    </row>
    <row r="816" spans="1:65" s="13" customFormat="1">
      <c r="B816" s="167"/>
      <c r="D816" s="161" t="s">
        <v>2624</v>
      </c>
      <c r="E816" s="168" t="s">
        <v>2156</v>
      </c>
      <c r="F816" s="169" t="s">
        <v>2571</v>
      </c>
      <c r="H816" s="170">
        <v>85.25</v>
      </c>
      <c r="I816" s="346"/>
      <c r="L816" s="167"/>
      <c r="M816" s="171"/>
      <c r="N816" s="172"/>
      <c r="O816" s="172"/>
      <c r="P816" s="172"/>
      <c r="Q816" s="172"/>
      <c r="R816" s="172"/>
      <c r="S816" s="172"/>
      <c r="T816" s="173"/>
      <c r="AT816" s="168" t="s">
        <v>2624</v>
      </c>
      <c r="AU816" s="168" t="s">
        <v>2217</v>
      </c>
      <c r="AV816" s="13" t="s">
        <v>2217</v>
      </c>
      <c r="AW816" s="13" t="s">
        <v>26</v>
      </c>
      <c r="AX816" s="13" t="s">
        <v>2207</v>
      </c>
      <c r="AY816" s="168" t="s">
        <v>2612</v>
      </c>
    </row>
    <row r="817" spans="1:65" s="15" customFormat="1">
      <c r="B817" s="181"/>
      <c r="D817" s="161" t="s">
        <v>2624</v>
      </c>
      <c r="E817" s="182" t="s">
        <v>2156</v>
      </c>
      <c r="F817" s="183" t="s">
        <v>2641</v>
      </c>
      <c r="H817" s="184">
        <v>204.5</v>
      </c>
      <c r="I817" s="348"/>
      <c r="L817" s="181"/>
      <c r="M817" s="185"/>
      <c r="N817" s="186"/>
      <c r="O817" s="186"/>
      <c r="P817" s="186"/>
      <c r="Q817" s="186"/>
      <c r="R817" s="186"/>
      <c r="S817" s="186"/>
      <c r="T817" s="187"/>
      <c r="AT817" s="182" t="s">
        <v>2624</v>
      </c>
      <c r="AU817" s="182" t="s">
        <v>2217</v>
      </c>
      <c r="AV817" s="15" t="s">
        <v>2389</v>
      </c>
      <c r="AW817" s="15" t="s">
        <v>26</v>
      </c>
      <c r="AX817" s="15" t="s">
        <v>2215</v>
      </c>
      <c r="AY817" s="182" t="s">
        <v>2612</v>
      </c>
    </row>
    <row r="818" spans="1:65" s="1" customFormat="1" ht="16.5" customHeight="1">
      <c r="A818" s="29"/>
      <c r="B818" s="146"/>
      <c r="C818" s="147" t="s">
        <v>3143</v>
      </c>
      <c r="D818" s="147" t="s">
        <v>2618</v>
      </c>
      <c r="E818" s="148" t="s">
        <v>3113</v>
      </c>
      <c r="F818" s="149" t="s">
        <v>3114</v>
      </c>
      <c r="G818" s="150" t="s">
        <v>2297</v>
      </c>
      <c r="H818" s="151">
        <v>2667.056</v>
      </c>
      <c r="I818" s="344"/>
      <c r="J818" s="152">
        <f>ROUND(I818*H818,2)</f>
        <v>0</v>
      </c>
      <c r="K818" s="153"/>
      <c r="L818" s="30"/>
      <c r="M818" s="154" t="s">
        <v>2156</v>
      </c>
      <c r="N818" s="155" t="s">
        <v>2172</v>
      </c>
      <c r="O818" s="156">
        <v>2E-3</v>
      </c>
      <c r="P818" s="156">
        <f>O818*H818</f>
        <v>5.3341120000000002</v>
      </c>
      <c r="Q818" s="156">
        <v>7.1000000000000002E-4</v>
      </c>
      <c r="R818" s="156">
        <f>Q818*H818</f>
        <v>1.8936097600000001</v>
      </c>
      <c r="S818" s="156">
        <v>0</v>
      </c>
      <c r="T818" s="157">
        <f>S818*H818</f>
        <v>0</v>
      </c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R818" s="158" t="s">
        <v>2389</v>
      </c>
      <c r="AT818" s="158" t="s">
        <v>2618</v>
      </c>
      <c r="AU818" s="158" t="s">
        <v>2217</v>
      </c>
      <c r="AY818" s="17" t="s">
        <v>2612</v>
      </c>
      <c r="BE818" s="159">
        <f>IF(N818="základní",J818,0)</f>
        <v>0</v>
      </c>
      <c r="BF818" s="159">
        <f>IF(N818="snížená",J818,0)</f>
        <v>0</v>
      </c>
      <c r="BG818" s="159">
        <f>IF(N818="zákl. přenesená",J818,0)</f>
        <v>0</v>
      </c>
      <c r="BH818" s="159">
        <f>IF(N818="sníž. přenesená",J818,0)</f>
        <v>0</v>
      </c>
      <c r="BI818" s="159">
        <f>IF(N818="nulová",J818,0)</f>
        <v>0</v>
      </c>
      <c r="BJ818" s="17" t="s">
        <v>2215</v>
      </c>
      <c r="BK818" s="159">
        <f>ROUND(I818*H818,2)</f>
        <v>0</v>
      </c>
      <c r="BL818" s="17" t="s">
        <v>2389</v>
      </c>
      <c r="BM818" s="158" t="s">
        <v>3115</v>
      </c>
    </row>
    <row r="819" spans="1:65" s="12" customFormat="1">
      <c r="B819" s="160"/>
      <c r="D819" s="161" t="s">
        <v>2624</v>
      </c>
      <c r="E819" s="162" t="s">
        <v>2156</v>
      </c>
      <c r="F819" s="163" t="s">
        <v>3116</v>
      </c>
      <c r="H819" s="162" t="s">
        <v>2156</v>
      </c>
      <c r="I819" s="345"/>
      <c r="L819" s="160"/>
      <c r="M819" s="164"/>
      <c r="N819" s="165"/>
      <c r="O819" s="165"/>
      <c r="P819" s="165"/>
      <c r="Q819" s="165"/>
      <c r="R819" s="165"/>
      <c r="S819" s="165"/>
      <c r="T819" s="166"/>
      <c r="AT819" s="162" t="s">
        <v>2624</v>
      </c>
      <c r="AU819" s="162" t="s">
        <v>2217</v>
      </c>
      <c r="AV819" s="12" t="s">
        <v>2215</v>
      </c>
      <c r="AW819" s="12" t="s">
        <v>26</v>
      </c>
      <c r="AX819" s="12" t="s">
        <v>2207</v>
      </c>
      <c r="AY819" s="162" t="s">
        <v>2612</v>
      </c>
    </row>
    <row r="820" spans="1:65" s="13" customFormat="1">
      <c r="B820" s="167"/>
      <c r="D820" s="161" t="s">
        <v>2624</v>
      </c>
      <c r="E820" s="168" t="s">
        <v>2156</v>
      </c>
      <c r="F820" s="169" t="s">
        <v>3117</v>
      </c>
      <c r="H820" s="170">
        <v>228</v>
      </c>
      <c r="I820" s="346"/>
      <c r="L820" s="167"/>
      <c r="M820" s="171"/>
      <c r="N820" s="172"/>
      <c r="O820" s="172"/>
      <c r="P820" s="172"/>
      <c r="Q820" s="172"/>
      <c r="R820" s="172"/>
      <c r="S820" s="172"/>
      <c r="T820" s="173"/>
      <c r="AT820" s="168" t="s">
        <v>2624</v>
      </c>
      <c r="AU820" s="168" t="s">
        <v>2217</v>
      </c>
      <c r="AV820" s="13" t="s">
        <v>2217</v>
      </c>
      <c r="AW820" s="13" t="s">
        <v>26</v>
      </c>
      <c r="AX820" s="13" t="s">
        <v>2207</v>
      </c>
      <c r="AY820" s="168" t="s">
        <v>2612</v>
      </c>
    </row>
    <row r="821" spans="1:65" s="12" customFormat="1">
      <c r="B821" s="160"/>
      <c r="D821" s="161" t="s">
        <v>2624</v>
      </c>
      <c r="E821" s="162" t="s">
        <v>2156</v>
      </c>
      <c r="F821" s="163" t="s">
        <v>2799</v>
      </c>
      <c r="H821" s="162" t="s">
        <v>2156</v>
      </c>
      <c r="I821" s="345"/>
      <c r="L821" s="160"/>
      <c r="M821" s="164"/>
      <c r="N821" s="165"/>
      <c r="O821" s="165"/>
      <c r="P821" s="165"/>
      <c r="Q821" s="165"/>
      <c r="R821" s="165"/>
      <c r="S821" s="165"/>
      <c r="T821" s="166"/>
      <c r="AT821" s="162" t="s">
        <v>2624</v>
      </c>
      <c r="AU821" s="162" t="s">
        <v>2217</v>
      </c>
      <c r="AV821" s="12" t="s">
        <v>2215</v>
      </c>
      <c r="AW821" s="12" t="s">
        <v>26</v>
      </c>
      <c r="AX821" s="12" t="s">
        <v>2207</v>
      </c>
      <c r="AY821" s="162" t="s">
        <v>2612</v>
      </c>
    </row>
    <row r="822" spans="1:65" s="13" customFormat="1">
      <c r="B822" s="167"/>
      <c r="D822" s="161" t="s">
        <v>2624</v>
      </c>
      <c r="E822" s="168" t="s">
        <v>2156</v>
      </c>
      <c r="F822" s="169" t="s">
        <v>2321</v>
      </c>
      <c r="H822" s="170">
        <v>244.25</v>
      </c>
      <c r="I822" s="346"/>
      <c r="L822" s="167"/>
      <c r="M822" s="171"/>
      <c r="N822" s="172"/>
      <c r="O822" s="172"/>
      <c r="P822" s="172"/>
      <c r="Q822" s="172"/>
      <c r="R822" s="172"/>
      <c r="S822" s="172"/>
      <c r="T822" s="173"/>
      <c r="AT822" s="168" t="s">
        <v>2624</v>
      </c>
      <c r="AU822" s="168" t="s">
        <v>2217</v>
      </c>
      <c r="AV822" s="13" t="s">
        <v>2217</v>
      </c>
      <c r="AW822" s="13" t="s">
        <v>26</v>
      </c>
      <c r="AX822" s="13" t="s">
        <v>2207</v>
      </c>
      <c r="AY822" s="168" t="s">
        <v>2612</v>
      </c>
    </row>
    <row r="823" spans="1:65" s="13" customFormat="1">
      <c r="B823" s="167"/>
      <c r="D823" s="161" t="s">
        <v>2624</v>
      </c>
      <c r="E823" s="168" t="s">
        <v>2156</v>
      </c>
      <c r="F823" s="169" t="s">
        <v>2571</v>
      </c>
      <c r="H823" s="170">
        <v>85.25</v>
      </c>
      <c r="I823" s="346"/>
      <c r="L823" s="167"/>
      <c r="M823" s="171"/>
      <c r="N823" s="172"/>
      <c r="O823" s="172"/>
      <c r="P823" s="172"/>
      <c r="Q823" s="172"/>
      <c r="R823" s="172"/>
      <c r="S823" s="172"/>
      <c r="T823" s="173"/>
      <c r="AT823" s="168" t="s">
        <v>2624</v>
      </c>
      <c r="AU823" s="168" t="s">
        <v>2217</v>
      </c>
      <c r="AV823" s="13" t="s">
        <v>2217</v>
      </c>
      <c r="AW823" s="13" t="s">
        <v>26</v>
      </c>
      <c r="AX823" s="13" t="s">
        <v>2207</v>
      </c>
      <c r="AY823" s="168" t="s">
        <v>2612</v>
      </c>
    </row>
    <row r="824" spans="1:65" s="12" customFormat="1">
      <c r="B824" s="160"/>
      <c r="D824" s="161" t="s">
        <v>2624</v>
      </c>
      <c r="E824" s="162" t="s">
        <v>2156</v>
      </c>
      <c r="F824" s="163" t="s">
        <v>3118</v>
      </c>
      <c r="H824" s="162" t="s">
        <v>2156</v>
      </c>
      <c r="I824" s="345"/>
      <c r="L824" s="160"/>
      <c r="M824" s="164"/>
      <c r="N824" s="165"/>
      <c r="O824" s="165"/>
      <c r="P824" s="165"/>
      <c r="Q824" s="165"/>
      <c r="R824" s="165"/>
      <c r="S824" s="165"/>
      <c r="T824" s="166"/>
      <c r="AT824" s="162" t="s">
        <v>2624</v>
      </c>
      <c r="AU824" s="162" t="s">
        <v>2217</v>
      </c>
      <c r="AV824" s="12" t="s">
        <v>2215</v>
      </c>
      <c r="AW824" s="12" t="s">
        <v>26</v>
      </c>
      <c r="AX824" s="12" t="s">
        <v>2207</v>
      </c>
      <c r="AY824" s="162" t="s">
        <v>2612</v>
      </c>
    </row>
    <row r="825" spans="1:65" s="13" customFormat="1">
      <c r="B825" s="167"/>
      <c r="D825" s="161" t="s">
        <v>2624</v>
      </c>
      <c r="E825" s="168" t="s">
        <v>2156</v>
      </c>
      <c r="F825" s="169" t="s">
        <v>2397</v>
      </c>
      <c r="H825" s="170">
        <v>2109.556</v>
      </c>
      <c r="I825" s="346"/>
      <c r="L825" s="167"/>
      <c r="M825" s="171"/>
      <c r="N825" s="172"/>
      <c r="O825" s="172"/>
      <c r="P825" s="172"/>
      <c r="Q825" s="172"/>
      <c r="R825" s="172"/>
      <c r="S825" s="172"/>
      <c r="T825" s="173"/>
      <c r="AT825" s="168" t="s">
        <v>2624</v>
      </c>
      <c r="AU825" s="168" t="s">
        <v>2217</v>
      </c>
      <c r="AV825" s="13" t="s">
        <v>2217</v>
      </c>
      <c r="AW825" s="13" t="s">
        <v>26</v>
      </c>
      <c r="AX825" s="13" t="s">
        <v>2207</v>
      </c>
      <c r="AY825" s="168" t="s">
        <v>2612</v>
      </c>
    </row>
    <row r="826" spans="1:65" s="15" customFormat="1">
      <c r="B826" s="181"/>
      <c r="D826" s="161" t="s">
        <v>2624</v>
      </c>
      <c r="E826" s="182" t="s">
        <v>2156</v>
      </c>
      <c r="F826" s="183" t="s">
        <v>2641</v>
      </c>
      <c r="H826" s="184">
        <v>2667.056</v>
      </c>
      <c r="I826" s="348"/>
      <c r="L826" s="181"/>
      <c r="M826" s="185"/>
      <c r="N826" s="186"/>
      <c r="O826" s="186"/>
      <c r="P826" s="186"/>
      <c r="Q826" s="186"/>
      <c r="R826" s="186"/>
      <c r="S826" s="186"/>
      <c r="T826" s="187"/>
      <c r="AT826" s="182" t="s">
        <v>2624</v>
      </c>
      <c r="AU826" s="182" t="s">
        <v>2217</v>
      </c>
      <c r="AV826" s="15" t="s">
        <v>2389</v>
      </c>
      <c r="AW826" s="15" t="s">
        <v>26</v>
      </c>
      <c r="AX826" s="15" t="s">
        <v>2215</v>
      </c>
      <c r="AY826" s="182" t="s">
        <v>2612</v>
      </c>
    </row>
    <row r="827" spans="1:65" s="1" customFormat="1" ht="16.5" customHeight="1">
      <c r="A827" s="29"/>
      <c r="B827" s="146"/>
      <c r="C827" s="147" t="s">
        <v>3149</v>
      </c>
      <c r="D827" s="147" t="s">
        <v>2618</v>
      </c>
      <c r="E827" s="148" t="s">
        <v>3120</v>
      </c>
      <c r="F827" s="149" t="s">
        <v>3121</v>
      </c>
      <c r="G827" s="150" t="s">
        <v>2297</v>
      </c>
      <c r="H827" s="151">
        <v>85.25</v>
      </c>
      <c r="I827" s="344"/>
      <c r="J827" s="152">
        <f>ROUND(I827*H827,2)</f>
        <v>0</v>
      </c>
      <c r="K827" s="153"/>
      <c r="L827" s="30"/>
      <c r="M827" s="154" t="s">
        <v>2156</v>
      </c>
      <c r="N827" s="155" t="s">
        <v>2172</v>
      </c>
      <c r="O827" s="156">
        <v>0.36699999999999999</v>
      </c>
      <c r="P827" s="156">
        <f>O827*H827</f>
        <v>31.286749999999998</v>
      </c>
      <c r="Q827" s="156">
        <v>0</v>
      </c>
      <c r="R827" s="156">
        <f>Q827*H827</f>
        <v>0</v>
      </c>
      <c r="S827" s="156">
        <v>0</v>
      </c>
      <c r="T827" s="157">
        <f>S827*H827</f>
        <v>0</v>
      </c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R827" s="158" t="s">
        <v>2389</v>
      </c>
      <c r="AT827" s="158" t="s">
        <v>2618</v>
      </c>
      <c r="AU827" s="158" t="s">
        <v>2217</v>
      </c>
      <c r="AY827" s="17" t="s">
        <v>2612</v>
      </c>
      <c r="BE827" s="159">
        <f>IF(N827="základní",J827,0)</f>
        <v>0</v>
      </c>
      <c r="BF827" s="159">
        <f>IF(N827="snížená",J827,0)</f>
        <v>0</v>
      </c>
      <c r="BG827" s="159">
        <f>IF(N827="zákl. přenesená",J827,0)</f>
        <v>0</v>
      </c>
      <c r="BH827" s="159">
        <f>IF(N827="sníž. přenesená",J827,0)</f>
        <v>0</v>
      </c>
      <c r="BI827" s="159">
        <f>IF(N827="nulová",J827,0)</f>
        <v>0</v>
      </c>
      <c r="BJ827" s="17" t="s">
        <v>2215</v>
      </c>
      <c r="BK827" s="159">
        <f>ROUND(I827*H827,2)</f>
        <v>0</v>
      </c>
      <c r="BL827" s="17" t="s">
        <v>2389</v>
      </c>
      <c r="BM827" s="158" t="s">
        <v>3122</v>
      </c>
    </row>
    <row r="828" spans="1:65" s="12" customFormat="1">
      <c r="B828" s="160"/>
      <c r="D828" s="161" t="s">
        <v>2624</v>
      </c>
      <c r="E828" s="162" t="s">
        <v>2156</v>
      </c>
      <c r="F828" s="163" t="s">
        <v>2799</v>
      </c>
      <c r="H828" s="162" t="s">
        <v>2156</v>
      </c>
      <c r="I828" s="345"/>
      <c r="L828" s="160"/>
      <c r="M828" s="164"/>
      <c r="N828" s="165"/>
      <c r="O828" s="165"/>
      <c r="P828" s="165"/>
      <c r="Q828" s="165"/>
      <c r="R828" s="165"/>
      <c r="S828" s="165"/>
      <c r="T828" s="166"/>
      <c r="AT828" s="162" t="s">
        <v>2624</v>
      </c>
      <c r="AU828" s="162" t="s">
        <v>2217</v>
      </c>
      <c r="AV828" s="12" t="s">
        <v>2215</v>
      </c>
      <c r="AW828" s="12" t="s">
        <v>26</v>
      </c>
      <c r="AX828" s="12" t="s">
        <v>2207</v>
      </c>
      <c r="AY828" s="162" t="s">
        <v>2612</v>
      </c>
    </row>
    <row r="829" spans="1:65" s="13" customFormat="1">
      <c r="B829" s="167"/>
      <c r="D829" s="161" t="s">
        <v>2624</v>
      </c>
      <c r="E829" s="168" t="s">
        <v>2156</v>
      </c>
      <c r="F829" s="169" t="s">
        <v>3123</v>
      </c>
      <c r="H829" s="170">
        <v>85.25</v>
      </c>
      <c r="I829" s="346"/>
      <c r="L829" s="167"/>
      <c r="M829" s="171"/>
      <c r="N829" s="172"/>
      <c r="O829" s="172"/>
      <c r="P829" s="172"/>
      <c r="Q829" s="172"/>
      <c r="R829" s="172"/>
      <c r="S829" s="172"/>
      <c r="T829" s="173"/>
      <c r="AT829" s="168" t="s">
        <v>2624</v>
      </c>
      <c r="AU829" s="168" t="s">
        <v>2217</v>
      </c>
      <c r="AV829" s="13" t="s">
        <v>2217</v>
      </c>
      <c r="AW829" s="13" t="s">
        <v>26</v>
      </c>
      <c r="AX829" s="13" t="s">
        <v>2207</v>
      </c>
      <c r="AY829" s="168" t="s">
        <v>2612</v>
      </c>
    </row>
    <row r="830" spans="1:65" s="15" customFormat="1">
      <c r="B830" s="181"/>
      <c r="D830" s="161" t="s">
        <v>2624</v>
      </c>
      <c r="E830" s="182" t="s">
        <v>2156</v>
      </c>
      <c r="F830" s="183" t="s">
        <v>2641</v>
      </c>
      <c r="H830" s="184">
        <v>85.25</v>
      </c>
      <c r="I830" s="348"/>
      <c r="L830" s="181"/>
      <c r="M830" s="185"/>
      <c r="N830" s="186"/>
      <c r="O830" s="186"/>
      <c r="P830" s="186"/>
      <c r="Q830" s="186"/>
      <c r="R830" s="186"/>
      <c r="S830" s="186"/>
      <c r="T830" s="187"/>
      <c r="AT830" s="182" t="s">
        <v>2624</v>
      </c>
      <c r="AU830" s="182" t="s">
        <v>2217</v>
      </c>
      <c r="AV830" s="15" t="s">
        <v>2389</v>
      </c>
      <c r="AW830" s="15" t="s">
        <v>26</v>
      </c>
      <c r="AX830" s="15" t="s">
        <v>2215</v>
      </c>
      <c r="AY830" s="182" t="s">
        <v>2612</v>
      </c>
    </row>
    <row r="831" spans="1:65" s="1" customFormat="1" ht="16.5" customHeight="1">
      <c r="A831" s="29"/>
      <c r="B831" s="146"/>
      <c r="C831" s="147" t="s">
        <v>3155</v>
      </c>
      <c r="D831" s="147" t="s">
        <v>2618</v>
      </c>
      <c r="E831" s="148" t="s">
        <v>3125</v>
      </c>
      <c r="F831" s="149" t="s">
        <v>3126</v>
      </c>
      <c r="G831" s="150" t="s">
        <v>2297</v>
      </c>
      <c r="H831" s="151">
        <v>119.25</v>
      </c>
      <c r="I831" s="344"/>
      <c r="J831" s="152">
        <f>ROUND(I831*H831,2)</f>
        <v>0</v>
      </c>
      <c r="K831" s="153"/>
      <c r="L831" s="30"/>
      <c r="M831" s="154" t="s">
        <v>2156</v>
      </c>
      <c r="N831" s="155" t="s">
        <v>2172</v>
      </c>
      <c r="O831" s="156">
        <v>6.8000000000000005E-2</v>
      </c>
      <c r="P831" s="156">
        <f>O831*H831</f>
        <v>8.109</v>
      </c>
      <c r="Q831" s="156">
        <v>0</v>
      </c>
      <c r="R831" s="156">
        <f>Q831*H831</f>
        <v>0</v>
      </c>
      <c r="S831" s="156">
        <v>0</v>
      </c>
      <c r="T831" s="157">
        <f>S831*H831</f>
        <v>0</v>
      </c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R831" s="158" t="s">
        <v>2389</v>
      </c>
      <c r="AT831" s="158" t="s">
        <v>2618</v>
      </c>
      <c r="AU831" s="158" t="s">
        <v>2217</v>
      </c>
      <c r="AY831" s="17" t="s">
        <v>2612</v>
      </c>
      <c r="BE831" s="159">
        <f>IF(N831="základní",J831,0)</f>
        <v>0</v>
      </c>
      <c r="BF831" s="159">
        <f>IF(N831="snížená",J831,0)</f>
        <v>0</v>
      </c>
      <c r="BG831" s="159">
        <f>IF(N831="zákl. přenesená",J831,0)</f>
        <v>0</v>
      </c>
      <c r="BH831" s="159">
        <f>IF(N831="sníž. přenesená",J831,0)</f>
        <v>0</v>
      </c>
      <c r="BI831" s="159">
        <f>IF(N831="nulová",J831,0)</f>
        <v>0</v>
      </c>
      <c r="BJ831" s="17" t="s">
        <v>2215</v>
      </c>
      <c r="BK831" s="159">
        <f>ROUND(I831*H831,2)</f>
        <v>0</v>
      </c>
      <c r="BL831" s="17" t="s">
        <v>2389</v>
      </c>
      <c r="BM831" s="158" t="s">
        <v>3127</v>
      </c>
    </row>
    <row r="832" spans="1:65" s="12" customFormat="1">
      <c r="B832" s="160"/>
      <c r="D832" s="161" t="s">
        <v>2624</v>
      </c>
      <c r="E832" s="162" t="s">
        <v>2156</v>
      </c>
      <c r="F832" s="163" t="s">
        <v>3091</v>
      </c>
      <c r="H832" s="162" t="s">
        <v>2156</v>
      </c>
      <c r="I832" s="345"/>
      <c r="L832" s="160"/>
      <c r="M832" s="164"/>
      <c r="N832" s="165"/>
      <c r="O832" s="165"/>
      <c r="P832" s="165"/>
      <c r="Q832" s="165"/>
      <c r="R832" s="165"/>
      <c r="S832" s="165"/>
      <c r="T832" s="166"/>
      <c r="AT832" s="162" t="s">
        <v>2624</v>
      </c>
      <c r="AU832" s="162" t="s">
        <v>2217</v>
      </c>
      <c r="AV832" s="12" t="s">
        <v>2215</v>
      </c>
      <c r="AW832" s="12" t="s">
        <v>26</v>
      </c>
      <c r="AX832" s="12" t="s">
        <v>2207</v>
      </c>
      <c r="AY832" s="162" t="s">
        <v>2612</v>
      </c>
    </row>
    <row r="833" spans="1:65" s="13" customFormat="1">
      <c r="B833" s="167"/>
      <c r="D833" s="161" t="s">
        <v>2624</v>
      </c>
      <c r="E833" s="168" t="s">
        <v>2156</v>
      </c>
      <c r="F833" s="169" t="s">
        <v>3092</v>
      </c>
      <c r="H833" s="170">
        <v>34.75</v>
      </c>
      <c r="I833" s="346"/>
      <c r="L833" s="167"/>
      <c r="M833" s="171"/>
      <c r="N833" s="172"/>
      <c r="O833" s="172"/>
      <c r="P833" s="172"/>
      <c r="Q833" s="172"/>
      <c r="R833" s="172"/>
      <c r="S833" s="172"/>
      <c r="T833" s="173"/>
      <c r="AT833" s="168" t="s">
        <v>2624</v>
      </c>
      <c r="AU833" s="168" t="s">
        <v>2217</v>
      </c>
      <c r="AV833" s="13" t="s">
        <v>2217</v>
      </c>
      <c r="AW833" s="13" t="s">
        <v>26</v>
      </c>
      <c r="AX833" s="13" t="s">
        <v>2207</v>
      </c>
      <c r="AY833" s="168" t="s">
        <v>2612</v>
      </c>
    </row>
    <row r="834" spans="1:65" s="12" customFormat="1">
      <c r="B834" s="160"/>
      <c r="D834" s="161" t="s">
        <v>2624</v>
      </c>
      <c r="E834" s="162" t="s">
        <v>2156</v>
      </c>
      <c r="F834" s="163" t="s">
        <v>2721</v>
      </c>
      <c r="H834" s="162" t="s">
        <v>2156</v>
      </c>
      <c r="I834" s="345"/>
      <c r="L834" s="160"/>
      <c r="M834" s="164"/>
      <c r="N834" s="165"/>
      <c r="O834" s="165"/>
      <c r="P834" s="165"/>
      <c r="Q834" s="165"/>
      <c r="R834" s="165"/>
      <c r="S834" s="165"/>
      <c r="T834" s="166"/>
      <c r="AT834" s="162" t="s">
        <v>2624</v>
      </c>
      <c r="AU834" s="162" t="s">
        <v>2217</v>
      </c>
      <c r="AV834" s="12" t="s">
        <v>2215</v>
      </c>
      <c r="AW834" s="12" t="s">
        <v>26</v>
      </c>
      <c r="AX834" s="12" t="s">
        <v>2207</v>
      </c>
      <c r="AY834" s="162" t="s">
        <v>2612</v>
      </c>
    </row>
    <row r="835" spans="1:65" s="13" customFormat="1">
      <c r="B835" s="167"/>
      <c r="D835" s="161" t="s">
        <v>2624</v>
      </c>
      <c r="E835" s="168" t="s">
        <v>2156</v>
      </c>
      <c r="F835" s="169" t="s">
        <v>3093</v>
      </c>
      <c r="H835" s="170">
        <v>84.5</v>
      </c>
      <c r="I835" s="346"/>
      <c r="L835" s="167"/>
      <c r="M835" s="171"/>
      <c r="N835" s="172"/>
      <c r="O835" s="172"/>
      <c r="P835" s="172"/>
      <c r="Q835" s="172"/>
      <c r="R835" s="172"/>
      <c r="S835" s="172"/>
      <c r="T835" s="173"/>
      <c r="AT835" s="168" t="s">
        <v>2624</v>
      </c>
      <c r="AU835" s="168" t="s">
        <v>2217</v>
      </c>
      <c r="AV835" s="13" t="s">
        <v>2217</v>
      </c>
      <c r="AW835" s="13" t="s">
        <v>26</v>
      </c>
      <c r="AX835" s="13" t="s">
        <v>2207</v>
      </c>
      <c r="AY835" s="168" t="s">
        <v>2612</v>
      </c>
    </row>
    <row r="836" spans="1:65" s="15" customFormat="1">
      <c r="B836" s="181"/>
      <c r="D836" s="161" t="s">
        <v>2624</v>
      </c>
      <c r="E836" s="182" t="s">
        <v>2156</v>
      </c>
      <c r="F836" s="183" t="s">
        <v>2641</v>
      </c>
      <c r="H836" s="184">
        <v>119.25</v>
      </c>
      <c r="I836" s="348"/>
      <c r="L836" s="181"/>
      <c r="M836" s="185"/>
      <c r="N836" s="186"/>
      <c r="O836" s="186"/>
      <c r="P836" s="186"/>
      <c r="Q836" s="186"/>
      <c r="R836" s="186"/>
      <c r="S836" s="186"/>
      <c r="T836" s="187"/>
      <c r="AT836" s="182" t="s">
        <v>2624</v>
      </c>
      <c r="AU836" s="182" t="s">
        <v>2217</v>
      </c>
      <c r="AV836" s="15" t="s">
        <v>2389</v>
      </c>
      <c r="AW836" s="15" t="s">
        <v>26</v>
      </c>
      <c r="AX836" s="15" t="s">
        <v>2215</v>
      </c>
      <c r="AY836" s="182" t="s">
        <v>2612</v>
      </c>
    </row>
    <row r="837" spans="1:65" s="1" customFormat="1" ht="16.5" customHeight="1">
      <c r="A837" s="29"/>
      <c r="B837" s="146"/>
      <c r="C837" s="147" t="s">
        <v>3161</v>
      </c>
      <c r="D837" s="147" t="s">
        <v>2618</v>
      </c>
      <c r="E837" s="148" t="s">
        <v>3129</v>
      </c>
      <c r="F837" s="149" t="s">
        <v>3130</v>
      </c>
      <c r="G837" s="150" t="s">
        <v>2297</v>
      </c>
      <c r="H837" s="151">
        <v>85.25</v>
      </c>
      <c r="I837" s="344"/>
      <c r="J837" s="152">
        <f>ROUND(I837*H837,2)</f>
        <v>0</v>
      </c>
      <c r="K837" s="153"/>
      <c r="L837" s="30"/>
      <c r="M837" s="154" t="s">
        <v>2156</v>
      </c>
      <c r="N837" s="155" t="s">
        <v>2172</v>
      </c>
      <c r="O837" s="156">
        <v>0.09</v>
      </c>
      <c r="P837" s="156">
        <f>O837*H837</f>
        <v>7.6724999999999994</v>
      </c>
      <c r="Q837" s="156">
        <v>0</v>
      </c>
      <c r="R837" s="156">
        <f>Q837*H837</f>
        <v>0</v>
      </c>
      <c r="S837" s="156">
        <v>0</v>
      </c>
      <c r="T837" s="157">
        <f>S837*H837</f>
        <v>0</v>
      </c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R837" s="158" t="s">
        <v>2389</v>
      </c>
      <c r="AT837" s="158" t="s">
        <v>2618</v>
      </c>
      <c r="AU837" s="158" t="s">
        <v>2217</v>
      </c>
      <c r="AY837" s="17" t="s">
        <v>2612</v>
      </c>
      <c r="BE837" s="159">
        <f>IF(N837="základní",J837,0)</f>
        <v>0</v>
      </c>
      <c r="BF837" s="159">
        <f>IF(N837="snížená",J837,0)</f>
        <v>0</v>
      </c>
      <c r="BG837" s="159">
        <f>IF(N837="zákl. přenesená",J837,0)</f>
        <v>0</v>
      </c>
      <c r="BH837" s="159">
        <f>IF(N837="sníž. přenesená",J837,0)</f>
        <v>0</v>
      </c>
      <c r="BI837" s="159">
        <f>IF(N837="nulová",J837,0)</f>
        <v>0</v>
      </c>
      <c r="BJ837" s="17" t="s">
        <v>2215</v>
      </c>
      <c r="BK837" s="159">
        <f>ROUND(I837*H837,2)</f>
        <v>0</v>
      </c>
      <c r="BL837" s="17" t="s">
        <v>2389</v>
      </c>
      <c r="BM837" s="158" t="s">
        <v>3131</v>
      </c>
    </row>
    <row r="838" spans="1:65" s="12" customFormat="1">
      <c r="B838" s="160"/>
      <c r="D838" s="161" t="s">
        <v>2624</v>
      </c>
      <c r="E838" s="162" t="s">
        <v>2156</v>
      </c>
      <c r="F838" s="163" t="s">
        <v>2799</v>
      </c>
      <c r="H838" s="162" t="s">
        <v>2156</v>
      </c>
      <c r="I838" s="345"/>
      <c r="L838" s="160"/>
      <c r="M838" s="164"/>
      <c r="N838" s="165"/>
      <c r="O838" s="165"/>
      <c r="P838" s="165"/>
      <c r="Q838" s="165"/>
      <c r="R838" s="165"/>
      <c r="S838" s="165"/>
      <c r="T838" s="166"/>
      <c r="AT838" s="162" t="s">
        <v>2624</v>
      </c>
      <c r="AU838" s="162" t="s">
        <v>2217</v>
      </c>
      <c r="AV838" s="12" t="s">
        <v>2215</v>
      </c>
      <c r="AW838" s="12" t="s">
        <v>26</v>
      </c>
      <c r="AX838" s="12" t="s">
        <v>2207</v>
      </c>
      <c r="AY838" s="162" t="s">
        <v>2612</v>
      </c>
    </row>
    <row r="839" spans="1:65" s="13" customFormat="1">
      <c r="B839" s="167"/>
      <c r="D839" s="161" t="s">
        <v>2624</v>
      </c>
      <c r="E839" s="168" t="s">
        <v>2156</v>
      </c>
      <c r="F839" s="169" t="s">
        <v>3123</v>
      </c>
      <c r="H839" s="170">
        <v>85.25</v>
      </c>
      <c r="I839" s="346"/>
      <c r="L839" s="167"/>
      <c r="M839" s="171"/>
      <c r="N839" s="172"/>
      <c r="O839" s="172"/>
      <c r="P839" s="172"/>
      <c r="Q839" s="172"/>
      <c r="R839" s="172"/>
      <c r="S839" s="172"/>
      <c r="T839" s="173"/>
      <c r="AT839" s="168" t="s">
        <v>2624</v>
      </c>
      <c r="AU839" s="168" t="s">
        <v>2217</v>
      </c>
      <c r="AV839" s="13" t="s">
        <v>2217</v>
      </c>
      <c r="AW839" s="13" t="s">
        <v>26</v>
      </c>
      <c r="AX839" s="13" t="s">
        <v>2207</v>
      </c>
      <c r="AY839" s="168" t="s">
        <v>2612</v>
      </c>
    </row>
    <row r="840" spans="1:65" s="15" customFormat="1">
      <c r="B840" s="181"/>
      <c r="D840" s="161" t="s">
        <v>2624</v>
      </c>
      <c r="E840" s="182" t="s">
        <v>2156</v>
      </c>
      <c r="F840" s="183" t="s">
        <v>2641</v>
      </c>
      <c r="H840" s="184">
        <v>85.25</v>
      </c>
      <c r="I840" s="348"/>
      <c r="L840" s="181"/>
      <c r="M840" s="185"/>
      <c r="N840" s="186"/>
      <c r="O840" s="186"/>
      <c r="P840" s="186"/>
      <c r="Q840" s="186"/>
      <c r="R840" s="186"/>
      <c r="S840" s="186"/>
      <c r="T840" s="187"/>
      <c r="AT840" s="182" t="s">
        <v>2624</v>
      </c>
      <c r="AU840" s="182" t="s">
        <v>2217</v>
      </c>
      <c r="AV840" s="15" t="s">
        <v>2389</v>
      </c>
      <c r="AW840" s="15" t="s">
        <v>26</v>
      </c>
      <c r="AX840" s="15" t="s">
        <v>2215</v>
      </c>
      <c r="AY840" s="182" t="s">
        <v>2612</v>
      </c>
    </row>
    <row r="841" spans="1:65" s="1" customFormat="1" ht="21.75" customHeight="1">
      <c r="A841" s="29"/>
      <c r="B841" s="146"/>
      <c r="C841" s="147" t="s">
        <v>3165</v>
      </c>
      <c r="D841" s="147" t="s">
        <v>2618</v>
      </c>
      <c r="E841" s="148" t="s">
        <v>3133</v>
      </c>
      <c r="F841" s="149" t="s">
        <v>3134</v>
      </c>
      <c r="G841" s="150" t="s">
        <v>2297</v>
      </c>
      <c r="H841" s="151">
        <v>244.25</v>
      </c>
      <c r="I841" s="344"/>
      <c r="J841" s="152">
        <f>ROUND(I841*H841,2)</f>
        <v>0</v>
      </c>
      <c r="K841" s="153"/>
      <c r="L841" s="30"/>
      <c r="M841" s="154" t="s">
        <v>2156</v>
      </c>
      <c r="N841" s="155" t="s">
        <v>2172</v>
      </c>
      <c r="O841" s="156">
        <v>6.6000000000000003E-2</v>
      </c>
      <c r="P841" s="156">
        <f>O841*H841</f>
        <v>16.1205</v>
      </c>
      <c r="Q841" s="156">
        <v>0</v>
      </c>
      <c r="R841" s="156">
        <f>Q841*H841</f>
        <v>0</v>
      </c>
      <c r="S841" s="156">
        <v>0</v>
      </c>
      <c r="T841" s="157">
        <f>S841*H841</f>
        <v>0</v>
      </c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R841" s="158" t="s">
        <v>2389</v>
      </c>
      <c r="AT841" s="158" t="s">
        <v>2618</v>
      </c>
      <c r="AU841" s="158" t="s">
        <v>2217</v>
      </c>
      <c r="AY841" s="17" t="s">
        <v>2612</v>
      </c>
      <c r="BE841" s="159">
        <f>IF(N841="základní",J841,0)</f>
        <v>0</v>
      </c>
      <c r="BF841" s="159">
        <f>IF(N841="snížená",J841,0)</f>
        <v>0</v>
      </c>
      <c r="BG841" s="159">
        <f>IF(N841="zákl. přenesená",J841,0)</f>
        <v>0</v>
      </c>
      <c r="BH841" s="159">
        <f>IF(N841="sníž. přenesená",J841,0)</f>
        <v>0</v>
      </c>
      <c r="BI841" s="159">
        <f>IF(N841="nulová",J841,0)</f>
        <v>0</v>
      </c>
      <c r="BJ841" s="17" t="s">
        <v>2215</v>
      </c>
      <c r="BK841" s="159">
        <f>ROUND(I841*H841,2)</f>
        <v>0</v>
      </c>
      <c r="BL841" s="17" t="s">
        <v>2389</v>
      </c>
      <c r="BM841" s="158" t="s">
        <v>3135</v>
      </c>
    </row>
    <row r="842" spans="1:65" s="12" customFormat="1">
      <c r="B842" s="160"/>
      <c r="D842" s="161" t="s">
        <v>2624</v>
      </c>
      <c r="E842" s="162" t="s">
        <v>2156</v>
      </c>
      <c r="F842" s="163" t="s">
        <v>2799</v>
      </c>
      <c r="H842" s="162" t="s">
        <v>2156</v>
      </c>
      <c r="I842" s="345"/>
      <c r="L842" s="160"/>
      <c r="M842" s="164"/>
      <c r="N842" s="165"/>
      <c r="O842" s="165"/>
      <c r="P842" s="165"/>
      <c r="Q842" s="165"/>
      <c r="R842" s="165"/>
      <c r="S842" s="165"/>
      <c r="T842" s="166"/>
      <c r="AT842" s="162" t="s">
        <v>2624</v>
      </c>
      <c r="AU842" s="162" t="s">
        <v>2217</v>
      </c>
      <c r="AV842" s="12" t="s">
        <v>2215</v>
      </c>
      <c r="AW842" s="12" t="s">
        <v>26</v>
      </c>
      <c r="AX842" s="12" t="s">
        <v>2207</v>
      </c>
      <c r="AY842" s="162" t="s">
        <v>2612</v>
      </c>
    </row>
    <row r="843" spans="1:65" s="13" customFormat="1">
      <c r="B843" s="167"/>
      <c r="D843" s="161" t="s">
        <v>2624</v>
      </c>
      <c r="E843" s="168" t="s">
        <v>2156</v>
      </c>
      <c r="F843" s="169" t="s">
        <v>3123</v>
      </c>
      <c r="H843" s="170">
        <v>85.25</v>
      </c>
      <c r="I843" s="346"/>
      <c r="L843" s="167"/>
      <c r="M843" s="171"/>
      <c r="N843" s="172"/>
      <c r="O843" s="172"/>
      <c r="P843" s="172"/>
      <c r="Q843" s="172"/>
      <c r="R843" s="172"/>
      <c r="S843" s="172"/>
      <c r="T843" s="173"/>
      <c r="AT843" s="168" t="s">
        <v>2624</v>
      </c>
      <c r="AU843" s="168" t="s">
        <v>2217</v>
      </c>
      <c r="AV843" s="13" t="s">
        <v>2217</v>
      </c>
      <c r="AW843" s="13" t="s">
        <v>26</v>
      </c>
      <c r="AX843" s="13" t="s">
        <v>2207</v>
      </c>
      <c r="AY843" s="168" t="s">
        <v>2612</v>
      </c>
    </row>
    <row r="844" spans="1:65" s="13" customFormat="1">
      <c r="B844" s="167"/>
      <c r="D844" s="161" t="s">
        <v>2624</v>
      </c>
      <c r="E844" s="168" t="s">
        <v>2156</v>
      </c>
      <c r="F844" s="169" t="s">
        <v>3136</v>
      </c>
      <c r="H844" s="170">
        <v>159</v>
      </c>
      <c r="I844" s="346"/>
      <c r="L844" s="167"/>
      <c r="M844" s="171"/>
      <c r="N844" s="172"/>
      <c r="O844" s="172"/>
      <c r="P844" s="172"/>
      <c r="Q844" s="172"/>
      <c r="R844" s="172"/>
      <c r="S844" s="172"/>
      <c r="T844" s="173"/>
      <c r="AT844" s="168" t="s">
        <v>2624</v>
      </c>
      <c r="AU844" s="168" t="s">
        <v>2217</v>
      </c>
      <c r="AV844" s="13" t="s">
        <v>2217</v>
      </c>
      <c r="AW844" s="13" t="s">
        <v>26</v>
      </c>
      <c r="AX844" s="13" t="s">
        <v>2207</v>
      </c>
      <c r="AY844" s="168" t="s">
        <v>2612</v>
      </c>
    </row>
    <row r="845" spans="1:65" s="14" customFormat="1">
      <c r="B845" s="174"/>
      <c r="D845" s="161" t="s">
        <v>2624</v>
      </c>
      <c r="E845" s="175" t="s">
        <v>2321</v>
      </c>
      <c r="F845" s="176" t="s">
        <v>2638</v>
      </c>
      <c r="H845" s="177">
        <v>244.25</v>
      </c>
      <c r="I845" s="347"/>
      <c r="L845" s="174"/>
      <c r="M845" s="178"/>
      <c r="N845" s="179"/>
      <c r="O845" s="179"/>
      <c r="P845" s="179"/>
      <c r="Q845" s="179"/>
      <c r="R845" s="179"/>
      <c r="S845" s="179"/>
      <c r="T845" s="180"/>
      <c r="AT845" s="175" t="s">
        <v>2624</v>
      </c>
      <c r="AU845" s="175" t="s">
        <v>2217</v>
      </c>
      <c r="AV845" s="14" t="s">
        <v>2329</v>
      </c>
      <c r="AW845" s="14" t="s">
        <v>26</v>
      </c>
      <c r="AX845" s="14" t="s">
        <v>2207</v>
      </c>
      <c r="AY845" s="175" t="s">
        <v>2612</v>
      </c>
    </row>
    <row r="846" spans="1:65" s="15" customFormat="1">
      <c r="B846" s="181"/>
      <c r="D846" s="161" t="s">
        <v>2624</v>
      </c>
      <c r="E846" s="182" t="s">
        <v>2156</v>
      </c>
      <c r="F846" s="183" t="s">
        <v>2641</v>
      </c>
      <c r="H846" s="184">
        <v>244.25</v>
      </c>
      <c r="I846" s="348"/>
      <c r="L846" s="181"/>
      <c r="M846" s="185"/>
      <c r="N846" s="186"/>
      <c r="O846" s="186"/>
      <c r="P846" s="186"/>
      <c r="Q846" s="186"/>
      <c r="R846" s="186"/>
      <c r="S846" s="186"/>
      <c r="T846" s="187"/>
      <c r="AT846" s="182" t="s">
        <v>2624</v>
      </c>
      <c r="AU846" s="182" t="s">
        <v>2217</v>
      </c>
      <c r="AV846" s="15" t="s">
        <v>2389</v>
      </c>
      <c r="AW846" s="15" t="s">
        <v>26</v>
      </c>
      <c r="AX846" s="15" t="s">
        <v>2215</v>
      </c>
      <c r="AY846" s="182" t="s">
        <v>2612</v>
      </c>
    </row>
    <row r="847" spans="1:65" s="1" customFormat="1" ht="21.75" customHeight="1">
      <c r="A847" s="29"/>
      <c r="B847" s="146"/>
      <c r="C847" s="147" t="s">
        <v>3186</v>
      </c>
      <c r="D847" s="147" t="s">
        <v>2618</v>
      </c>
      <c r="E847" s="148" t="s">
        <v>3138</v>
      </c>
      <c r="F847" s="149" t="s">
        <v>3139</v>
      </c>
      <c r="G847" s="150" t="s">
        <v>2297</v>
      </c>
      <c r="H847" s="151">
        <v>2337.556</v>
      </c>
      <c r="I847" s="344"/>
      <c r="J847" s="152">
        <f>ROUND(I847*H847,2)</f>
        <v>0</v>
      </c>
      <c r="K847" s="153"/>
      <c r="L847" s="30"/>
      <c r="M847" s="154" t="s">
        <v>2156</v>
      </c>
      <c r="N847" s="155" t="s">
        <v>2172</v>
      </c>
      <c r="O847" s="156">
        <v>7.0999999999999994E-2</v>
      </c>
      <c r="P847" s="156">
        <f>O847*H847</f>
        <v>165.966476</v>
      </c>
      <c r="Q847" s="156">
        <v>0</v>
      </c>
      <c r="R847" s="156">
        <f>Q847*H847</f>
        <v>0</v>
      </c>
      <c r="S847" s="156">
        <v>0</v>
      </c>
      <c r="T847" s="157">
        <f>S847*H847</f>
        <v>0</v>
      </c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R847" s="158" t="s">
        <v>2389</v>
      </c>
      <c r="AT847" s="158" t="s">
        <v>2618</v>
      </c>
      <c r="AU847" s="158" t="s">
        <v>2217</v>
      </c>
      <c r="AY847" s="17" t="s">
        <v>2612</v>
      </c>
      <c r="BE847" s="159">
        <f>IF(N847="základní",J847,0)</f>
        <v>0</v>
      </c>
      <c r="BF847" s="159">
        <f>IF(N847="snížená",J847,0)</f>
        <v>0</v>
      </c>
      <c r="BG847" s="159">
        <f>IF(N847="zákl. přenesená",J847,0)</f>
        <v>0</v>
      </c>
      <c r="BH847" s="159">
        <f>IF(N847="sníž. přenesená",J847,0)</f>
        <v>0</v>
      </c>
      <c r="BI847" s="159">
        <f>IF(N847="nulová",J847,0)</f>
        <v>0</v>
      </c>
      <c r="BJ847" s="17" t="s">
        <v>2215</v>
      </c>
      <c r="BK847" s="159">
        <f>ROUND(I847*H847,2)</f>
        <v>0</v>
      </c>
      <c r="BL847" s="17" t="s">
        <v>2389</v>
      </c>
      <c r="BM847" s="158" t="s">
        <v>3140</v>
      </c>
    </row>
    <row r="848" spans="1:65" s="12" customFormat="1">
      <c r="B848" s="160"/>
      <c r="D848" s="161" t="s">
        <v>2624</v>
      </c>
      <c r="E848" s="162" t="s">
        <v>2156</v>
      </c>
      <c r="F848" s="163" t="s">
        <v>3091</v>
      </c>
      <c r="H848" s="162" t="s">
        <v>2156</v>
      </c>
      <c r="I848" s="345"/>
      <c r="L848" s="160"/>
      <c r="M848" s="164"/>
      <c r="N848" s="165"/>
      <c r="O848" s="165"/>
      <c r="P848" s="165"/>
      <c r="Q848" s="165"/>
      <c r="R848" s="165"/>
      <c r="S848" s="165"/>
      <c r="T848" s="166"/>
      <c r="AT848" s="162" t="s">
        <v>2624</v>
      </c>
      <c r="AU848" s="162" t="s">
        <v>2217</v>
      </c>
      <c r="AV848" s="12" t="s">
        <v>2215</v>
      </c>
      <c r="AW848" s="12" t="s">
        <v>26</v>
      </c>
      <c r="AX848" s="12" t="s">
        <v>2207</v>
      </c>
      <c r="AY848" s="162" t="s">
        <v>2612</v>
      </c>
    </row>
    <row r="849" spans="1:65" s="13" customFormat="1">
      <c r="B849" s="167"/>
      <c r="D849" s="161" t="s">
        <v>2624</v>
      </c>
      <c r="E849" s="168" t="s">
        <v>2156</v>
      </c>
      <c r="F849" s="169" t="s">
        <v>3092</v>
      </c>
      <c r="H849" s="170">
        <v>34.75</v>
      </c>
      <c r="I849" s="346"/>
      <c r="L849" s="167"/>
      <c r="M849" s="171"/>
      <c r="N849" s="172"/>
      <c r="O849" s="172"/>
      <c r="P849" s="172"/>
      <c r="Q849" s="172"/>
      <c r="R849" s="172"/>
      <c r="S849" s="172"/>
      <c r="T849" s="173"/>
      <c r="AT849" s="168" t="s">
        <v>2624</v>
      </c>
      <c r="AU849" s="168" t="s">
        <v>2217</v>
      </c>
      <c r="AV849" s="13" t="s">
        <v>2217</v>
      </c>
      <c r="AW849" s="13" t="s">
        <v>26</v>
      </c>
      <c r="AX849" s="13" t="s">
        <v>2207</v>
      </c>
      <c r="AY849" s="168" t="s">
        <v>2612</v>
      </c>
    </row>
    <row r="850" spans="1:65" s="13" customFormat="1">
      <c r="B850" s="167"/>
      <c r="D850" s="161" t="s">
        <v>2624</v>
      </c>
      <c r="E850" s="168" t="s">
        <v>2156</v>
      </c>
      <c r="F850" s="169" t="s">
        <v>3141</v>
      </c>
      <c r="H850" s="170">
        <v>33</v>
      </c>
      <c r="I850" s="346"/>
      <c r="L850" s="167"/>
      <c r="M850" s="171"/>
      <c r="N850" s="172"/>
      <c r="O850" s="172"/>
      <c r="P850" s="172"/>
      <c r="Q850" s="172"/>
      <c r="R850" s="172"/>
      <c r="S850" s="172"/>
      <c r="T850" s="173"/>
      <c r="AT850" s="168" t="s">
        <v>2624</v>
      </c>
      <c r="AU850" s="168" t="s">
        <v>2217</v>
      </c>
      <c r="AV850" s="13" t="s">
        <v>2217</v>
      </c>
      <c r="AW850" s="13" t="s">
        <v>26</v>
      </c>
      <c r="AX850" s="13" t="s">
        <v>2207</v>
      </c>
      <c r="AY850" s="168" t="s">
        <v>2612</v>
      </c>
    </row>
    <row r="851" spans="1:65" s="14" customFormat="1">
      <c r="B851" s="174"/>
      <c r="D851" s="161" t="s">
        <v>2624</v>
      </c>
      <c r="E851" s="175" t="s">
        <v>2295</v>
      </c>
      <c r="F851" s="176" t="s">
        <v>2638</v>
      </c>
      <c r="H851" s="177">
        <v>67.75</v>
      </c>
      <c r="I851" s="347"/>
      <c r="L851" s="174"/>
      <c r="M851" s="178"/>
      <c r="N851" s="179"/>
      <c r="O851" s="179"/>
      <c r="P851" s="179"/>
      <c r="Q851" s="179"/>
      <c r="R851" s="179"/>
      <c r="S851" s="179"/>
      <c r="T851" s="180"/>
      <c r="AT851" s="175" t="s">
        <v>2624</v>
      </c>
      <c r="AU851" s="175" t="s">
        <v>2217</v>
      </c>
      <c r="AV851" s="14" t="s">
        <v>2329</v>
      </c>
      <c r="AW851" s="14" t="s">
        <v>26</v>
      </c>
      <c r="AX851" s="14" t="s">
        <v>2207</v>
      </c>
      <c r="AY851" s="175" t="s">
        <v>2612</v>
      </c>
    </row>
    <row r="852" spans="1:65" s="12" customFormat="1">
      <c r="B852" s="160"/>
      <c r="D852" s="161" t="s">
        <v>2624</v>
      </c>
      <c r="E852" s="162" t="s">
        <v>2156</v>
      </c>
      <c r="F852" s="163" t="s">
        <v>2721</v>
      </c>
      <c r="H852" s="162" t="s">
        <v>2156</v>
      </c>
      <c r="I852" s="345"/>
      <c r="L852" s="160"/>
      <c r="M852" s="164"/>
      <c r="N852" s="165"/>
      <c r="O852" s="165"/>
      <c r="P852" s="165"/>
      <c r="Q852" s="165"/>
      <c r="R852" s="165"/>
      <c r="S852" s="165"/>
      <c r="T852" s="166"/>
      <c r="AT852" s="162" t="s">
        <v>2624</v>
      </c>
      <c r="AU852" s="162" t="s">
        <v>2217</v>
      </c>
      <c r="AV852" s="12" t="s">
        <v>2215</v>
      </c>
      <c r="AW852" s="12" t="s">
        <v>26</v>
      </c>
      <c r="AX852" s="12" t="s">
        <v>2207</v>
      </c>
      <c r="AY852" s="162" t="s">
        <v>2612</v>
      </c>
    </row>
    <row r="853" spans="1:65" s="13" customFormat="1">
      <c r="B853" s="167"/>
      <c r="D853" s="161" t="s">
        <v>2624</v>
      </c>
      <c r="E853" s="168" t="s">
        <v>2156</v>
      </c>
      <c r="F853" s="169" t="s">
        <v>3093</v>
      </c>
      <c r="H853" s="170">
        <v>84.5</v>
      </c>
      <c r="I853" s="346"/>
      <c r="L853" s="167"/>
      <c r="M853" s="171"/>
      <c r="N853" s="172"/>
      <c r="O853" s="172"/>
      <c r="P853" s="172"/>
      <c r="Q853" s="172"/>
      <c r="R853" s="172"/>
      <c r="S853" s="172"/>
      <c r="T853" s="173"/>
      <c r="AT853" s="168" t="s">
        <v>2624</v>
      </c>
      <c r="AU853" s="168" t="s">
        <v>2217</v>
      </c>
      <c r="AV853" s="13" t="s">
        <v>2217</v>
      </c>
      <c r="AW853" s="13" t="s">
        <v>26</v>
      </c>
      <c r="AX853" s="13" t="s">
        <v>2207</v>
      </c>
      <c r="AY853" s="168" t="s">
        <v>2612</v>
      </c>
    </row>
    <row r="854" spans="1:65" s="13" customFormat="1">
      <c r="B854" s="167"/>
      <c r="D854" s="161" t="s">
        <v>2624</v>
      </c>
      <c r="E854" s="168" t="s">
        <v>2156</v>
      </c>
      <c r="F854" s="169" t="s">
        <v>3142</v>
      </c>
      <c r="H854" s="170">
        <v>75.75</v>
      </c>
      <c r="I854" s="346"/>
      <c r="L854" s="167"/>
      <c r="M854" s="171"/>
      <c r="N854" s="172"/>
      <c r="O854" s="172"/>
      <c r="P854" s="172"/>
      <c r="Q854" s="172"/>
      <c r="R854" s="172"/>
      <c r="S854" s="172"/>
      <c r="T854" s="173"/>
      <c r="AT854" s="168" t="s">
        <v>2624</v>
      </c>
      <c r="AU854" s="168" t="s">
        <v>2217</v>
      </c>
      <c r="AV854" s="13" t="s">
        <v>2217</v>
      </c>
      <c r="AW854" s="13" t="s">
        <v>26</v>
      </c>
      <c r="AX854" s="13" t="s">
        <v>2207</v>
      </c>
      <c r="AY854" s="168" t="s">
        <v>2612</v>
      </c>
    </row>
    <row r="855" spans="1:65" s="14" customFormat="1">
      <c r="B855" s="174"/>
      <c r="D855" s="161" t="s">
        <v>2624</v>
      </c>
      <c r="E855" s="175" t="s">
        <v>2306</v>
      </c>
      <c r="F855" s="176" t="s">
        <v>2638</v>
      </c>
      <c r="H855" s="177">
        <v>160.25</v>
      </c>
      <c r="I855" s="347"/>
      <c r="L855" s="174"/>
      <c r="M855" s="178"/>
      <c r="N855" s="179"/>
      <c r="O855" s="179"/>
      <c r="P855" s="179"/>
      <c r="Q855" s="179"/>
      <c r="R855" s="179"/>
      <c r="S855" s="179"/>
      <c r="T855" s="180"/>
      <c r="AT855" s="175" t="s">
        <v>2624</v>
      </c>
      <c r="AU855" s="175" t="s">
        <v>2217</v>
      </c>
      <c r="AV855" s="14" t="s">
        <v>2329</v>
      </c>
      <c r="AW855" s="14" t="s">
        <v>26</v>
      </c>
      <c r="AX855" s="14" t="s">
        <v>2207</v>
      </c>
      <c r="AY855" s="175" t="s">
        <v>2612</v>
      </c>
    </row>
    <row r="856" spans="1:65" s="12" customFormat="1">
      <c r="B856" s="160"/>
      <c r="D856" s="161" t="s">
        <v>2624</v>
      </c>
      <c r="E856" s="162" t="s">
        <v>2156</v>
      </c>
      <c r="F856" s="163" t="s">
        <v>3118</v>
      </c>
      <c r="H856" s="162" t="s">
        <v>2156</v>
      </c>
      <c r="I856" s="345"/>
      <c r="L856" s="160"/>
      <c r="M856" s="164"/>
      <c r="N856" s="165"/>
      <c r="O856" s="165"/>
      <c r="P856" s="165"/>
      <c r="Q856" s="165"/>
      <c r="R856" s="165"/>
      <c r="S856" s="165"/>
      <c r="T856" s="166"/>
      <c r="AT856" s="162" t="s">
        <v>2624</v>
      </c>
      <c r="AU856" s="162" t="s">
        <v>2217</v>
      </c>
      <c r="AV856" s="12" t="s">
        <v>2215</v>
      </c>
      <c r="AW856" s="12" t="s">
        <v>26</v>
      </c>
      <c r="AX856" s="12" t="s">
        <v>2207</v>
      </c>
      <c r="AY856" s="162" t="s">
        <v>2612</v>
      </c>
    </row>
    <row r="857" spans="1:65" s="13" customFormat="1">
      <c r="B857" s="167"/>
      <c r="D857" s="161" t="s">
        <v>2624</v>
      </c>
      <c r="E857" s="168" t="s">
        <v>2156</v>
      </c>
      <c r="F857" s="169" t="s">
        <v>2397</v>
      </c>
      <c r="H857" s="170">
        <v>2109.556</v>
      </c>
      <c r="I857" s="346"/>
      <c r="L857" s="167"/>
      <c r="M857" s="171"/>
      <c r="N857" s="172"/>
      <c r="O857" s="172"/>
      <c r="P857" s="172"/>
      <c r="Q857" s="172"/>
      <c r="R857" s="172"/>
      <c r="S857" s="172"/>
      <c r="T857" s="173"/>
      <c r="AT857" s="168" t="s">
        <v>2624</v>
      </c>
      <c r="AU857" s="168" t="s">
        <v>2217</v>
      </c>
      <c r="AV857" s="13" t="s">
        <v>2217</v>
      </c>
      <c r="AW857" s="13" t="s">
        <v>26</v>
      </c>
      <c r="AX857" s="13" t="s">
        <v>2207</v>
      </c>
      <c r="AY857" s="168" t="s">
        <v>2612</v>
      </c>
    </row>
    <row r="858" spans="1:65" s="14" customFormat="1">
      <c r="B858" s="174"/>
      <c r="D858" s="161" t="s">
        <v>2624</v>
      </c>
      <c r="E858" s="175" t="s">
        <v>2156</v>
      </c>
      <c r="F858" s="176" t="s">
        <v>2638</v>
      </c>
      <c r="H858" s="177">
        <v>2109.556</v>
      </c>
      <c r="I858" s="347"/>
      <c r="L858" s="174"/>
      <c r="M858" s="178"/>
      <c r="N858" s="179"/>
      <c r="O858" s="179"/>
      <c r="P858" s="179"/>
      <c r="Q858" s="179"/>
      <c r="R858" s="179"/>
      <c r="S858" s="179"/>
      <c r="T858" s="180"/>
      <c r="AT858" s="175" t="s">
        <v>2624</v>
      </c>
      <c r="AU858" s="175" t="s">
        <v>2217</v>
      </c>
      <c r="AV858" s="14" t="s">
        <v>2329</v>
      </c>
      <c r="AW858" s="14" t="s">
        <v>26</v>
      </c>
      <c r="AX858" s="14" t="s">
        <v>2207</v>
      </c>
      <c r="AY858" s="175" t="s">
        <v>2612</v>
      </c>
    </row>
    <row r="859" spans="1:65" s="15" customFormat="1">
      <c r="B859" s="181"/>
      <c r="D859" s="161" t="s">
        <v>2624</v>
      </c>
      <c r="E859" s="182" t="s">
        <v>2156</v>
      </c>
      <c r="F859" s="183" t="s">
        <v>2641</v>
      </c>
      <c r="H859" s="184">
        <v>2337.556</v>
      </c>
      <c r="I859" s="348"/>
      <c r="L859" s="181"/>
      <c r="M859" s="185"/>
      <c r="N859" s="186"/>
      <c r="O859" s="186"/>
      <c r="P859" s="186"/>
      <c r="Q859" s="186"/>
      <c r="R859" s="186"/>
      <c r="S859" s="186"/>
      <c r="T859" s="187"/>
      <c r="AT859" s="182" t="s">
        <v>2624</v>
      </c>
      <c r="AU859" s="182" t="s">
        <v>2217</v>
      </c>
      <c r="AV859" s="15" t="s">
        <v>2389</v>
      </c>
      <c r="AW859" s="15" t="s">
        <v>26</v>
      </c>
      <c r="AX859" s="15" t="s">
        <v>2215</v>
      </c>
      <c r="AY859" s="182" t="s">
        <v>2612</v>
      </c>
    </row>
    <row r="860" spans="1:65" s="1" customFormat="1" ht="16.5" customHeight="1">
      <c r="A860" s="29"/>
      <c r="B860" s="146"/>
      <c r="C860" s="147" t="s">
        <v>3190</v>
      </c>
      <c r="D860" s="147" t="s">
        <v>2618</v>
      </c>
      <c r="E860" s="148" t="s">
        <v>3144</v>
      </c>
      <c r="F860" s="149" t="s">
        <v>3145</v>
      </c>
      <c r="G860" s="150" t="s">
        <v>2297</v>
      </c>
      <c r="H860" s="151">
        <v>31.5</v>
      </c>
      <c r="I860" s="344"/>
      <c r="J860" s="152">
        <f>ROUND(I860*H860,2)</f>
        <v>0</v>
      </c>
      <c r="K860" s="153"/>
      <c r="L860" s="30"/>
      <c r="M860" s="154" t="s">
        <v>2156</v>
      </c>
      <c r="N860" s="155" t="s">
        <v>2172</v>
      </c>
      <c r="O860" s="156">
        <v>0.45900000000000002</v>
      </c>
      <c r="P860" s="156">
        <f>O860*H860</f>
        <v>14.458500000000001</v>
      </c>
      <c r="Q860" s="156">
        <v>8.3500000000000005E-2</v>
      </c>
      <c r="R860" s="156">
        <f>Q860*H860</f>
        <v>2.6302500000000002</v>
      </c>
      <c r="S860" s="156">
        <v>0</v>
      </c>
      <c r="T860" s="157">
        <f>S860*H860</f>
        <v>0</v>
      </c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R860" s="158" t="s">
        <v>2389</v>
      </c>
      <c r="AT860" s="158" t="s">
        <v>2618</v>
      </c>
      <c r="AU860" s="158" t="s">
        <v>2217</v>
      </c>
      <c r="AY860" s="17" t="s">
        <v>2612</v>
      </c>
      <c r="BE860" s="159">
        <f>IF(N860="základní",J860,0)</f>
        <v>0</v>
      </c>
      <c r="BF860" s="159">
        <f>IF(N860="snížená",J860,0)</f>
        <v>0</v>
      </c>
      <c r="BG860" s="159">
        <f>IF(N860="zákl. přenesená",J860,0)</f>
        <v>0</v>
      </c>
      <c r="BH860" s="159">
        <f>IF(N860="sníž. přenesená",J860,0)</f>
        <v>0</v>
      </c>
      <c r="BI860" s="159">
        <f>IF(N860="nulová",J860,0)</f>
        <v>0</v>
      </c>
      <c r="BJ860" s="17" t="s">
        <v>2215</v>
      </c>
      <c r="BK860" s="159">
        <f>ROUND(I860*H860,2)</f>
        <v>0</v>
      </c>
      <c r="BL860" s="17" t="s">
        <v>2389</v>
      </c>
      <c r="BM860" s="158" t="s">
        <v>3146</v>
      </c>
    </row>
    <row r="861" spans="1:65" s="12" customFormat="1">
      <c r="B861" s="160"/>
      <c r="D861" s="161" t="s">
        <v>2624</v>
      </c>
      <c r="E861" s="162" t="s">
        <v>2156</v>
      </c>
      <c r="F861" s="163" t="s">
        <v>3147</v>
      </c>
      <c r="H861" s="162" t="s">
        <v>2156</v>
      </c>
      <c r="I861" s="345"/>
      <c r="L861" s="160"/>
      <c r="M861" s="164"/>
      <c r="N861" s="165"/>
      <c r="O861" s="165"/>
      <c r="P861" s="165"/>
      <c r="Q861" s="165"/>
      <c r="R861" s="165"/>
      <c r="S861" s="165"/>
      <c r="T861" s="166"/>
      <c r="AT861" s="162" t="s">
        <v>2624</v>
      </c>
      <c r="AU861" s="162" t="s">
        <v>2217</v>
      </c>
      <c r="AV861" s="12" t="s">
        <v>2215</v>
      </c>
      <c r="AW861" s="12" t="s">
        <v>26</v>
      </c>
      <c r="AX861" s="12" t="s">
        <v>2207</v>
      </c>
      <c r="AY861" s="162" t="s">
        <v>2612</v>
      </c>
    </row>
    <row r="862" spans="1:65" s="13" customFormat="1">
      <c r="B862" s="167"/>
      <c r="D862" s="161" t="s">
        <v>2624</v>
      </c>
      <c r="E862" s="168" t="s">
        <v>2156</v>
      </c>
      <c r="F862" s="169" t="s">
        <v>448</v>
      </c>
      <c r="H862" s="170">
        <v>31.5</v>
      </c>
      <c r="I862" s="346"/>
      <c r="L862" s="167"/>
      <c r="M862" s="171"/>
      <c r="N862" s="172"/>
      <c r="O862" s="172"/>
      <c r="P862" s="172"/>
      <c r="Q862" s="172"/>
      <c r="R862" s="172"/>
      <c r="S862" s="172"/>
      <c r="T862" s="173"/>
      <c r="AT862" s="168" t="s">
        <v>2624</v>
      </c>
      <c r="AU862" s="168" t="s">
        <v>2217</v>
      </c>
      <c r="AV862" s="13" t="s">
        <v>2217</v>
      </c>
      <c r="AW862" s="13" t="s">
        <v>26</v>
      </c>
      <c r="AX862" s="13" t="s">
        <v>2207</v>
      </c>
      <c r="AY862" s="168" t="s">
        <v>2612</v>
      </c>
    </row>
    <row r="863" spans="1:65" s="15" customFormat="1">
      <c r="B863" s="181"/>
      <c r="D863" s="161" t="s">
        <v>2624</v>
      </c>
      <c r="E863" s="182" t="s">
        <v>2420</v>
      </c>
      <c r="F863" s="183" t="s">
        <v>2641</v>
      </c>
      <c r="H863" s="184">
        <v>31.5</v>
      </c>
      <c r="I863" s="348"/>
      <c r="L863" s="181"/>
      <c r="M863" s="185"/>
      <c r="N863" s="186"/>
      <c r="O863" s="186"/>
      <c r="P863" s="186"/>
      <c r="Q863" s="186"/>
      <c r="R863" s="186"/>
      <c r="S863" s="186"/>
      <c r="T863" s="187"/>
      <c r="AT863" s="182" t="s">
        <v>2624</v>
      </c>
      <c r="AU863" s="182" t="s">
        <v>2217</v>
      </c>
      <c r="AV863" s="15" t="s">
        <v>2389</v>
      </c>
      <c r="AW863" s="15" t="s">
        <v>26</v>
      </c>
      <c r="AX863" s="15" t="s">
        <v>2215</v>
      </c>
      <c r="AY863" s="182" t="s">
        <v>2612</v>
      </c>
    </row>
    <row r="864" spans="1:65" s="1" customFormat="1" ht="16.5" customHeight="1">
      <c r="A864" s="29"/>
      <c r="B864" s="146"/>
      <c r="C864" s="188" t="s">
        <v>3194</v>
      </c>
      <c r="D864" s="188" t="s">
        <v>2855</v>
      </c>
      <c r="E864" s="189" t="s">
        <v>3150</v>
      </c>
      <c r="F864" s="190" t="s">
        <v>3151</v>
      </c>
      <c r="G864" s="191" t="s">
        <v>3034</v>
      </c>
      <c r="H864" s="192">
        <v>0.63600000000000001</v>
      </c>
      <c r="I864" s="349"/>
      <c r="J864" s="193">
        <f>ROUND(I864*H864,2)</f>
        <v>0</v>
      </c>
      <c r="K864" s="194"/>
      <c r="L864" s="195"/>
      <c r="M864" s="196" t="s">
        <v>2156</v>
      </c>
      <c r="N864" s="197" t="s">
        <v>2172</v>
      </c>
      <c r="O864" s="156">
        <v>0</v>
      </c>
      <c r="P864" s="156">
        <f>O864*H864</f>
        <v>0</v>
      </c>
      <c r="Q864" s="156">
        <v>1.31</v>
      </c>
      <c r="R864" s="156">
        <f>Q864*H864</f>
        <v>0.83316000000000001</v>
      </c>
      <c r="S864" s="156">
        <v>0</v>
      </c>
      <c r="T864" s="157">
        <f>S864*H864</f>
        <v>0</v>
      </c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R864" s="158" t="s">
        <v>2342</v>
      </c>
      <c r="AT864" s="158" t="s">
        <v>2855</v>
      </c>
      <c r="AU864" s="158" t="s">
        <v>2217</v>
      </c>
      <c r="AY864" s="17" t="s">
        <v>2612</v>
      </c>
      <c r="BE864" s="159">
        <f>IF(N864="základní",J864,0)</f>
        <v>0</v>
      </c>
      <c r="BF864" s="159">
        <f>IF(N864="snížená",J864,0)</f>
        <v>0</v>
      </c>
      <c r="BG864" s="159">
        <f>IF(N864="zákl. přenesená",J864,0)</f>
        <v>0</v>
      </c>
      <c r="BH864" s="159">
        <f>IF(N864="sníž. přenesená",J864,0)</f>
        <v>0</v>
      </c>
      <c r="BI864" s="159">
        <f>IF(N864="nulová",J864,0)</f>
        <v>0</v>
      </c>
      <c r="BJ864" s="17" t="s">
        <v>2215</v>
      </c>
      <c r="BK864" s="159">
        <f>ROUND(I864*H864,2)</f>
        <v>0</v>
      </c>
      <c r="BL864" s="17" t="s">
        <v>2389</v>
      </c>
      <c r="BM864" s="158" t="s">
        <v>3152</v>
      </c>
    </row>
    <row r="865" spans="1:65" s="12" customFormat="1">
      <c r="B865" s="160"/>
      <c r="D865" s="161" t="s">
        <v>2624</v>
      </c>
      <c r="E865" s="162" t="s">
        <v>2156</v>
      </c>
      <c r="F865" s="163" t="s">
        <v>3153</v>
      </c>
      <c r="H865" s="162" t="s">
        <v>2156</v>
      </c>
      <c r="I865" s="345"/>
      <c r="L865" s="160"/>
      <c r="M865" s="164"/>
      <c r="N865" s="165"/>
      <c r="O865" s="165"/>
      <c r="P865" s="165"/>
      <c r="Q865" s="165"/>
      <c r="R865" s="165"/>
      <c r="S865" s="165"/>
      <c r="T865" s="166"/>
      <c r="AT865" s="162" t="s">
        <v>2624</v>
      </c>
      <c r="AU865" s="162" t="s">
        <v>2217</v>
      </c>
      <c r="AV865" s="12" t="s">
        <v>2215</v>
      </c>
      <c r="AW865" s="12" t="s">
        <v>26</v>
      </c>
      <c r="AX865" s="12" t="s">
        <v>2207</v>
      </c>
      <c r="AY865" s="162" t="s">
        <v>2612</v>
      </c>
    </row>
    <row r="866" spans="1:65" s="13" customFormat="1">
      <c r="B866" s="167"/>
      <c r="D866" s="161" t="s">
        <v>2624</v>
      </c>
      <c r="E866" s="168" t="s">
        <v>2156</v>
      </c>
      <c r="F866" s="169" t="s">
        <v>449</v>
      </c>
      <c r="H866" s="170">
        <v>0.63600000000000001</v>
      </c>
      <c r="I866" s="346"/>
      <c r="L866" s="167"/>
      <c r="M866" s="171"/>
      <c r="N866" s="172"/>
      <c r="O866" s="172"/>
      <c r="P866" s="172"/>
      <c r="Q866" s="172"/>
      <c r="R866" s="172"/>
      <c r="S866" s="172"/>
      <c r="T866" s="173"/>
      <c r="AT866" s="168" t="s">
        <v>2624</v>
      </c>
      <c r="AU866" s="168" t="s">
        <v>2217</v>
      </c>
      <c r="AV866" s="13" t="s">
        <v>2217</v>
      </c>
      <c r="AW866" s="13" t="s">
        <v>26</v>
      </c>
      <c r="AX866" s="13" t="s">
        <v>2207</v>
      </c>
      <c r="AY866" s="168" t="s">
        <v>2612</v>
      </c>
    </row>
    <row r="867" spans="1:65" s="15" customFormat="1">
      <c r="B867" s="181"/>
      <c r="D867" s="161" t="s">
        <v>2624</v>
      </c>
      <c r="E867" s="182" t="s">
        <v>2156</v>
      </c>
      <c r="F867" s="183" t="s">
        <v>2641</v>
      </c>
      <c r="H867" s="184">
        <v>0.63600000000000001</v>
      </c>
      <c r="I867" s="348"/>
      <c r="L867" s="181"/>
      <c r="M867" s="185"/>
      <c r="N867" s="186"/>
      <c r="O867" s="186"/>
      <c r="P867" s="186"/>
      <c r="Q867" s="186"/>
      <c r="R867" s="186"/>
      <c r="S867" s="186"/>
      <c r="T867" s="187"/>
      <c r="AT867" s="182" t="s">
        <v>2624</v>
      </c>
      <c r="AU867" s="182" t="s">
        <v>2217</v>
      </c>
      <c r="AV867" s="15" t="s">
        <v>2389</v>
      </c>
      <c r="AW867" s="15" t="s">
        <v>26</v>
      </c>
      <c r="AX867" s="15" t="s">
        <v>2215</v>
      </c>
      <c r="AY867" s="182" t="s">
        <v>2612</v>
      </c>
    </row>
    <row r="868" spans="1:65" s="1" customFormat="1" ht="16.5" customHeight="1">
      <c r="A868" s="29"/>
      <c r="B868" s="146"/>
      <c r="C868" s="147" t="s">
        <v>3198</v>
      </c>
      <c r="D868" s="147" t="s">
        <v>2618</v>
      </c>
      <c r="E868" s="148" t="s">
        <v>3156</v>
      </c>
      <c r="F868" s="149" t="s">
        <v>3157</v>
      </c>
      <c r="G868" s="150" t="s">
        <v>2297</v>
      </c>
      <c r="H868" s="151">
        <v>90</v>
      </c>
      <c r="I868" s="344"/>
      <c r="J868" s="152">
        <f>ROUND(I868*H868,2)</f>
        <v>0</v>
      </c>
      <c r="K868" s="153"/>
      <c r="L868" s="30"/>
      <c r="M868" s="154" t="s">
        <v>2156</v>
      </c>
      <c r="N868" s="155" t="s">
        <v>2172</v>
      </c>
      <c r="O868" s="156">
        <v>1.1060000000000001</v>
      </c>
      <c r="P868" s="156">
        <f>O868*H868</f>
        <v>99.54</v>
      </c>
      <c r="Q868" s="156">
        <v>0.1837</v>
      </c>
      <c r="R868" s="156">
        <f>Q868*H868</f>
        <v>16.533000000000001</v>
      </c>
      <c r="S868" s="156">
        <v>0</v>
      </c>
      <c r="T868" s="157">
        <f>S868*H868</f>
        <v>0</v>
      </c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R868" s="158" t="s">
        <v>2389</v>
      </c>
      <c r="AT868" s="158" t="s">
        <v>2618</v>
      </c>
      <c r="AU868" s="158" t="s">
        <v>2217</v>
      </c>
      <c r="AY868" s="17" t="s">
        <v>2612</v>
      </c>
      <c r="BE868" s="159">
        <f>IF(N868="základní",J868,0)</f>
        <v>0</v>
      </c>
      <c r="BF868" s="159">
        <f>IF(N868="snížená",J868,0)</f>
        <v>0</v>
      </c>
      <c r="BG868" s="159">
        <f>IF(N868="zákl. přenesená",J868,0)</f>
        <v>0</v>
      </c>
      <c r="BH868" s="159">
        <f>IF(N868="sníž. přenesená",J868,0)</f>
        <v>0</v>
      </c>
      <c r="BI868" s="159">
        <f>IF(N868="nulová",J868,0)</f>
        <v>0</v>
      </c>
      <c r="BJ868" s="17" t="s">
        <v>2215</v>
      </c>
      <c r="BK868" s="159">
        <f>ROUND(I868*H868,2)</f>
        <v>0</v>
      </c>
      <c r="BL868" s="17" t="s">
        <v>2389</v>
      </c>
      <c r="BM868" s="158" t="s">
        <v>3158</v>
      </c>
    </row>
    <row r="869" spans="1:65" s="12" customFormat="1">
      <c r="B869" s="160"/>
      <c r="D869" s="161" t="s">
        <v>2624</v>
      </c>
      <c r="E869" s="162" t="s">
        <v>2156</v>
      </c>
      <c r="F869" s="163" t="s">
        <v>2625</v>
      </c>
      <c r="H869" s="162" t="s">
        <v>2156</v>
      </c>
      <c r="I869" s="345"/>
      <c r="L869" s="160"/>
      <c r="M869" s="164"/>
      <c r="N869" s="165"/>
      <c r="O869" s="165"/>
      <c r="P869" s="165"/>
      <c r="Q869" s="165"/>
      <c r="R869" s="165"/>
      <c r="S869" s="165"/>
      <c r="T869" s="166"/>
      <c r="AT869" s="162" t="s">
        <v>2624</v>
      </c>
      <c r="AU869" s="162" t="s">
        <v>2217</v>
      </c>
      <c r="AV869" s="12" t="s">
        <v>2215</v>
      </c>
      <c r="AW869" s="12" t="s">
        <v>26</v>
      </c>
      <c r="AX869" s="12" t="s">
        <v>2207</v>
      </c>
      <c r="AY869" s="162" t="s">
        <v>2612</v>
      </c>
    </row>
    <row r="870" spans="1:65" s="13" customFormat="1">
      <c r="B870" s="167"/>
      <c r="D870" s="161" t="s">
        <v>2624</v>
      </c>
      <c r="E870" s="168" t="s">
        <v>2156</v>
      </c>
      <c r="F870" s="169" t="s">
        <v>3159</v>
      </c>
      <c r="H870" s="170">
        <v>90</v>
      </c>
      <c r="I870" s="346"/>
      <c r="L870" s="167"/>
      <c r="M870" s="171"/>
      <c r="N870" s="172"/>
      <c r="O870" s="172"/>
      <c r="P870" s="172"/>
      <c r="Q870" s="172"/>
      <c r="R870" s="172"/>
      <c r="S870" s="172"/>
      <c r="T870" s="173"/>
      <c r="AT870" s="168" t="s">
        <v>2624</v>
      </c>
      <c r="AU870" s="168" t="s">
        <v>2217</v>
      </c>
      <c r="AV870" s="13" t="s">
        <v>2217</v>
      </c>
      <c r="AW870" s="13" t="s">
        <v>26</v>
      </c>
      <c r="AX870" s="13" t="s">
        <v>2207</v>
      </c>
      <c r="AY870" s="168" t="s">
        <v>2612</v>
      </c>
    </row>
    <row r="871" spans="1:65" s="15" customFormat="1">
      <c r="B871" s="181"/>
      <c r="D871" s="161" t="s">
        <v>2624</v>
      </c>
      <c r="E871" s="182" t="s">
        <v>2156</v>
      </c>
      <c r="F871" s="183" t="s">
        <v>2641</v>
      </c>
      <c r="H871" s="184">
        <v>90</v>
      </c>
      <c r="I871" s="348"/>
      <c r="L871" s="181"/>
      <c r="M871" s="185"/>
      <c r="N871" s="186"/>
      <c r="O871" s="186"/>
      <c r="P871" s="186"/>
      <c r="Q871" s="186"/>
      <c r="R871" s="186"/>
      <c r="S871" s="186"/>
      <c r="T871" s="187"/>
      <c r="AT871" s="182" t="s">
        <v>2624</v>
      </c>
      <c r="AU871" s="182" t="s">
        <v>2217</v>
      </c>
      <c r="AV871" s="15" t="s">
        <v>2389</v>
      </c>
      <c r="AW871" s="15" t="s">
        <v>26</v>
      </c>
      <c r="AX871" s="15" t="s">
        <v>2215</v>
      </c>
      <c r="AY871" s="182" t="s">
        <v>2612</v>
      </c>
    </row>
    <row r="872" spans="1:65" s="11" customFormat="1" ht="22.9" customHeight="1">
      <c r="B872" s="134"/>
      <c r="D872" s="135" t="s">
        <v>2206</v>
      </c>
      <c r="E872" s="144" t="s">
        <v>2342</v>
      </c>
      <c r="F872" s="144" t="s">
        <v>3160</v>
      </c>
      <c r="I872" s="350"/>
      <c r="J872" s="145">
        <f>BK872</f>
        <v>0</v>
      </c>
      <c r="L872" s="134"/>
      <c r="M872" s="138"/>
      <c r="N872" s="139"/>
      <c r="O872" s="139"/>
      <c r="P872" s="140">
        <f>SUM(P873:P1098)</f>
        <v>1801.3655000000001</v>
      </c>
      <c r="Q872" s="139"/>
      <c r="R872" s="140">
        <f>SUM(R873:R1098)</f>
        <v>22.8354395</v>
      </c>
      <c r="S872" s="139"/>
      <c r="T872" s="141">
        <f>SUM(T873:T1098)</f>
        <v>0</v>
      </c>
      <c r="AR872" s="135" t="s">
        <v>2215</v>
      </c>
      <c r="AT872" s="142" t="s">
        <v>2206</v>
      </c>
      <c r="AU872" s="142" t="s">
        <v>2215</v>
      </c>
      <c r="AY872" s="135" t="s">
        <v>2612</v>
      </c>
      <c r="BK872" s="143">
        <f>SUM(BK873:BK1098)</f>
        <v>0</v>
      </c>
    </row>
    <row r="873" spans="1:65" s="1" customFormat="1" ht="16.5" customHeight="1">
      <c r="A873" s="29"/>
      <c r="B873" s="146"/>
      <c r="C873" s="147" t="s">
        <v>3202</v>
      </c>
      <c r="D873" s="147" t="s">
        <v>2618</v>
      </c>
      <c r="E873" s="148" t="s">
        <v>3166</v>
      </c>
      <c r="F873" s="149" t="s">
        <v>3167</v>
      </c>
      <c r="G873" s="150" t="s">
        <v>3034</v>
      </c>
      <c r="H873" s="151">
        <v>53</v>
      </c>
      <c r="I873" s="344"/>
      <c r="J873" s="152">
        <f>ROUND(I873*H873,2)</f>
        <v>0</v>
      </c>
      <c r="K873" s="153"/>
      <c r="L873" s="30"/>
      <c r="M873" s="154" t="s">
        <v>2156</v>
      </c>
      <c r="N873" s="155" t="s">
        <v>2172</v>
      </c>
      <c r="O873" s="156">
        <v>0.75900000000000001</v>
      </c>
      <c r="P873" s="156">
        <f>O873*H873</f>
        <v>40.227000000000004</v>
      </c>
      <c r="Q873" s="156">
        <v>1.67E-3</v>
      </c>
      <c r="R873" s="156">
        <f>Q873*H873</f>
        <v>8.8510000000000005E-2</v>
      </c>
      <c r="S873" s="156">
        <v>0</v>
      </c>
      <c r="T873" s="157">
        <f>S873*H873</f>
        <v>0</v>
      </c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R873" s="158" t="s">
        <v>2389</v>
      </c>
      <c r="AT873" s="158" t="s">
        <v>2618</v>
      </c>
      <c r="AU873" s="158" t="s">
        <v>2217</v>
      </c>
      <c r="AY873" s="17" t="s">
        <v>2612</v>
      </c>
      <c r="BE873" s="159">
        <f>IF(N873="základní",J873,0)</f>
        <v>0</v>
      </c>
      <c r="BF873" s="159">
        <f>IF(N873="snížená",J873,0)</f>
        <v>0</v>
      </c>
      <c r="BG873" s="159">
        <f>IF(N873="zákl. přenesená",J873,0)</f>
        <v>0</v>
      </c>
      <c r="BH873" s="159">
        <f>IF(N873="sníž. přenesená",J873,0)</f>
        <v>0</v>
      </c>
      <c r="BI873" s="159">
        <f>IF(N873="nulová",J873,0)</f>
        <v>0</v>
      </c>
      <c r="BJ873" s="17" t="s">
        <v>2215</v>
      </c>
      <c r="BK873" s="159">
        <f>ROUND(I873*H873,2)</f>
        <v>0</v>
      </c>
      <c r="BL873" s="17" t="s">
        <v>2389</v>
      </c>
      <c r="BM873" s="158" t="s">
        <v>3168</v>
      </c>
    </row>
    <row r="874" spans="1:65" s="12" customFormat="1">
      <c r="B874" s="160"/>
      <c r="D874" s="161" t="s">
        <v>2624</v>
      </c>
      <c r="E874" s="162" t="s">
        <v>2156</v>
      </c>
      <c r="F874" s="163" t="s">
        <v>450</v>
      </c>
      <c r="H874" s="162" t="s">
        <v>2156</v>
      </c>
      <c r="I874" s="345"/>
      <c r="L874" s="160"/>
      <c r="M874" s="164"/>
      <c r="N874" s="165"/>
      <c r="O874" s="165"/>
      <c r="P874" s="165"/>
      <c r="Q874" s="165"/>
      <c r="R874" s="165"/>
      <c r="S874" s="165"/>
      <c r="T874" s="166"/>
      <c r="AT874" s="162" t="s">
        <v>2624</v>
      </c>
      <c r="AU874" s="162" t="s">
        <v>2217</v>
      </c>
      <c r="AV874" s="12" t="s">
        <v>2215</v>
      </c>
      <c r="AW874" s="12" t="s">
        <v>26</v>
      </c>
      <c r="AX874" s="12" t="s">
        <v>2207</v>
      </c>
      <c r="AY874" s="162" t="s">
        <v>2612</v>
      </c>
    </row>
    <row r="875" spans="1:65" s="13" customFormat="1">
      <c r="B875" s="167"/>
      <c r="D875" s="161" t="s">
        <v>2624</v>
      </c>
      <c r="E875" s="168" t="s">
        <v>2608</v>
      </c>
      <c r="F875" s="169" t="s">
        <v>3170</v>
      </c>
      <c r="H875" s="170">
        <v>5</v>
      </c>
      <c r="I875" s="346"/>
      <c r="L875" s="167"/>
      <c r="M875" s="171"/>
      <c r="N875" s="172"/>
      <c r="O875" s="172"/>
      <c r="P875" s="172"/>
      <c r="Q875" s="172"/>
      <c r="R875" s="172"/>
      <c r="S875" s="172"/>
      <c r="T875" s="173"/>
      <c r="AT875" s="168" t="s">
        <v>2624</v>
      </c>
      <c r="AU875" s="168" t="s">
        <v>2217</v>
      </c>
      <c r="AV875" s="13" t="s">
        <v>2217</v>
      </c>
      <c r="AW875" s="13" t="s">
        <v>26</v>
      </c>
      <c r="AX875" s="13" t="s">
        <v>2207</v>
      </c>
      <c r="AY875" s="168" t="s">
        <v>2612</v>
      </c>
    </row>
    <row r="876" spans="1:65" s="13" customFormat="1">
      <c r="B876" s="167"/>
      <c r="D876" s="161" t="s">
        <v>2624</v>
      </c>
      <c r="E876" s="168" t="s">
        <v>3171</v>
      </c>
      <c r="F876" s="169" t="s">
        <v>451</v>
      </c>
      <c r="H876" s="170">
        <v>1</v>
      </c>
      <c r="I876" s="346"/>
      <c r="L876" s="167"/>
      <c r="M876" s="171"/>
      <c r="N876" s="172"/>
      <c r="O876" s="172"/>
      <c r="P876" s="172"/>
      <c r="Q876" s="172"/>
      <c r="R876" s="172"/>
      <c r="S876" s="172"/>
      <c r="T876" s="173"/>
      <c r="AT876" s="168" t="s">
        <v>2624</v>
      </c>
      <c r="AU876" s="168" t="s">
        <v>2217</v>
      </c>
      <c r="AV876" s="13" t="s">
        <v>2217</v>
      </c>
      <c r="AW876" s="13" t="s">
        <v>26</v>
      </c>
      <c r="AX876" s="13" t="s">
        <v>2207</v>
      </c>
      <c r="AY876" s="168" t="s">
        <v>2612</v>
      </c>
    </row>
    <row r="877" spans="1:65" s="13" customFormat="1">
      <c r="B877" s="167"/>
      <c r="D877" s="161" t="s">
        <v>2624</v>
      </c>
      <c r="E877" s="168" t="s">
        <v>2616</v>
      </c>
      <c r="F877" s="169" t="s">
        <v>452</v>
      </c>
      <c r="H877" s="170">
        <v>8</v>
      </c>
      <c r="I877" s="346"/>
      <c r="L877" s="167"/>
      <c r="M877" s="171"/>
      <c r="N877" s="172"/>
      <c r="O877" s="172"/>
      <c r="P877" s="172"/>
      <c r="Q877" s="172"/>
      <c r="R877" s="172"/>
      <c r="S877" s="172"/>
      <c r="T877" s="173"/>
      <c r="AT877" s="168" t="s">
        <v>2624</v>
      </c>
      <c r="AU877" s="168" t="s">
        <v>2217</v>
      </c>
      <c r="AV877" s="13" t="s">
        <v>2217</v>
      </c>
      <c r="AW877" s="13" t="s">
        <v>26</v>
      </c>
      <c r="AX877" s="13" t="s">
        <v>2207</v>
      </c>
      <c r="AY877" s="168" t="s">
        <v>2612</v>
      </c>
    </row>
    <row r="878" spans="1:65" s="13" customFormat="1">
      <c r="B878" s="167"/>
      <c r="D878" s="161" t="s">
        <v>2624</v>
      </c>
      <c r="E878" s="168" t="s">
        <v>2621</v>
      </c>
      <c r="F878" s="169" t="s">
        <v>453</v>
      </c>
      <c r="H878" s="170">
        <v>4</v>
      </c>
      <c r="I878" s="346"/>
      <c r="L878" s="167"/>
      <c r="M878" s="171"/>
      <c r="N878" s="172"/>
      <c r="O878" s="172"/>
      <c r="P878" s="172"/>
      <c r="Q878" s="172"/>
      <c r="R878" s="172"/>
      <c r="S878" s="172"/>
      <c r="T878" s="173"/>
      <c r="AT878" s="168" t="s">
        <v>2624</v>
      </c>
      <c r="AU878" s="168" t="s">
        <v>2217</v>
      </c>
      <c r="AV878" s="13" t="s">
        <v>2217</v>
      </c>
      <c r="AW878" s="13" t="s">
        <v>26</v>
      </c>
      <c r="AX878" s="13" t="s">
        <v>2207</v>
      </c>
      <c r="AY878" s="168" t="s">
        <v>2612</v>
      </c>
    </row>
    <row r="879" spans="1:65" s="13" customFormat="1">
      <c r="B879" s="167"/>
      <c r="D879" s="161" t="s">
        <v>2624</v>
      </c>
      <c r="E879" s="168" t="s">
        <v>2626</v>
      </c>
      <c r="F879" s="169" t="s">
        <v>454</v>
      </c>
      <c r="H879" s="170">
        <v>7</v>
      </c>
      <c r="I879" s="346"/>
      <c r="L879" s="167"/>
      <c r="M879" s="171"/>
      <c r="N879" s="172"/>
      <c r="O879" s="172"/>
      <c r="P879" s="172"/>
      <c r="Q879" s="172"/>
      <c r="R879" s="172"/>
      <c r="S879" s="172"/>
      <c r="T879" s="173"/>
      <c r="AT879" s="168" t="s">
        <v>2624</v>
      </c>
      <c r="AU879" s="168" t="s">
        <v>2217</v>
      </c>
      <c r="AV879" s="13" t="s">
        <v>2217</v>
      </c>
      <c r="AW879" s="13" t="s">
        <v>26</v>
      </c>
      <c r="AX879" s="13" t="s">
        <v>2207</v>
      </c>
      <c r="AY879" s="168" t="s">
        <v>2612</v>
      </c>
    </row>
    <row r="880" spans="1:65" s="13" customFormat="1">
      <c r="B880" s="167"/>
      <c r="D880" s="161" t="s">
        <v>2624</v>
      </c>
      <c r="E880" s="168" t="s">
        <v>2629</v>
      </c>
      <c r="F880" s="169" t="s">
        <v>3175</v>
      </c>
      <c r="H880" s="170">
        <v>2</v>
      </c>
      <c r="I880" s="346"/>
      <c r="L880" s="167"/>
      <c r="M880" s="171"/>
      <c r="N880" s="172"/>
      <c r="O880" s="172"/>
      <c r="P880" s="172"/>
      <c r="Q880" s="172"/>
      <c r="R880" s="172"/>
      <c r="S880" s="172"/>
      <c r="T880" s="173"/>
      <c r="AT880" s="168" t="s">
        <v>2624</v>
      </c>
      <c r="AU880" s="168" t="s">
        <v>2217</v>
      </c>
      <c r="AV880" s="13" t="s">
        <v>2217</v>
      </c>
      <c r="AW880" s="13" t="s">
        <v>26</v>
      </c>
      <c r="AX880" s="13" t="s">
        <v>2207</v>
      </c>
      <c r="AY880" s="168" t="s">
        <v>2612</v>
      </c>
    </row>
    <row r="881" spans="2:51" s="13" customFormat="1">
      <c r="B881" s="167"/>
      <c r="D881" s="161" t="s">
        <v>2624</v>
      </c>
      <c r="E881" s="168" t="s">
        <v>2632</v>
      </c>
      <c r="F881" s="169" t="s">
        <v>455</v>
      </c>
      <c r="H881" s="170">
        <v>5</v>
      </c>
      <c r="I881" s="346"/>
      <c r="L881" s="167"/>
      <c r="M881" s="171"/>
      <c r="N881" s="172"/>
      <c r="O881" s="172"/>
      <c r="P881" s="172"/>
      <c r="Q881" s="172"/>
      <c r="R881" s="172"/>
      <c r="S881" s="172"/>
      <c r="T881" s="173"/>
      <c r="AT881" s="168" t="s">
        <v>2624</v>
      </c>
      <c r="AU881" s="168" t="s">
        <v>2217</v>
      </c>
      <c r="AV881" s="13" t="s">
        <v>2217</v>
      </c>
      <c r="AW881" s="13" t="s">
        <v>26</v>
      </c>
      <c r="AX881" s="13" t="s">
        <v>2207</v>
      </c>
      <c r="AY881" s="168" t="s">
        <v>2612</v>
      </c>
    </row>
    <row r="882" spans="2:51" s="13" customFormat="1">
      <c r="B882" s="167"/>
      <c r="D882" s="161" t="s">
        <v>2624</v>
      </c>
      <c r="E882" s="168" t="s">
        <v>2635</v>
      </c>
      <c r="F882" s="169" t="s">
        <v>456</v>
      </c>
      <c r="H882" s="170">
        <v>85</v>
      </c>
      <c r="I882" s="346"/>
      <c r="L882" s="167"/>
      <c r="M882" s="171"/>
      <c r="N882" s="172"/>
      <c r="O882" s="172"/>
      <c r="P882" s="172"/>
      <c r="Q882" s="172"/>
      <c r="R882" s="172"/>
      <c r="S882" s="172"/>
      <c r="T882" s="173"/>
      <c r="AT882" s="168" t="s">
        <v>2624</v>
      </c>
      <c r="AU882" s="168" t="s">
        <v>2217</v>
      </c>
      <c r="AV882" s="13" t="s">
        <v>2217</v>
      </c>
      <c r="AW882" s="13" t="s">
        <v>26</v>
      </c>
      <c r="AX882" s="13" t="s">
        <v>2207</v>
      </c>
      <c r="AY882" s="168" t="s">
        <v>2612</v>
      </c>
    </row>
    <row r="883" spans="2:51" s="15" customFormat="1">
      <c r="B883" s="181"/>
      <c r="D883" s="161" t="s">
        <v>2624</v>
      </c>
      <c r="E883" s="182" t="s">
        <v>2156</v>
      </c>
      <c r="F883" s="183" t="s">
        <v>2641</v>
      </c>
      <c r="H883" s="184">
        <v>117</v>
      </c>
      <c r="I883" s="348"/>
      <c r="L883" s="181"/>
      <c r="M883" s="185"/>
      <c r="N883" s="186"/>
      <c r="O883" s="186"/>
      <c r="P883" s="186"/>
      <c r="Q883" s="186"/>
      <c r="R883" s="186"/>
      <c r="S883" s="186"/>
      <c r="T883" s="187"/>
      <c r="AT883" s="182" t="s">
        <v>2624</v>
      </c>
      <c r="AU883" s="182" t="s">
        <v>2217</v>
      </c>
      <c r="AV883" s="15" t="s">
        <v>2389</v>
      </c>
      <c r="AW883" s="15" t="s">
        <v>26</v>
      </c>
      <c r="AX883" s="15" t="s">
        <v>2207</v>
      </c>
      <c r="AY883" s="182" t="s">
        <v>2612</v>
      </c>
    </row>
    <row r="884" spans="2:51" s="12" customFormat="1">
      <c r="B884" s="160"/>
      <c r="D884" s="161" t="s">
        <v>2624</v>
      </c>
      <c r="E884" s="162" t="s">
        <v>2156</v>
      </c>
      <c r="F884" s="163" t="s">
        <v>3178</v>
      </c>
      <c r="H884" s="162" t="s">
        <v>2156</v>
      </c>
      <c r="I884" s="345"/>
      <c r="L884" s="160"/>
      <c r="M884" s="164"/>
      <c r="N884" s="165"/>
      <c r="O884" s="165"/>
      <c r="P884" s="165"/>
      <c r="Q884" s="165"/>
      <c r="R884" s="165"/>
      <c r="S884" s="165"/>
      <c r="T884" s="166"/>
      <c r="AT884" s="162" t="s">
        <v>2624</v>
      </c>
      <c r="AU884" s="162" t="s">
        <v>2217</v>
      </c>
      <c r="AV884" s="12" t="s">
        <v>2215</v>
      </c>
      <c r="AW884" s="12" t="s">
        <v>26</v>
      </c>
      <c r="AX884" s="12" t="s">
        <v>2207</v>
      </c>
      <c r="AY884" s="162" t="s">
        <v>2612</v>
      </c>
    </row>
    <row r="885" spans="2:51" s="13" customFormat="1">
      <c r="B885" s="167"/>
      <c r="D885" s="161" t="s">
        <v>2624</v>
      </c>
      <c r="E885" s="168" t="s">
        <v>2156</v>
      </c>
      <c r="F885" s="169" t="s">
        <v>457</v>
      </c>
      <c r="H885" s="170">
        <v>8</v>
      </c>
      <c r="I885" s="346"/>
      <c r="L885" s="167"/>
      <c r="M885" s="171"/>
      <c r="N885" s="172"/>
      <c r="O885" s="172"/>
      <c r="P885" s="172"/>
      <c r="Q885" s="172"/>
      <c r="R885" s="172"/>
      <c r="S885" s="172"/>
      <c r="T885" s="173"/>
      <c r="AT885" s="168" t="s">
        <v>2624</v>
      </c>
      <c r="AU885" s="168" t="s">
        <v>2217</v>
      </c>
      <c r="AV885" s="13" t="s">
        <v>2217</v>
      </c>
      <c r="AW885" s="13" t="s">
        <v>26</v>
      </c>
      <c r="AX885" s="13" t="s">
        <v>2207</v>
      </c>
      <c r="AY885" s="168" t="s">
        <v>2612</v>
      </c>
    </row>
    <row r="886" spans="2:51" s="13" customFormat="1">
      <c r="B886" s="167"/>
      <c r="D886" s="161" t="s">
        <v>2624</v>
      </c>
      <c r="E886" s="168" t="s">
        <v>2156</v>
      </c>
      <c r="F886" s="169" t="s">
        <v>3180</v>
      </c>
      <c r="H886" s="170">
        <v>4</v>
      </c>
      <c r="I886" s="346"/>
      <c r="L886" s="167"/>
      <c r="M886" s="171"/>
      <c r="N886" s="172"/>
      <c r="O886" s="172"/>
      <c r="P886" s="172"/>
      <c r="Q886" s="172"/>
      <c r="R886" s="172"/>
      <c r="S886" s="172"/>
      <c r="T886" s="173"/>
      <c r="AT886" s="168" t="s">
        <v>2624</v>
      </c>
      <c r="AU886" s="168" t="s">
        <v>2217</v>
      </c>
      <c r="AV886" s="13" t="s">
        <v>2217</v>
      </c>
      <c r="AW886" s="13" t="s">
        <v>26</v>
      </c>
      <c r="AX886" s="13" t="s">
        <v>2207</v>
      </c>
      <c r="AY886" s="168" t="s">
        <v>2612</v>
      </c>
    </row>
    <row r="887" spans="2:51" s="13" customFormat="1">
      <c r="B887" s="167"/>
      <c r="D887" s="161" t="s">
        <v>2624</v>
      </c>
      <c r="E887" s="168" t="s">
        <v>2156</v>
      </c>
      <c r="F887" s="169" t="s">
        <v>3181</v>
      </c>
      <c r="H887" s="170">
        <v>7</v>
      </c>
      <c r="I887" s="346"/>
      <c r="L887" s="167"/>
      <c r="M887" s="171"/>
      <c r="N887" s="172"/>
      <c r="O887" s="172"/>
      <c r="P887" s="172"/>
      <c r="Q887" s="172"/>
      <c r="R887" s="172"/>
      <c r="S887" s="172"/>
      <c r="T887" s="173"/>
      <c r="AT887" s="168" t="s">
        <v>2624</v>
      </c>
      <c r="AU887" s="168" t="s">
        <v>2217</v>
      </c>
      <c r="AV887" s="13" t="s">
        <v>2217</v>
      </c>
      <c r="AW887" s="13" t="s">
        <v>26</v>
      </c>
      <c r="AX887" s="13" t="s">
        <v>2207</v>
      </c>
      <c r="AY887" s="168" t="s">
        <v>2612</v>
      </c>
    </row>
    <row r="888" spans="2:51" s="13" customFormat="1">
      <c r="B888" s="167"/>
      <c r="D888" s="161" t="s">
        <v>2624</v>
      </c>
      <c r="E888" s="168" t="s">
        <v>2156</v>
      </c>
      <c r="F888" s="169" t="s">
        <v>3182</v>
      </c>
      <c r="H888" s="170">
        <v>2</v>
      </c>
      <c r="I888" s="346"/>
      <c r="L888" s="167"/>
      <c r="M888" s="171"/>
      <c r="N888" s="172"/>
      <c r="O888" s="172"/>
      <c r="P888" s="172"/>
      <c r="Q888" s="172"/>
      <c r="R888" s="172"/>
      <c r="S888" s="172"/>
      <c r="T888" s="173"/>
      <c r="AT888" s="168" t="s">
        <v>2624</v>
      </c>
      <c r="AU888" s="168" t="s">
        <v>2217</v>
      </c>
      <c r="AV888" s="13" t="s">
        <v>2217</v>
      </c>
      <c r="AW888" s="13" t="s">
        <v>26</v>
      </c>
      <c r="AX888" s="13" t="s">
        <v>2207</v>
      </c>
      <c r="AY888" s="168" t="s">
        <v>2612</v>
      </c>
    </row>
    <row r="889" spans="2:51" s="14" customFormat="1">
      <c r="B889" s="174"/>
      <c r="D889" s="161" t="s">
        <v>2624</v>
      </c>
      <c r="E889" s="175" t="s">
        <v>2403</v>
      </c>
      <c r="F889" s="176" t="s">
        <v>2638</v>
      </c>
      <c r="H889" s="177">
        <v>21</v>
      </c>
      <c r="I889" s="347"/>
      <c r="L889" s="174"/>
      <c r="M889" s="178"/>
      <c r="N889" s="179"/>
      <c r="O889" s="179"/>
      <c r="P889" s="179"/>
      <c r="Q889" s="179"/>
      <c r="R889" s="179"/>
      <c r="S889" s="179"/>
      <c r="T889" s="180"/>
      <c r="AT889" s="175" t="s">
        <v>2624</v>
      </c>
      <c r="AU889" s="175" t="s">
        <v>2217</v>
      </c>
      <c r="AV889" s="14" t="s">
        <v>2329</v>
      </c>
      <c r="AW889" s="14" t="s">
        <v>26</v>
      </c>
      <c r="AX889" s="14" t="s">
        <v>2207</v>
      </c>
      <c r="AY889" s="175" t="s">
        <v>2612</v>
      </c>
    </row>
    <row r="890" spans="2:51" s="12" customFormat="1">
      <c r="B890" s="160"/>
      <c r="D890" s="161" t="s">
        <v>2624</v>
      </c>
      <c r="E890" s="162" t="s">
        <v>2156</v>
      </c>
      <c r="F890" s="163" t="s">
        <v>3183</v>
      </c>
      <c r="H890" s="162" t="s">
        <v>2156</v>
      </c>
      <c r="I890" s="345"/>
      <c r="L890" s="160"/>
      <c r="M890" s="164"/>
      <c r="N890" s="165"/>
      <c r="O890" s="165"/>
      <c r="P890" s="165"/>
      <c r="Q890" s="165"/>
      <c r="R890" s="165"/>
      <c r="S890" s="165"/>
      <c r="T890" s="166"/>
      <c r="AT890" s="162" t="s">
        <v>2624</v>
      </c>
      <c r="AU890" s="162" t="s">
        <v>2217</v>
      </c>
      <c r="AV890" s="12" t="s">
        <v>2215</v>
      </c>
      <c r="AW890" s="12" t="s">
        <v>26</v>
      </c>
      <c r="AX890" s="12" t="s">
        <v>2207</v>
      </c>
      <c r="AY890" s="162" t="s">
        <v>2612</v>
      </c>
    </row>
    <row r="891" spans="2:51" s="13" customFormat="1">
      <c r="B891" s="167"/>
      <c r="D891" s="161" t="s">
        <v>2624</v>
      </c>
      <c r="E891" s="168" t="s">
        <v>2156</v>
      </c>
      <c r="F891" s="169" t="s">
        <v>3181</v>
      </c>
      <c r="H891" s="170">
        <v>7</v>
      </c>
      <c r="I891" s="346"/>
      <c r="L891" s="167"/>
      <c r="M891" s="171"/>
      <c r="N891" s="172"/>
      <c r="O891" s="172"/>
      <c r="P891" s="172"/>
      <c r="Q891" s="172"/>
      <c r="R891" s="172"/>
      <c r="S891" s="172"/>
      <c r="T891" s="173"/>
      <c r="AT891" s="168" t="s">
        <v>2624</v>
      </c>
      <c r="AU891" s="168" t="s">
        <v>2217</v>
      </c>
      <c r="AV891" s="13" t="s">
        <v>2217</v>
      </c>
      <c r="AW891" s="13" t="s">
        <v>26</v>
      </c>
      <c r="AX891" s="13" t="s">
        <v>2207</v>
      </c>
      <c r="AY891" s="168" t="s">
        <v>2612</v>
      </c>
    </row>
    <row r="892" spans="2:51" s="14" customFormat="1">
      <c r="B892" s="174"/>
      <c r="D892" s="161" t="s">
        <v>2624</v>
      </c>
      <c r="E892" s="175" t="s">
        <v>2405</v>
      </c>
      <c r="F892" s="176" t="s">
        <v>2638</v>
      </c>
      <c r="H892" s="177">
        <v>7</v>
      </c>
      <c r="I892" s="347"/>
      <c r="L892" s="174"/>
      <c r="M892" s="178"/>
      <c r="N892" s="179"/>
      <c r="O892" s="179"/>
      <c r="P892" s="179"/>
      <c r="Q892" s="179"/>
      <c r="R892" s="179"/>
      <c r="S892" s="179"/>
      <c r="T892" s="180"/>
      <c r="AT892" s="175" t="s">
        <v>2624</v>
      </c>
      <c r="AU892" s="175" t="s">
        <v>2217</v>
      </c>
      <c r="AV892" s="14" t="s">
        <v>2329</v>
      </c>
      <c r="AW892" s="14" t="s">
        <v>26</v>
      </c>
      <c r="AX892" s="14" t="s">
        <v>2207</v>
      </c>
      <c r="AY892" s="175" t="s">
        <v>2612</v>
      </c>
    </row>
    <row r="893" spans="2:51" s="12" customFormat="1">
      <c r="B893" s="160"/>
      <c r="D893" s="161" t="s">
        <v>2624</v>
      </c>
      <c r="E893" s="162" t="s">
        <v>2156</v>
      </c>
      <c r="F893" s="163" t="s">
        <v>3184</v>
      </c>
      <c r="H893" s="162" t="s">
        <v>2156</v>
      </c>
      <c r="I893" s="345"/>
      <c r="L893" s="160"/>
      <c r="M893" s="164"/>
      <c r="N893" s="165"/>
      <c r="O893" s="165"/>
      <c r="P893" s="165"/>
      <c r="Q893" s="165"/>
      <c r="R893" s="165"/>
      <c r="S893" s="165"/>
      <c r="T893" s="166"/>
      <c r="AT893" s="162" t="s">
        <v>2624</v>
      </c>
      <c r="AU893" s="162" t="s">
        <v>2217</v>
      </c>
      <c r="AV893" s="12" t="s">
        <v>2215</v>
      </c>
      <c r="AW893" s="12" t="s">
        <v>26</v>
      </c>
      <c r="AX893" s="12" t="s">
        <v>2207</v>
      </c>
      <c r="AY893" s="162" t="s">
        <v>2612</v>
      </c>
    </row>
    <row r="894" spans="2:51" s="13" customFormat="1">
      <c r="B894" s="167"/>
      <c r="D894" s="161" t="s">
        <v>2624</v>
      </c>
      <c r="E894" s="168" t="s">
        <v>2156</v>
      </c>
      <c r="F894" s="169" t="s">
        <v>3180</v>
      </c>
      <c r="H894" s="170">
        <v>4</v>
      </c>
      <c r="I894" s="346"/>
      <c r="L894" s="167"/>
      <c r="M894" s="171"/>
      <c r="N894" s="172"/>
      <c r="O894" s="172"/>
      <c r="P894" s="172"/>
      <c r="Q894" s="172"/>
      <c r="R894" s="172"/>
      <c r="S894" s="172"/>
      <c r="T894" s="173"/>
      <c r="AT894" s="168" t="s">
        <v>2624</v>
      </c>
      <c r="AU894" s="168" t="s">
        <v>2217</v>
      </c>
      <c r="AV894" s="13" t="s">
        <v>2217</v>
      </c>
      <c r="AW894" s="13" t="s">
        <v>26</v>
      </c>
      <c r="AX894" s="13" t="s">
        <v>2207</v>
      </c>
      <c r="AY894" s="168" t="s">
        <v>2612</v>
      </c>
    </row>
    <row r="895" spans="2:51" s="14" customFormat="1">
      <c r="B895" s="174"/>
      <c r="D895" s="161" t="s">
        <v>2624</v>
      </c>
      <c r="E895" s="175" t="s">
        <v>2407</v>
      </c>
      <c r="F895" s="176" t="s">
        <v>2638</v>
      </c>
      <c r="H895" s="177">
        <v>4</v>
      </c>
      <c r="I895" s="347"/>
      <c r="L895" s="174"/>
      <c r="M895" s="178"/>
      <c r="N895" s="179"/>
      <c r="O895" s="179"/>
      <c r="P895" s="179"/>
      <c r="Q895" s="179"/>
      <c r="R895" s="179"/>
      <c r="S895" s="179"/>
      <c r="T895" s="180"/>
      <c r="AT895" s="175" t="s">
        <v>2624</v>
      </c>
      <c r="AU895" s="175" t="s">
        <v>2217</v>
      </c>
      <c r="AV895" s="14" t="s">
        <v>2329</v>
      </c>
      <c r="AW895" s="14" t="s">
        <v>26</v>
      </c>
      <c r="AX895" s="14" t="s">
        <v>2207</v>
      </c>
      <c r="AY895" s="175" t="s">
        <v>2612</v>
      </c>
    </row>
    <row r="896" spans="2:51" s="12" customFormat="1">
      <c r="B896" s="160"/>
      <c r="D896" s="161" t="s">
        <v>2624</v>
      </c>
      <c r="E896" s="162" t="s">
        <v>2156</v>
      </c>
      <c r="F896" s="163" t="s">
        <v>3185</v>
      </c>
      <c r="H896" s="162" t="s">
        <v>2156</v>
      </c>
      <c r="I896" s="345"/>
      <c r="L896" s="160"/>
      <c r="M896" s="164"/>
      <c r="N896" s="165"/>
      <c r="O896" s="165"/>
      <c r="P896" s="165"/>
      <c r="Q896" s="165"/>
      <c r="R896" s="165"/>
      <c r="S896" s="165"/>
      <c r="T896" s="166"/>
      <c r="AT896" s="162" t="s">
        <v>2624</v>
      </c>
      <c r="AU896" s="162" t="s">
        <v>2217</v>
      </c>
      <c r="AV896" s="12" t="s">
        <v>2215</v>
      </c>
      <c r="AW896" s="12" t="s">
        <v>26</v>
      </c>
      <c r="AX896" s="12" t="s">
        <v>2207</v>
      </c>
      <c r="AY896" s="162" t="s">
        <v>2612</v>
      </c>
    </row>
    <row r="897" spans="1:65" s="13" customFormat="1">
      <c r="B897" s="167"/>
      <c r="D897" s="161" t="s">
        <v>2624</v>
      </c>
      <c r="E897" s="168" t="s">
        <v>2156</v>
      </c>
      <c r="F897" s="169" t="s">
        <v>457</v>
      </c>
      <c r="H897" s="170">
        <v>8</v>
      </c>
      <c r="I897" s="346"/>
      <c r="L897" s="167"/>
      <c r="M897" s="171"/>
      <c r="N897" s="172"/>
      <c r="O897" s="172"/>
      <c r="P897" s="172"/>
      <c r="Q897" s="172"/>
      <c r="R897" s="172"/>
      <c r="S897" s="172"/>
      <c r="T897" s="173"/>
      <c r="AT897" s="168" t="s">
        <v>2624</v>
      </c>
      <c r="AU897" s="168" t="s">
        <v>2217</v>
      </c>
      <c r="AV897" s="13" t="s">
        <v>2217</v>
      </c>
      <c r="AW897" s="13" t="s">
        <v>26</v>
      </c>
      <c r="AX897" s="13" t="s">
        <v>2207</v>
      </c>
      <c r="AY897" s="168" t="s">
        <v>2612</v>
      </c>
    </row>
    <row r="898" spans="1:65" s="13" customFormat="1">
      <c r="B898" s="167"/>
      <c r="D898" s="161" t="s">
        <v>2624</v>
      </c>
      <c r="E898" s="168" t="s">
        <v>2156</v>
      </c>
      <c r="F898" s="169" t="s">
        <v>3180</v>
      </c>
      <c r="H898" s="170">
        <v>4</v>
      </c>
      <c r="I898" s="346"/>
      <c r="L898" s="167"/>
      <c r="M898" s="171"/>
      <c r="N898" s="172"/>
      <c r="O898" s="172"/>
      <c r="P898" s="172"/>
      <c r="Q898" s="172"/>
      <c r="R898" s="172"/>
      <c r="S898" s="172"/>
      <c r="T898" s="173"/>
      <c r="AT898" s="168" t="s">
        <v>2624</v>
      </c>
      <c r="AU898" s="168" t="s">
        <v>2217</v>
      </c>
      <c r="AV898" s="13" t="s">
        <v>2217</v>
      </c>
      <c r="AW898" s="13" t="s">
        <v>26</v>
      </c>
      <c r="AX898" s="13" t="s">
        <v>2207</v>
      </c>
      <c r="AY898" s="168" t="s">
        <v>2612</v>
      </c>
    </row>
    <row r="899" spans="1:65" s="13" customFormat="1">
      <c r="B899" s="167"/>
      <c r="D899" s="161" t="s">
        <v>2624</v>
      </c>
      <c r="E899" s="168" t="s">
        <v>2156</v>
      </c>
      <c r="F899" s="169" t="s">
        <v>3181</v>
      </c>
      <c r="H899" s="170">
        <v>7</v>
      </c>
      <c r="I899" s="346"/>
      <c r="L899" s="167"/>
      <c r="M899" s="171"/>
      <c r="N899" s="172"/>
      <c r="O899" s="172"/>
      <c r="P899" s="172"/>
      <c r="Q899" s="172"/>
      <c r="R899" s="172"/>
      <c r="S899" s="172"/>
      <c r="T899" s="173"/>
      <c r="AT899" s="168" t="s">
        <v>2624</v>
      </c>
      <c r="AU899" s="168" t="s">
        <v>2217</v>
      </c>
      <c r="AV899" s="13" t="s">
        <v>2217</v>
      </c>
      <c r="AW899" s="13" t="s">
        <v>26</v>
      </c>
      <c r="AX899" s="13" t="s">
        <v>2207</v>
      </c>
      <c r="AY899" s="168" t="s">
        <v>2612</v>
      </c>
    </row>
    <row r="900" spans="1:65" s="13" customFormat="1">
      <c r="B900" s="167"/>
      <c r="D900" s="161" t="s">
        <v>2624</v>
      </c>
      <c r="E900" s="168" t="s">
        <v>2156</v>
      </c>
      <c r="F900" s="169" t="s">
        <v>3182</v>
      </c>
      <c r="H900" s="170">
        <v>2</v>
      </c>
      <c r="I900" s="346"/>
      <c r="L900" s="167"/>
      <c r="M900" s="171"/>
      <c r="N900" s="172"/>
      <c r="O900" s="172"/>
      <c r="P900" s="172"/>
      <c r="Q900" s="172"/>
      <c r="R900" s="172"/>
      <c r="S900" s="172"/>
      <c r="T900" s="173"/>
      <c r="AT900" s="168" t="s">
        <v>2624</v>
      </c>
      <c r="AU900" s="168" t="s">
        <v>2217</v>
      </c>
      <c r="AV900" s="13" t="s">
        <v>2217</v>
      </c>
      <c r="AW900" s="13" t="s">
        <v>26</v>
      </c>
      <c r="AX900" s="13" t="s">
        <v>2207</v>
      </c>
      <c r="AY900" s="168" t="s">
        <v>2612</v>
      </c>
    </row>
    <row r="901" spans="1:65" s="14" customFormat="1">
      <c r="B901" s="174"/>
      <c r="D901" s="161" t="s">
        <v>2624</v>
      </c>
      <c r="E901" s="175" t="s">
        <v>2409</v>
      </c>
      <c r="F901" s="176" t="s">
        <v>2638</v>
      </c>
      <c r="H901" s="177">
        <v>21</v>
      </c>
      <c r="I901" s="347"/>
      <c r="L901" s="174"/>
      <c r="M901" s="178"/>
      <c r="N901" s="179"/>
      <c r="O901" s="179"/>
      <c r="P901" s="179"/>
      <c r="Q901" s="179"/>
      <c r="R901" s="179"/>
      <c r="S901" s="179"/>
      <c r="T901" s="180"/>
      <c r="AT901" s="175" t="s">
        <v>2624</v>
      </c>
      <c r="AU901" s="175" t="s">
        <v>2217</v>
      </c>
      <c r="AV901" s="14" t="s">
        <v>2329</v>
      </c>
      <c r="AW901" s="14" t="s">
        <v>26</v>
      </c>
      <c r="AX901" s="14" t="s">
        <v>2207</v>
      </c>
      <c r="AY901" s="175" t="s">
        <v>2612</v>
      </c>
    </row>
    <row r="902" spans="1:65" s="15" customFormat="1">
      <c r="B902" s="181"/>
      <c r="D902" s="161" t="s">
        <v>2624</v>
      </c>
      <c r="E902" s="182" t="s">
        <v>2156</v>
      </c>
      <c r="F902" s="183" t="s">
        <v>2641</v>
      </c>
      <c r="H902" s="184">
        <v>53</v>
      </c>
      <c r="I902" s="348"/>
      <c r="L902" s="181"/>
      <c r="M902" s="185"/>
      <c r="N902" s="186"/>
      <c r="O902" s="186"/>
      <c r="P902" s="186"/>
      <c r="Q902" s="186"/>
      <c r="R902" s="186"/>
      <c r="S902" s="186"/>
      <c r="T902" s="187"/>
      <c r="AT902" s="182" t="s">
        <v>2624</v>
      </c>
      <c r="AU902" s="182" t="s">
        <v>2217</v>
      </c>
      <c r="AV902" s="15" t="s">
        <v>2389</v>
      </c>
      <c r="AW902" s="15" t="s">
        <v>26</v>
      </c>
      <c r="AX902" s="15" t="s">
        <v>2215</v>
      </c>
      <c r="AY902" s="182" t="s">
        <v>2612</v>
      </c>
    </row>
    <row r="903" spans="1:65" s="1" customFormat="1" ht="16.5" customHeight="1">
      <c r="A903" s="29"/>
      <c r="B903" s="146"/>
      <c r="C903" s="188" t="s">
        <v>3209</v>
      </c>
      <c r="D903" s="188" t="s">
        <v>2855</v>
      </c>
      <c r="E903" s="189" t="s">
        <v>3187</v>
      </c>
      <c r="F903" s="190" t="s">
        <v>3188</v>
      </c>
      <c r="G903" s="191" t="s">
        <v>3034</v>
      </c>
      <c r="H903" s="192">
        <v>21</v>
      </c>
      <c r="I903" s="349"/>
      <c r="J903" s="193">
        <f>ROUND(I903*H903,2)</f>
        <v>0</v>
      </c>
      <c r="K903" s="194"/>
      <c r="L903" s="195"/>
      <c r="M903" s="196" t="s">
        <v>2156</v>
      </c>
      <c r="N903" s="197" t="s">
        <v>2172</v>
      </c>
      <c r="O903" s="156">
        <v>0</v>
      </c>
      <c r="P903" s="156">
        <f>O903*H903</f>
        <v>0</v>
      </c>
      <c r="Q903" s="156">
        <v>9.5999999999999992E-3</v>
      </c>
      <c r="R903" s="156">
        <f>Q903*H903</f>
        <v>0.20159999999999997</v>
      </c>
      <c r="S903" s="156">
        <v>0</v>
      </c>
      <c r="T903" s="157">
        <f>S903*H903</f>
        <v>0</v>
      </c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R903" s="158" t="s">
        <v>2342</v>
      </c>
      <c r="AT903" s="158" t="s">
        <v>2855</v>
      </c>
      <c r="AU903" s="158" t="s">
        <v>2217</v>
      </c>
      <c r="AY903" s="17" t="s">
        <v>2612</v>
      </c>
      <c r="BE903" s="159">
        <f>IF(N903="základní",J903,0)</f>
        <v>0</v>
      </c>
      <c r="BF903" s="159">
        <f>IF(N903="snížená",J903,0)</f>
        <v>0</v>
      </c>
      <c r="BG903" s="159">
        <f>IF(N903="zákl. přenesená",J903,0)</f>
        <v>0</v>
      </c>
      <c r="BH903" s="159">
        <f>IF(N903="sníž. přenesená",J903,0)</f>
        <v>0</v>
      </c>
      <c r="BI903" s="159">
        <f>IF(N903="nulová",J903,0)</f>
        <v>0</v>
      </c>
      <c r="BJ903" s="17" t="s">
        <v>2215</v>
      </c>
      <c r="BK903" s="159">
        <f>ROUND(I903*H903,2)</f>
        <v>0</v>
      </c>
      <c r="BL903" s="17" t="s">
        <v>2389</v>
      </c>
      <c r="BM903" s="158" t="s">
        <v>3189</v>
      </c>
    </row>
    <row r="904" spans="1:65" s="13" customFormat="1">
      <c r="B904" s="167"/>
      <c r="D904" s="161" t="s">
        <v>2624</v>
      </c>
      <c r="E904" s="168" t="s">
        <v>2156</v>
      </c>
      <c r="F904" s="169" t="s">
        <v>2403</v>
      </c>
      <c r="H904" s="170">
        <v>21</v>
      </c>
      <c r="I904" s="346"/>
      <c r="L904" s="167"/>
      <c r="M904" s="171"/>
      <c r="N904" s="172"/>
      <c r="O904" s="172"/>
      <c r="P904" s="172"/>
      <c r="Q904" s="172"/>
      <c r="R904" s="172"/>
      <c r="S904" s="172"/>
      <c r="T904" s="173"/>
      <c r="AT904" s="168" t="s">
        <v>2624</v>
      </c>
      <c r="AU904" s="168" t="s">
        <v>2217</v>
      </c>
      <c r="AV904" s="13" t="s">
        <v>2217</v>
      </c>
      <c r="AW904" s="13" t="s">
        <v>26</v>
      </c>
      <c r="AX904" s="13" t="s">
        <v>2207</v>
      </c>
      <c r="AY904" s="168" t="s">
        <v>2612</v>
      </c>
    </row>
    <row r="905" spans="1:65" s="15" customFormat="1">
      <c r="B905" s="181"/>
      <c r="D905" s="161" t="s">
        <v>2624</v>
      </c>
      <c r="E905" s="182" t="s">
        <v>2156</v>
      </c>
      <c r="F905" s="183" t="s">
        <v>2641</v>
      </c>
      <c r="H905" s="184">
        <v>21</v>
      </c>
      <c r="I905" s="348"/>
      <c r="L905" s="181"/>
      <c r="M905" s="185"/>
      <c r="N905" s="186"/>
      <c r="O905" s="186"/>
      <c r="P905" s="186"/>
      <c r="Q905" s="186"/>
      <c r="R905" s="186"/>
      <c r="S905" s="186"/>
      <c r="T905" s="187"/>
      <c r="AT905" s="182" t="s">
        <v>2624</v>
      </c>
      <c r="AU905" s="182" t="s">
        <v>2217</v>
      </c>
      <c r="AV905" s="15" t="s">
        <v>2389</v>
      </c>
      <c r="AW905" s="15" t="s">
        <v>26</v>
      </c>
      <c r="AX905" s="15" t="s">
        <v>2215</v>
      </c>
      <c r="AY905" s="182" t="s">
        <v>2612</v>
      </c>
    </row>
    <row r="906" spans="1:65" s="1" customFormat="1" ht="16.5" customHeight="1">
      <c r="A906" s="29"/>
      <c r="B906" s="146"/>
      <c r="C906" s="188" t="s">
        <v>3213</v>
      </c>
      <c r="D906" s="188" t="s">
        <v>2855</v>
      </c>
      <c r="E906" s="189" t="s">
        <v>3191</v>
      </c>
      <c r="F906" s="190" t="s">
        <v>3192</v>
      </c>
      <c r="G906" s="191" t="s">
        <v>3034</v>
      </c>
      <c r="H906" s="192">
        <v>7</v>
      </c>
      <c r="I906" s="349"/>
      <c r="J906" s="193">
        <f>ROUND(I906*H906,2)</f>
        <v>0</v>
      </c>
      <c r="K906" s="194"/>
      <c r="L906" s="195"/>
      <c r="M906" s="196" t="s">
        <v>2156</v>
      </c>
      <c r="N906" s="197" t="s">
        <v>2172</v>
      </c>
      <c r="O906" s="156">
        <v>0</v>
      </c>
      <c r="P906" s="156">
        <f>O906*H906</f>
        <v>0</v>
      </c>
      <c r="Q906" s="156">
        <v>1.11E-2</v>
      </c>
      <c r="R906" s="156">
        <f>Q906*H906</f>
        <v>7.7700000000000005E-2</v>
      </c>
      <c r="S906" s="156">
        <v>0</v>
      </c>
      <c r="T906" s="157">
        <f>S906*H906</f>
        <v>0</v>
      </c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R906" s="158" t="s">
        <v>2342</v>
      </c>
      <c r="AT906" s="158" t="s">
        <v>2855</v>
      </c>
      <c r="AU906" s="158" t="s">
        <v>2217</v>
      </c>
      <c r="AY906" s="17" t="s">
        <v>2612</v>
      </c>
      <c r="BE906" s="159">
        <f>IF(N906="základní",J906,0)</f>
        <v>0</v>
      </c>
      <c r="BF906" s="159">
        <f>IF(N906="snížená",J906,0)</f>
        <v>0</v>
      </c>
      <c r="BG906" s="159">
        <f>IF(N906="zákl. přenesená",J906,0)</f>
        <v>0</v>
      </c>
      <c r="BH906" s="159">
        <f>IF(N906="sníž. přenesená",J906,0)</f>
        <v>0</v>
      </c>
      <c r="BI906" s="159">
        <f>IF(N906="nulová",J906,0)</f>
        <v>0</v>
      </c>
      <c r="BJ906" s="17" t="s">
        <v>2215</v>
      </c>
      <c r="BK906" s="159">
        <f>ROUND(I906*H906,2)</f>
        <v>0</v>
      </c>
      <c r="BL906" s="17" t="s">
        <v>2389</v>
      </c>
      <c r="BM906" s="158" t="s">
        <v>3193</v>
      </c>
    </row>
    <row r="907" spans="1:65" s="13" customFormat="1">
      <c r="B907" s="167"/>
      <c r="D907" s="161" t="s">
        <v>2624</v>
      </c>
      <c r="E907" s="168" t="s">
        <v>2156</v>
      </c>
      <c r="F907" s="169" t="s">
        <v>2405</v>
      </c>
      <c r="H907" s="170">
        <v>7</v>
      </c>
      <c r="I907" s="346"/>
      <c r="L907" s="167"/>
      <c r="M907" s="171"/>
      <c r="N907" s="172"/>
      <c r="O907" s="172"/>
      <c r="P907" s="172"/>
      <c r="Q907" s="172"/>
      <c r="R907" s="172"/>
      <c r="S907" s="172"/>
      <c r="T907" s="173"/>
      <c r="AT907" s="168" t="s">
        <v>2624</v>
      </c>
      <c r="AU907" s="168" t="s">
        <v>2217</v>
      </c>
      <c r="AV907" s="13" t="s">
        <v>2217</v>
      </c>
      <c r="AW907" s="13" t="s">
        <v>26</v>
      </c>
      <c r="AX907" s="13" t="s">
        <v>2207</v>
      </c>
      <c r="AY907" s="168" t="s">
        <v>2612</v>
      </c>
    </row>
    <row r="908" spans="1:65" s="15" customFormat="1">
      <c r="B908" s="181"/>
      <c r="D908" s="161" t="s">
        <v>2624</v>
      </c>
      <c r="E908" s="182" t="s">
        <v>2156</v>
      </c>
      <c r="F908" s="183" t="s">
        <v>2641</v>
      </c>
      <c r="H908" s="184">
        <v>7</v>
      </c>
      <c r="I908" s="348"/>
      <c r="L908" s="181"/>
      <c r="M908" s="185"/>
      <c r="N908" s="186"/>
      <c r="O908" s="186"/>
      <c r="P908" s="186"/>
      <c r="Q908" s="186"/>
      <c r="R908" s="186"/>
      <c r="S908" s="186"/>
      <c r="T908" s="187"/>
      <c r="AT908" s="182" t="s">
        <v>2624</v>
      </c>
      <c r="AU908" s="182" t="s">
        <v>2217</v>
      </c>
      <c r="AV908" s="15" t="s">
        <v>2389</v>
      </c>
      <c r="AW908" s="15" t="s">
        <v>26</v>
      </c>
      <c r="AX908" s="15" t="s">
        <v>2215</v>
      </c>
      <c r="AY908" s="182" t="s">
        <v>2612</v>
      </c>
    </row>
    <row r="909" spans="1:65" s="1" customFormat="1" ht="16.5" customHeight="1">
      <c r="A909" s="29"/>
      <c r="B909" s="146"/>
      <c r="C909" s="188" t="s">
        <v>3219</v>
      </c>
      <c r="D909" s="188" t="s">
        <v>2855</v>
      </c>
      <c r="E909" s="189" t="s">
        <v>3195</v>
      </c>
      <c r="F909" s="190" t="s">
        <v>3196</v>
      </c>
      <c r="G909" s="191" t="s">
        <v>3034</v>
      </c>
      <c r="H909" s="192">
        <v>4</v>
      </c>
      <c r="I909" s="349"/>
      <c r="J909" s="193">
        <f>ROUND(I909*H909,2)</f>
        <v>0</v>
      </c>
      <c r="K909" s="194"/>
      <c r="L909" s="195"/>
      <c r="M909" s="196" t="s">
        <v>2156</v>
      </c>
      <c r="N909" s="197" t="s">
        <v>2172</v>
      </c>
      <c r="O909" s="156">
        <v>0</v>
      </c>
      <c r="P909" s="156">
        <f>O909*H909</f>
        <v>0</v>
      </c>
      <c r="Q909" s="156">
        <v>8.9999999999999993E-3</v>
      </c>
      <c r="R909" s="156">
        <f>Q909*H909</f>
        <v>3.5999999999999997E-2</v>
      </c>
      <c r="S909" s="156">
        <v>0</v>
      </c>
      <c r="T909" s="157">
        <f>S909*H909</f>
        <v>0</v>
      </c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R909" s="158" t="s">
        <v>2342</v>
      </c>
      <c r="AT909" s="158" t="s">
        <v>2855</v>
      </c>
      <c r="AU909" s="158" t="s">
        <v>2217</v>
      </c>
      <c r="AY909" s="17" t="s">
        <v>2612</v>
      </c>
      <c r="BE909" s="159">
        <f>IF(N909="základní",J909,0)</f>
        <v>0</v>
      </c>
      <c r="BF909" s="159">
        <f>IF(N909="snížená",J909,0)</f>
        <v>0</v>
      </c>
      <c r="BG909" s="159">
        <f>IF(N909="zákl. přenesená",J909,0)</f>
        <v>0</v>
      </c>
      <c r="BH909" s="159">
        <f>IF(N909="sníž. přenesená",J909,0)</f>
        <v>0</v>
      </c>
      <c r="BI909" s="159">
        <f>IF(N909="nulová",J909,0)</f>
        <v>0</v>
      </c>
      <c r="BJ909" s="17" t="s">
        <v>2215</v>
      </c>
      <c r="BK909" s="159">
        <f>ROUND(I909*H909,2)</f>
        <v>0</v>
      </c>
      <c r="BL909" s="17" t="s">
        <v>2389</v>
      </c>
      <c r="BM909" s="158" t="s">
        <v>3197</v>
      </c>
    </row>
    <row r="910" spans="1:65" s="13" customFormat="1">
      <c r="B910" s="167"/>
      <c r="D910" s="161" t="s">
        <v>2624</v>
      </c>
      <c r="E910" s="168" t="s">
        <v>2156</v>
      </c>
      <c r="F910" s="169" t="s">
        <v>2407</v>
      </c>
      <c r="H910" s="170">
        <v>4</v>
      </c>
      <c r="I910" s="346"/>
      <c r="L910" s="167"/>
      <c r="M910" s="171"/>
      <c r="N910" s="172"/>
      <c r="O910" s="172"/>
      <c r="P910" s="172"/>
      <c r="Q910" s="172"/>
      <c r="R910" s="172"/>
      <c r="S910" s="172"/>
      <c r="T910" s="173"/>
      <c r="AT910" s="168" t="s">
        <v>2624</v>
      </c>
      <c r="AU910" s="168" t="s">
        <v>2217</v>
      </c>
      <c r="AV910" s="13" t="s">
        <v>2217</v>
      </c>
      <c r="AW910" s="13" t="s">
        <v>26</v>
      </c>
      <c r="AX910" s="13" t="s">
        <v>2207</v>
      </c>
      <c r="AY910" s="168" t="s">
        <v>2612</v>
      </c>
    </row>
    <row r="911" spans="1:65" s="15" customFormat="1">
      <c r="B911" s="181"/>
      <c r="D911" s="161" t="s">
        <v>2624</v>
      </c>
      <c r="E911" s="182" t="s">
        <v>2156</v>
      </c>
      <c r="F911" s="183" t="s">
        <v>2641</v>
      </c>
      <c r="H911" s="184">
        <v>4</v>
      </c>
      <c r="I911" s="348"/>
      <c r="L911" s="181"/>
      <c r="M911" s="185"/>
      <c r="N911" s="186"/>
      <c r="O911" s="186"/>
      <c r="P911" s="186"/>
      <c r="Q911" s="186"/>
      <c r="R911" s="186"/>
      <c r="S911" s="186"/>
      <c r="T911" s="187"/>
      <c r="AT911" s="182" t="s">
        <v>2624</v>
      </c>
      <c r="AU911" s="182" t="s">
        <v>2217</v>
      </c>
      <c r="AV911" s="15" t="s">
        <v>2389</v>
      </c>
      <c r="AW911" s="15" t="s">
        <v>26</v>
      </c>
      <c r="AX911" s="15" t="s">
        <v>2215</v>
      </c>
      <c r="AY911" s="182" t="s">
        <v>2612</v>
      </c>
    </row>
    <row r="912" spans="1:65" s="1" customFormat="1" ht="16.5" customHeight="1">
      <c r="A912" s="29"/>
      <c r="B912" s="146"/>
      <c r="C912" s="188" t="s">
        <v>3225</v>
      </c>
      <c r="D912" s="188" t="s">
        <v>2855</v>
      </c>
      <c r="E912" s="189" t="s">
        <v>3199</v>
      </c>
      <c r="F912" s="190" t="s">
        <v>3200</v>
      </c>
      <c r="G912" s="191" t="s">
        <v>3034</v>
      </c>
      <c r="H912" s="192">
        <v>21</v>
      </c>
      <c r="I912" s="349"/>
      <c r="J912" s="193">
        <f>ROUND(I912*H912,2)</f>
        <v>0</v>
      </c>
      <c r="K912" s="194"/>
      <c r="L912" s="195"/>
      <c r="M912" s="196" t="s">
        <v>2156</v>
      </c>
      <c r="N912" s="197" t="s">
        <v>2172</v>
      </c>
      <c r="O912" s="156">
        <v>0</v>
      </c>
      <c r="P912" s="156">
        <f>O912*H912</f>
        <v>0</v>
      </c>
      <c r="Q912" s="156">
        <v>1.41E-2</v>
      </c>
      <c r="R912" s="156">
        <f>Q912*H912</f>
        <v>0.29609999999999997</v>
      </c>
      <c r="S912" s="156">
        <v>0</v>
      </c>
      <c r="T912" s="157">
        <f>S912*H912</f>
        <v>0</v>
      </c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R912" s="158" t="s">
        <v>2342</v>
      </c>
      <c r="AT912" s="158" t="s">
        <v>2855</v>
      </c>
      <c r="AU912" s="158" t="s">
        <v>2217</v>
      </c>
      <c r="AY912" s="17" t="s">
        <v>2612</v>
      </c>
      <c r="BE912" s="159">
        <f>IF(N912="základní",J912,0)</f>
        <v>0</v>
      </c>
      <c r="BF912" s="159">
        <f>IF(N912="snížená",J912,0)</f>
        <v>0</v>
      </c>
      <c r="BG912" s="159">
        <f>IF(N912="zákl. přenesená",J912,0)</f>
        <v>0</v>
      </c>
      <c r="BH912" s="159">
        <f>IF(N912="sníž. přenesená",J912,0)</f>
        <v>0</v>
      </c>
      <c r="BI912" s="159">
        <f>IF(N912="nulová",J912,0)</f>
        <v>0</v>
      </c>
      <c r="BJ912" s="17" t="s">
        <v>2215</v>
      </c>
      <c r="BK912" s="159">
        <f>ROUND(I912*H912,2)</f>
        <v>0</v>
      </c>
      <c r="BL912" s="17" t="s">
        <v>2389</v>
      </c>
      <c r="BM912" s="158" t="s">
        <v>3201</v>
      </c>
    </row>
    <row r="913" spans="1:65" s="13" customFormat="1">
      <c r="B913" s="167"/>
      <c r="D913" s="161" t="s">
        <v>2624</v>
      </c>
      <c r="E913" s="168" t="s">
        <v>2156</v>
      </c>
      <c r="F913" s="169" t="s">
        <v>2409</v>
      </c>
      <c r="H913" s="170">
        <v>21</v>
      </c>
      <c r="I913" s="346"/>
      <c r="L913" s="167"/>
      <c r="M913" s="171"/>
      <c r="N913" s="172"/>
      <c r="O913" s="172"/>
      <c r="P913" s="172"/>
      <c r="Q913" s="172"/>
      <c r="R913" s="172"/>
      <c r="S913" s="172"/>
      <c r="T913" s="173"/>
      <c r="AT913" s="168" t="s">
        <v>2624</v>
      </c>
      <c r="AU913" s="168" t="s">
        <v>2217</v>
      </c>
      <c r="AV913" s="13" t="s">
        <v>2217</v>
      </c>
      <c r="AW913" s="13" t="s">
        <v>26</v>
      </c>
      <c r="AX913" s="13" t="s">
        <v>2207</v>
      </c>
      <c r="AY913" s="168" t="s">
        <v>2612</v>
      </c>
    </row>
    <row r="914" spans="1:65" s="15" customFormat="1">
      <c r="B914" s="181"/>
      <c r="D914" s="161" t="s">
        <v>2624</v>
      </c>
      <c r="E914" s="182" t="s">
        <v>2156</v>
      </c>
      <c r="F914" s="183" t="s">
        <v>2641</v>
      </c>
      <c r="H914" s="184">
        <v>21</v>
      </c>
      <c r="I914" s="348"/>
      <c r="L914" s="181"/>
      <c r="M914" s="185"/>
      <c r="N914" s="186"/>
      <c r="O914" s="186"/>
      <c r="P914" s="186"/>
      <c r="Q914" s="186"/>
      <c r="R914" s="186"/>
      <c r="S914" s="186"/>
      <c r="T914" s="187"/>
      <c r="AT914" s="182" t="s">
        <v>2624</v>
      </c>
      <c r="AU914" s="182" t="s">
        <v>2217</v>
      </c>
      <c r="AV914" s="15" t="s">
        <v>2389</v>
      </c>
      <c r="AW914" s="15" t="s">
        <v>26</v>
      </c>
      <c r="AX914" s="15" t="s">
        <v>2215</v>
      </c>
      <c r="AY914" s="182" t="s">
        <v>2612</v>
      </c>
    </row>
    <row r="915" spans="1:65" s="1" customFormat="1" ht="16.5" customHeight="1">
      <c r="A915" s="29"/>
      <c r="B915" s="146"/>
      <c r="C915" s="147" t="s">
        <v>3229</v>
      </c>
      <c r="D915" s="147" t="s">
        <v>2618</v>
      </c>
      <c r="E915" s="148" t="s">
        <v>3214</v>
      </c>
      <c r="F915" s="149" t="s">
        <v>3215</v>
      </c>
      <c r="G915" s="150" t="s">
        <v>3034</v>
      </c>
      <c r="H915" s="151">
        <v>19</v>
      </c>
      <c r="I915" s="344"/>
      <c r="J915" s="152">
        <f>ROUND(I915*H915,2)</f>
        <v>0</v>
      </c>
      <c r="K915" s="153"/>
      <c r="L915" s="30"/>
      <c r="M915" s="154" t="s">
        <v>2156</v>
      </c>
      <c r="N915" s="155" t="s">
        <v>2172</v>
      </c>
      <c r="O915" s="156">
        <v>1.0940000000000001</v>
      </c>
      <c r="P915" s="156">
        <f>O915*H915</f>
        <v>20.786000000000001</v>
      </c>
      <c r="Q915" s="156">
        <v>1.7099999999999999E-3</v>
      </c>
      <c r="R915" s="156">
        <f>Q915*H915</f>
        <v>3.2489999999999998E-2</v>
      </c>
      <c r="S915" s="156">
        <v>0</v>
      </c>
      <c r="T915" s="157">
        <f>S915*H915</f>
        <v>0</v>
      </c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R915" s="158" t="s">
        <v>2389</v>
      </c>
      <c r="AT915" s="158" t="s">
        <v>2618</v>
      </c>
      <c r="AU915" s="158" t="s">
        <v>2217</v>
      </c>
      <c r="AY915" s="17" t="s">
        <v>2612</v>
      </c>
      <c r="BE915" s="159">
        <f>IF(N915="základní",J915,0)</f>
        <v>0</v>
      </c>
      <c r="BF915" s="159">
        <f>IF(N915="snížená",J915,0)</f>
        <v>0</v>
      </c>
      <c r="BG915" s="159">
        <f>IF(N915="zákl. přenesená",J915,0)</f>
        <v>0</v>
      </c>
      <c r="BH915" s="159">
        <f>IF(N915="sníž. přenesená",J915,0)</f>
        <v>0</v>
      </c>
      <c r="BI915" s="159">
        <f>IF(N915="nulová",J915,0)</f>
        <v>0</v>
      </c>
      <c r="BJ915" s="17" t="s">
        <v>2215</v>
      </c>
      <c r="BK915" s="159">
        <f>ROUND(I915*H915,2)</f>
        <v>0</v>
      </c>
      <c r="BL915" s="17" t="s">
        <v>2389</v>
      </c>
      <c r="BM915" s="158" t="s">
        <v>3216</v>
      </c>
    </row>
    <row r="916" spans="1:65" s="12" customFormat="1">
      <c r="B916" s="160"/>
      <c r="D916" s="161" t="s">
        <v>2624</v>
      </c>
      <c r="E916" s="162" t="s">
        <v>2156</v>
      </c>
      <c r="F916" s="163" t="s">
        <v>458</v>
      </c>
      <c r="H916" s="162" t="s">
        <v>2156</v>
      </c>
      <c r="I916" s="345"/>
      <c r="L916" s="160"/>
      <c r="M916" s="164"/>
      <c r="N916" s="165"/>
      <c r="O916" s="165"/>
      <c r="P916" s="165"/>
      <c r="Q916" s="165"/>
      <c r="R916" s="165"/>
      <c r="S916" s="165"/>
      <c r="T916" s="166"/>
      <c r="AT916" s="162" t="s">
        <v>2624</v>
      </c>
      <c r="AU916" s="162" t="s">
        <v>2217</v>
      </c>
      <c r="AV916" s="12" t="s">
        <v>2215</v>
      </c>
      <c r="AW916" s="12" t="s">
        <v>26</v>
      </c>
      <c r="AX916" s="12" t="s">
        <v>2207</v>
      </c>
      <c r="AY916" s="162" t="s">
        <v>2612</v>
      </c>
    </row>
    <row r="917" spans="1:65" s="12" customFormat="1">
      <c r="B917" s="160"/>
      <c r="D917" s="161" t="s">
        <v>2624</v>
      </c>
      <c r="E917" s="162" t="s">
        <v>2156</v>
      </c>
      <c r="F917" s="163" t="s">
        <v>3217</v>
      </c>
      <c r="H917" s="162" t="s">
        <v>2156</v>
      </c>
      <c r="I917" s="345"/>
      <c r="L917" s="160"/>
      <c r="M917" s="164"/>
      <c r="N917" s="165"/>
      <c r="O917" s="165"/>
      <c r="P917" s="165"/>
      <c r="Q917" s="165"/>
      <c r="R917" s="165"/>
      <c r="S917" s="165"/>
      <c r="T917" s="166"/>
      <c r="AT917" s="162" t="s">
        <v>2624</v>
      </c>
      <c r="AU917" s="162" t="s">
        <v>2217</v>
      </c>
      <c r="AV917" s="12" t="s">
        <v>2215</v>
      </c>
      <c r="AW917" s="12" t="s">
        <v>26</v>
      </c>
      <c r="AX917" s="12" t="s">
        <v>2207</v>
      </c>
      <c r="AY917" s="162" t="s">
        <v>2612</v>
      </c>
    </row>
    <row r="918" spans="1:65" s="13" customFormat="1">
      <c r="B918" s="167"/>
      <c r="D918" s="161" t="s">
        <v>2624</v>
      </c>
      <c r="E918" s="168" t="s">
        <v>2156</v>
      </c>
      <c r="F918" s="169" t="s">
        <v>3218</v>
      </c>
      <c r="H918" s="170">
        <v>5</v>
      </c>
      <c r="I918" s="346"/>
      <c r="L918" s="167"/>
      <c r="M918" s="171"/>
      <c r="N918" s="172"/>
      <c r="O918" s="172"/>
      <c r="P918" s="172"/>
      <c r="Q918" s="172"/>
      <c r="R918" s="172"/>
      <c r="S918" s="172"/>
      <c r="T918" s="173"/>
      <c r="AT918" s="168" t="s">
        <v>2624</v>
      </c>
      <c r="AU918" s="168" t="s">
        <v>2217</v>
      </c>
      <c r="AV918" s="13" t="s">
        <v>2217</v>
      </c>
      <c r="AW918" s="13" t="s">
        <v>26</v>
      </c>
      <c r="AX918" s="13" t="s">
        <v>2207</v>
      </c>
      <c r="AY918" s="168" t="s">
        <v>2612</v>
      </c>
    </row>
    <row r="919" spans="1:65" s="13" customFormat="1">
      <c r="B919" s="167"/>
      <c r="D919" s="161" t="s">
        <v>2624</v>
      </c>
      <c r="E919" s="168" t="s">
        <v>2156</v>
      </c>
      <c r="F919" s="169" t="s">
        <v>3180</v>
      </c>
      <c r="H919" s="170">
        <v>4</v>
      </c>
      <c r="I919" s="346"/>
      <c r="L919" s="167"/>
      <c r="M919" s="171"/>
      <c r="N919" s="172"/>
      <c r="O919" s="172"/>
      <c r="P919" s="172"/>
      <c r="Q919" s="172"/>
      <c r="R919" s="172"/>
      <c r="S919" s="172"/>
      <c r="T919" s="173"/>
      <c r="AT919" s="168" t="s">
        <v>2624</v>
      </c>
      <c r="AU919" s="168" t="s">
        <v>2217</v>
      </c>
      <c r="AV919" s="13" t="s">
        <v>2217</v>
      </c>
      <c r="AW919" s="13" t="s">
        <v>26</v>
      </c>
      <c r="AX919" s="13" t="s">
        <v>2207</v>
      </c>
      <c r="AY919" s="168" t="s">
        <v>2612</v>
      </c>
    </row>
    <row r="920" spans="1:65" s="13" customFormat="1">
      <c r="B920" s="167"/>
      <c r="D920" s="161" t="s">
        <v>2624</v>
      </c>
      <c r="E920" s="168" t="s">
        <v>2156</v>
      </c>
      <c r="F920" s="169" t="s">
        <v>3181</v>
      </c>
      <c r="H920" s="170">
        <v>7</v>
      </c>
      <c r="I920" s="346"/>
      <c r="L920" s="167"/>
      <c r="M920" s="171"/>
      <c r="N920" s="172"/>
      <c r="O920" s="172"/>
      <c r="P920" s="172"/>
      <c r="Q920" s="172"/>
      <c r="R920" s="172"/>
      <c r="S920" s="172"/>
      <c r="T920" s="173"/>
      <c r="AT920" s="168" t="s">
        <v>2624</v>
      </c>
      <c r="AU920" s="168" t="s">
        <v>2217</v>
      </c>
      <c r="AV920" s="13" t="s">
        <v>2217</v>
      </c>
      <c r="AW920" s="13" t="s">
        <v>26</v>
      </c>
      <c r="AX920" s="13" t="s">
        <v>2207</v>
      </c>
      <c r="AY920" s="168" t="s">
        <v>2612</v>
      </c>
    </row>
    <row r="921" spans="1:65" s="13" customFormat="1">
      <c r="B921" s="167"/>
      <c r="D921" s="161" t="s">
        <v>2624</v>
      </c>
      <c r="E921" s="168" t="s">
        <v>2156</v>
      </c>
      <c r="F921" s="169" t="s">
        <v>3182</v>
      </c>
      <c r="H921" s="170">
        <v>2</v>
      </c>
      <c r="I921" s="346"/>
      <c r="L921" s="167"/>
      <c r="M921" s="171"/>
      <c r="N921" s="172"/>
      <c r="O921" s="172"/>
      <c r="P921" s="172"/>
      <c r="Q921" s="172"/>
      <c r="R921" s="172"/>
      <c r="S921" s="172"/>
      <c r="T921" s="173"/>
      <c r="AT921" s="168" t="s">
        <v>2624</v>
      </c>
      <c r="AU921" s="168" t="s">
        <v>2217</v>
      </c>
      <c r="AV921" s="13" t="s">
        <v>2217</v>
      </c>
      <c r="AW921" s="13" t="s">
        <v>26</v>
      </c>
      <c r="AX921" s="13" t="s">
        <v>2207</v>
      </c>
      <c r="AY921" s="168" t="s">
        <v>2612</v>
      </c>
    </row>
    <row r="922" spans="1:65" s="14" customFormat="1">
      <c r="B922" s="174"/>
      <c r="D922" s="161" t="s">
        <v>2624</v>
      </c>
      <c r="E922" s="175" t="s">
        <v>2413</v>
      </c>
      <c r="F922" s="176" t="s">
        <v>2638</v>
      </c>
      <c r="H922" s="177">
        <v>18</v>
      </c>
      <c r="I922" s="347"/>
      <c r="L922" s="174"/>
      <c r="M922" s="178"/>
      <c r="N922" s="179"/>
      <c r="O922" s="179"/>
      <c r="P922" s="179"/>
      <c r="Q922" s="179"/>
      <c r="R922" s="179"/>
      <c r="S922" s="179"/>
      <c r="T922" s="180"/>
      <c r="AT922" s="175" t="s">
        <v>2624</v>
      </c>
      <c r="AU922" s="175" t="s">
        <v>2217</v>
      </c>
      <c r="AV922" s="14" t="s">
        <v>2329</v>
      </c>
      <c r="AW922" s="14" t="s">
        <v>26</v>
      </c>
      <c r="AX922" s="14" t="s">
        <v>2207</v>
      </c>
      <c r="AY922" s="175" t="s">
        <v>2612</v>
      </c>
    </row>
    <row r="923" spans="1:65" s="12" customFormat="1">
      <c r="B923" s="160"/>
      <c r="D923" s="161" t="s">
        <v>2624</v>
      </c>
      <c r="E923" s="162" t="s">
        <v>2156</v>
      </c>
      <c r="F923" s="163" t="s">
        <v>459</v>
      </c>
      <c r="H923" s="162" t="s">
        <v>2156</v>
      </c>
      <c r="I923" s="345"/>
      <c r="L923" s="160"/>
      <c r="M923" s="164"/>
      <c r="N923" s="165"/>
      <c r="O923" s="165"/>
      <c r="P923" s="165"/>
      <c r="Q923" s="165"/>
      <c r="R923" s="165"/>
      <c r="S923" s="165"/>
      <c r="T923" s="166"/>
      <c r="AT923" s="162" t="s">
        <v>2624</v>
      </c>
      <c r="AU923" s="162" t="s">
        <v>2217</v>
      </c>
      <c r="AV923" s="12" t="s">
        <v>2215</v>
      </c>
      <c r="AW923" s="12" t="s">
        <v>26</v>
      </c>
      <c r="AX923" s="12" t="s">
        <v>2207</v>
      </c>
      <c r="AY923" s="162" t="s">
        <v>2612</v>
      </c>
    </row>
    <row r="924" spans="1:65" s="13" customFormat="1">
      <c r="B924" s="167"/>
      <c r="D924" s="161" t="s">
        <v>2624</v>
      </c>
      <c r="E924" s="168" t="s">
        <v>2156</v>
      </c>
      <c r="F924" s="169" t="s">
        <v>460</v>
      </c>
      <c r="H924" s="170">
        <v>1</v>
      </c>
      <c r="I924" s="346"/>
      <c r="L924" s="167"/>
      <c r="M924" s="171"/>
      <c r="N924" s="172"/>
      <c r="O924" s="172"/>
      <c r="P924" s="172"/>
      <c r="Q924" s="172"/>
      <c r="R924" s="172"/>
      <c r="S924" s="172"/>
      <c r="T924" s="173"/>
      <c r="AT924" s="168" t="s">
        <v>2624</v>
      </c>
      <c r="AU924" s="168" t="s">
        <v>2217</v>
      </c>
      <c r="AV924" s="13" t="s">
        <v>2217</v>
      </c>
      <c r="AW924" s="13" t="s">
        <v>26</v>
      </c>
      <c r="AX924" s="13" t="s">
        <v>2207</v>
      </c>
      <c r="AY924" s="168" t="s">
        <v>2612</v>
      </c>
    </row>
    <row r="925" spans="1:65" s="14" customFormat="1">
      <c r="B925" s="174"/>
      <c r="D925" s="161" t="s">
        <v>2624</v>
      </c>
      <c r="E925" s="175" t="s">
        <v>325</v>
      </c>
      <c r="F925" s="176" t="s">
        <v>2638</v>
      </c>
      <c r="H925" s="177">
        <v>1</v>
      </c>
      <c r="I925" s="347"/>
      <c r="L925" s="174"/>
      <c r="M925" s="178"/>
      <c r="N925" s="179"/>
      <c r="O925" s="179"/>
      <c r="P925" s="179"/>
      <c r="Q925" s="179"/>
      <c r="R925" s="179"/>
      <c r="S925" s="179"/>
      <c r="T925" s="180"/>
      <c r="AT925" s="175" t="s">
        <v>2624</v>
      </c>
      <c r="AU925" s="175" t="s">
        <v>2217</v>
      </c>
      <c r="AV925" s="14" t="s">
        <v>2329</v>
      </c>
      <c r="AW925" s="14" t="s">
        <v>26</v>
      </c>
      <c r="AX925" s="14" t="s">
        <v>2207</v>
      </c>
      <c r="AY925" s="175" t="s">
        <v>2612</v>
      </c>
    </row>
    <row r="926" spans="1:65" s="15" customFormat="1">
      <c r="B926" s="181"/>
      <c r="D926" s="161" t="s">
        <v>2624</v>
      </c>
      <c r="E926" s="182" t="s">
        <v>2156</v>
      </c>
      <c r="F926" s="183" t="s">
        <v>2641</v>
      </c>
      <c r="H926" s="184">
        <v>19</v>
      </c>
      <c r="I926" s="348"/>
      <c r="L926" s="181"/>
      <c r="M926" s="185"/>
      <c r="N926" s="186"/>
      <c r="O926" s="186"/>
      <c r="P926" s="186"/>
      <c r="Q926" s="186"/>
      <c r="R926" s="186"/>
      <c r="S926" s="186"/>
      <c r="T926" s="187"/>
      <c r="AT926" s="182" t="s">
        <v>2624</v>
      </c>
      <c r="AU926" s="182" t="s">
        <v>2217</v>
      </c>
      <c r="AV926" s="15" t="s">
        <v>2389</v>
      </c>
      <c r="AW926" s="15" t="s">
        <v>26</v>
      </c>
      <c r="AX926" s="15" t="s">
        <v>2215</v>
      </c>
      <c r="AY926" s="182" t="s">
        <v>2612</v>
      </c>
    </row>
    <row r="927" spans="1:65" s="1" customFormat="1" ht="16.5" customHeight="1">
      <c r="A927" s="29"/>
      <c r="B927" s="146"/>
      <c r="C927" s="188" t="s">
        <v>3233</v>
      </c>
      <c r="D927" s="188" t="s">
        <v>2855</v>
      </c>
      <c r="E927" s="189" t="s">
        <v>3226</v>
      </c>
      <c r="F927" s="190" t="s">
        <v>3227</v>
      </c>
      <c r="G927" s="191" t="s">
        <v>3034</v>
      </c>
      <c r="H927" s="192">
        <v>18</v>
      </c>
      <c r="I927" s="349"/>
      <c r="J927" s="193">
        <f>ROUND(I927*H927,2)</f>
        <v>0</v>
      </c>
      <c r="K927" s="194"/>
      <c r="L927" s="195"/>
      <c r="M927" s="196" t="s">
        <v>2156</v>
      </c>
      <c r="N927" s="197" t="s">
        <v>2172</v>
      </c>
      <c r="O927" s="156">
        <v>0</v>
      </c>
      <c r="P927" s="156">
        <f>O927*H927</f>
        <v>0</v>
      </c>
      <c r="Q927" s="156">
        <v>1.5299999999999999E-2</v>
      </c>
      <c r="R927" s="156">
        <f>Q927*H927</f>
        <v>0.27539999999999998</v>
      </c>
      <c r="S927" s="156">
        <v>0</v>
      </c>
      <c r="T927" s="157">
        <f>S927*H927</f>
        <v>0</v>
      </c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R927" s="158" t="s">
        <v>2342</v>
      </c>
      <c r="AT927" s="158" t="s">
        <v>2855</v>
      </c>
      <c r="AU927" s="158" t="s">
        <v>2217</v>
      </c>
      <c r="AY927" s="17" t="s">
        <v>2612</v>
      </c>
      <c r="BE927" s="159">
        <f>IF(N927="základní",J927,0)</f>
        <v>0</v>
      </c>
      <c r="BF927" s="159">
        <f>IF(N927="snížená",J927,0)</f>
        <v>0</v>
      </c>
      <c r="BG927" s="159">
        <f>IF(N927="zákl. přenesená",J927,0)</f>
        <v>0</v>
      </c>
      <c r="BH927" s="159">
        <f>IF(N927="sníž. přenesená",J927,0)</f>
        <v>0</v>
      </c>
      <c r="BI927" s="159">
        <f>IF(N927="nulová",J927,0)</f>
        <v>0</v>
      </c>
      <c r="BJ927" s="17" t="s">
        <v>2215</v>
      </c>
      <c r="BK927" s="159">
        <f>ROUND(I927*H927,2)</f>
        <v>0</v>
      </c>
      <c r="BL927" s="17" t="s">
        <v>2389</v>
      </c>
      <c r="BM927" s="158" t="s">
        <v>3228</v>
      </c>
    </row>
    <row r="928" spans="1:65" s="13" customFormat="1">
      <c r="B928" s="167"/>
      <c r="D928" s="161" t="s">
        <v>2624</v>
      </c>
      <c r="E928" s="168" t="s">
        <v>2156</v>
      </c>
      <c r="F928" s="169" t="s">
        <v>2413</v>
      </c>
      <c r="H928" s="170">
        <v>18</v>
      </c>
      <c r="I928" s="346"/>
      <c r="L928" s="167"/>
      <c r="M928" s="171"/>
      <c r="N928" s="172"/>
      <c r="O928" s="172"/>
      <c r="P928" s="172"/>
      <c r="Q928" s="172"/>
      <c r="R928" s="172"/>
      <c r="S928" s="172"/>
      <c r="T928" s="173"/>
      <c r="AT928" s="168" t="s">
        <v>2624</v>
      </c>
      <c r="AU928" s="168" t="s">
        <v>2217</v>
      </c>
      <c r="AV928" s="13" t="s">
        <v>2217</v>
      </c>
      <c r="AW928" s="13" t="s">
        <v>26</v>
      </c>
      <c r="AX928" s="13" t="s">
        <v>2207</v>
      </c>
      <c r="AY928" s="168" t="s">
        <v>2612</v>
      </c>
    </row>
    <row r="929" spans="1:65" s="15" customFormat="1">
      <c r="B929" s="181"/>
      <c r="D929" s="161" t="s">
        <v>2624</v>
      </c>
      <c r="E929" s="182" t="s">
        <v>2156</v>
      </c>
      <c r="F929" s="183" t="s">
        <v>2641</v>
      </c>
      <c r="H929" s="184">
        <v>18</v>
      </c>
      <c r="I929" s="348"/>
      <c r="L929" s="181"/>
      <c r="M929" s="185"/>
      <c r="N929" s="186"/>
      <c r="O929" s="186"/>
      <c r="P929" s="186"/>
      <c r="Q929" s="186"/>
      <c r="R929" s="186"/>
      <c r="S929" s="186"/>
      <c r="T929" s="187"/>
      <c r="AT929" s="182" t="s">
        <v>2624</v>
      </c>
      <c r="AU929" s="182" t="s">
        <v>2217</v>
      </c>
      <c r="AV929" s="15" t="s">
        <v>2389</v>
      </c>
      <c r="AW929" s="15" t="s">
        <v>26</v>
      </c>
      <c r="AX929" s="15" t="s">
        <v>2215</v>
      </c>
      <c r="AY929" s="182" t="s">
        <v>2612</v>
      </c>
    </row>
    <row r="930" spans="1:65" s="1" customFormat="1" ht="16.5" customHeight="1">
      <c r="A930" s="29"/>
      <c r="B930" s="146"/>
      <c r="C930" s="188" t="s">
        <v>3243</v>
      </c>
      <c r="D930" s="188" t="s">
        <v>2855</v>
      </c>
      <c r="E930" s="189" t="s">
        <v>461</v>
      </c>
      <c r="F930" s="190" t="s">
        <v>462</v>
      </c>
      <c r="G930" s="191" t="s">
        <v>3034</v>
      </c>
      <c r="H930" s="192">
        <v>1</v>
      </c>
      <c r="I930" s="349"/>
      <c r="J930" s="193">
        <f>ROUND(I930*H930,2)</f>
        <v>0</v>
      </c>
      <c r="K930" s="194"/>
      <c r="L930" s="195"/>
      <c r="M930" s="196" t="s">
        <v>2156</v>
      </c>
      <c r="N930" s="197" t="s">
        <v>2172</v>
      </c>
      <c r="O930" s="156">
        <v>0</v>
      </c>
      <c r="P930" s="156">
        <f>O930*H930</f>
        <v>0</v>
      </c>
      <c r="Q930" s="156">
        <v>2.01E-2</v>
      </c>
      <c r="R930" s="156">
        <f>Q930*H930</f>
        <v>2.01E-2</v>
      </c>
      <c r="S930" s="156">
        <v>0</v>
      </c>
      <c r="T930" s="157">
        <f>S930*H930</f>
        <v>0</v>
      </c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R930" s="158" t="s">
        <v>2342</v>
      </c>
      <c r="AT930" s="158" t="s">
        <v>2855</v>
      </c>
      <c r="AU930" s="158" t="s">
        <v>2217</v>
      </c>
      <c r="AY930" s="17" t="s">
        <v>2612</v>
      </c>
      <c r="BE930" s="159">
        <f>IF(N930="základní",J930,0)</f>
        <v>0</v>
      </c>
      <c r="BF930" s="159">
        <f>IF(N930="snížená",J930,0)</f>
        <v>0</v>
      </c>
      <c r="BG930" s="159">
        <f>IF(N930="zákl. přenesená",J930,0)</f>
        <v>0</v>
      </c>
      <c r="BH930" s="159">
        <f>IF(N930="sníž. přenesená",J930,0)</f>
        <v>0</v>
      </c>
      <c r="BI930" s="159">
        <f>IF(N930="nulová",J930,0)</f>
        <v>0</v>
      </c>
      <c r="BJ930" s="17" t="s">
        <v>2215</v>
      </c>
      <c r="BK930" s="159">
        <f>ROUND(I930*H930,2)</f>
        <v>0</v>
      </c>
      <c r="BL930" s="17" t="s">
        <v>2389</v>
      </c>
      <c r="BM930" s="158" t="s">
        <v>463</v>
      </c>
    </row>
    <row r="931" spans="1:65" s="13" customFormat="1">
      <c r="B931" s="167"/>
      <c r="D931" s="161" t="s">
        <v>2624</v>
      </c>
      <c r="E931" s="168" t="s">
        <v>2156</v>
      </c>
      <c r="F931" s="169" t="s">
        <v>325</v>
      </c>
      <c r="H931" s="170">
        <v>1</v>
      </c>
      <c r="I931" s="346"/>
      <c r="L931" s="167"/>
      <c r="M931" s="171"/>
      <c r="N931" s="172"/>
      <c r="O931" s="172"/>
      <c r="P931" s="172"/>
      <c r="Q931" s="172"/>
      <c r="R931" s="172"/>
      <c r="S931" s="172"/>
      <c r="T931" s="173"/>
      <c r="AT931" s="168" t="s">
        <v>2624</v>
      </c>
      <c r="AU931" s="168" t="s">
        <v>2217</v>
      </c>
      <c r="AV931" s="13" t="s">
        <v>2217</v>
      </c>
      <c r="AW931" s="13" t="s">
        <v>26</v>
      </c>
      <c r="AX931" s="13" t="s">
        <v>2207</v>
      </c>
      <c r="AY931" s="168" t="s">
        <v>2612</v>
      </c>
    </row>
    <row r="932" spans="1:65" s="15" customFormat="1">
      <c r="B932" s="181"/>
      <c r="D932" s="161" t="s">
        <v>2624</v>
      </c>
      <c r="E932" s="182" t="s">
        <v>2156</v>
      </c>
      <c r="F932" s="183" t="s">
        <v>2641</v>
      </c>
      <c r="H932" s="184">
        <v>1</v>
      </c>
      <c r="I932" s="348"/>
      <c r="L932" s="181"/>
      <c r="M932" s="185"/>
      <c r="N932" s="186"/>
      <c r="O932" s="186"/>
      <c r="P932" s="186"/>
      <c r="Q932" s="186"/>
      <c r="R932" s="186"/>
      <c r="S932" s="186"/>
      <c r="T932" s="187"/>
      <c r="AT932" s="182" t="s">
        <v>2624</v>
      </c>
      <c r="AU932" s="182" t="s">
        <v>2217</v>
      </c>
      <c r="AV932" s="15" t="s">
        <v>2389</v>
      </c>
      <c r="AW932" s="15" t="s">
        <v>26</v>
      </c>
      <c r="AX932" s="15" t="s">
        <v>2215</v>
      </c>
      <c r="AY932" s="182" t="s">
        <v>2612</v>
      </c>
    </row>
    <row r="933" spans="1:65" s="1" customFormat="1" ht="16.5" customHeight="1">
      <c r="A933" s="29"/>
      <c r="B933" s="146"/>
      <c r="C933" s="147" t="s">
        <v>3248</v>
      </c>
      <c r="D933" s="147" t="s">
        <v>2618</v>
      </c>
      <c r="E933" s="148" t="s">
        <v>3234</v>
      </c>
      <c r="F933" s="149" t="s">
        <v>3235</v>
      </c>
      <c r="G933" s="150" t="s">
        <v>2345</v>
      </c>
      <c r="H933" s="151">
        <v>3206.74</v>
      </c>
      <c r="I933" s="344"/>
      <c r="J933" s="152">
        <f>ROUND(I933*H933,2)</f>
        <v>0</v>
      </c>
      <c r="K933" s="153"/>
      <c r="L933" s="30"/>
      <c r="M933" s="154" t="s">
        <v>2156</v>
      </c>
      <c r="N933" s="155" t="s">
        <v>2172</v>
      </c>
      <c r="O933" s="156">
        <v>0.248</v>
      </c>
      <c r="P933" s="156">
        <f>O933*H933</f>
        <v>795.2715199999999</v>
      </c>
      <c r="Q933" s="156">
        <v>0</v>
      </c>
      <c r="R933" s="156">
        <f>Q933*H933</f>
        <v>0</v>
      </c>
      <c r="S933" s="156">
        <v>0</v>
      </c>
      <c r="T933" s="157">
        <f>S933*H933</f>
        <v>0</v>
      </c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R933" s="158" t="s">
        <v>2389</v>
      </c>
      <c r="AT933" s="158" t="s">
        <v>2618</v>
      </c>
      <c r="AU933" s="158" t="s">
        <v>2217</v>
      </c>
      <c r="AY933" s="17" t="s">
        <v>2612</v>
      </c>
      <c r="BE933" s="159">
        <f>IF(N933="základní",J933,0)</f>
        <v>0</v>
      </c>
      <c r="BF933" s="159">
        <f>IF(N933="snížená",J933,0)</f>
        <v>0</v>
      </c>
      <c r="BG933" s="159">
        <f>IF(N933="zákl. přenesená",J933,0)</f>
        <v>0</v>
      </c>
      <c r="BH933" s="159">
        <f>IF(N933="sníž. přenesená",J933,0)</f>
        <v>0</v>
      </c>
      <c r="BI933" s="159">
        <f>IF(N933="nulová",J933,0)</f>
        <v>0</v>
      </c>
      <c r="BJ933" s="17" t="s">
        <v>2215</v>
      </c>
      <c r="BK933" s="159">
        <f>ROUND(I933*H933,2)</f>
        <v>0</v>
      </c>
      <c r="BL933" s="17" t="s">
        <v>2389</v>
      </c>
      <c r="BM933" s="158" t="s">
        <v>464</v>
      </c>
    </row>
    <row r="934" spans="1:65" s="13" customFormat="1">
      <c r="B934" s="167"/>
      <c r="D934" s="161" t="s">
        <v>2624</v>
      </c>
      <c r="E934" s="168" t="s">
        <v>2156</v>
      </c>
      <c r="F934" s="169" t="s">
        <v>465</v>
      </c>
      <c r="H934" s="170">
        <v>1844.6</v>
      </c>
      <c r="I934" s="346"/>
      <c r="L934" s="167"/>
      <c r="M934" s="171"/>
      <c r="N934" s="172"/>
      <c r="O934" s="172"/>
      <c r="P934" s="172"/>
      <c r="Q934" s="172"/>
      <c r="R934" s="172"/>
      <c r="S934" s="172"/>
      <c r="T934" s="173"/>
      <c r="AT934" s="168" t="s">
        <v>2624</v>
      </c>
      <c r="AU934" s="168" t="s">
        <v>2217</v>
      </c>
      <c r="AV934" s="13" t="s">
        <v>2217</v>
      </c>
      <c r="AW934" s="13" t="s">
        <v>26</v>
      </c>
      <c r="AX934" s="13" t="s">
        <v>2207</v>
      </c>
      <c r="AY934" s="168" t="s">
        <v>2612</v>
      </c>
    </row>
    <row r="935" spans="1:65" s="13" customFormat="1">
      <c r="B935" s="167"/>
      <c r="D935" s="161" t="s">
        <v>2624</v>
      </c>
      <c r="E935" s="168" t="s">
        <v>2156</v>
      </c>
      <c r="F935" s="169" t="s">
        <v>466</v>
      </c>
      <c r="H935" s="170">
        <v>549.39</v>
      </c>
      <c r="I935" s="346"/>
      <c r="L935" s="167"/>
      <c r="M935" s="171"/>
      <c r="N935" s="172"/>
      <c r="O935" s="172"/>
      <c r="P935" s="172"/>
      <c r="Q935" s="172"/>
      <c r="R935" s="172"/>
      <c r="S935" s="172"/>
      <c r="T935" s="173"/>
      <c r="AT935" s="168" t="s">
        <v>2624</v>
      </c>
      <c r="AU935" s="168" t="s">
        <v>2217</v>
      </c>
      <c r="AV935" s="13" t="s">
        <v>2217</v>
      </c>
      <c r="AW935" s="13" t="s">
        <v>26</v>
      </c>
      <c r="AX935" s="13" t="s">
        <v>2207</v>
      </c>
      <c r="AY935" s="168" t="s">
        <v>2612</v>
      </c>
    </row>
    <row r="936" spans="1:65" s="13" customFormat="1">
      <c r="B936" s="167"/>
      <c r="D936" s="161" t="s">
        <v>2624</v>
      </c>
      <c r="E936" s="168" t="s">
        <v>2156</v>
      </c>
      <c r="F936" s="169" t="s">
        <v>467</v>
      </c>
      <c r="H936" s="170">
        <v>107.06</v>
      </c>
      <c r="I936" s="346"/>
      <c r="L936" s="167"/>
      <c r="M936" s="171"/>
      <c r="N936" s="172"/>
      <c r="O936" s="172"/>
      <c r="P936" s="172"/>
      <c r="Q936" s="172"/>
      <c r="R936" s="172"/>
      <c r="S936" s="172"/>
      <c r="T936" s="173"/>
      <c r="AT936" s="168" t="s">
        <v>2624</v>
      </c>
      <c r="AU936" s="168" t="s">
        <v>2217</v>
      </c>
      <c r="AV936" s="13" t="s">
        <v>2217</v>
      </c>
      <c r="AW936" s="13" t="s">
        <v>26</v>
      </c>
      <c r="AX936" s="13" t="s">
        <v>2207</v>
      </c>
      <c r="AY936" s="168" t="s">
        <v>2612</v>
      </c>
    </row>
    <row r="937" spans="1:65" s="13" customFormat="1">
      <c r="B937" s="167"/>
      <c r="D937" s="161" t="s">
        <v>2624</v>
      </c>
      <c r="E937" s="168" t="s">
        <v>2156</v>
      </c>
      <c r="F937" s="169" t="s">
        <v>468</v>
      </c>
      <c r="H937" s="170">
        <v>97.61</v>
      </c>
      <c r="I937" s="346"/>
      <c r="L937" s="167"/>
      <c r="M937" s="171"/>
      <c r="N937" s="172"/>
      <c r="O937" s="172"/>
      <c r="P937" s="172"/>
      <c r="Q937" s="172"/>
      <c r="R937" s="172"/>
      <c r="S937" s="172"/>
      <c r="T937" s="173"/>
      <c r="AT937" s="168" t="s">
        <v>2624</v>
      </c>
      <c r="AU937" s="168" t="s">
        <v>2217</v>
      </c>
      <c r="AV937" s="13" t="s">
        <v>2217</v>
      </c>
      <c r="AW937" s="13" t="s">
        <v>26</v>
      </c>
      <c r="AX937" s="13" t="s">
        <v>2207</v>
      </c>
      <c r="AY937" s="168" t="s">
        <v>2612</v>
      </c>
    </row>
    <row r="938" spans="1:65" s="13" customFormat="1">
      <c r="B938" s="167"/>
      <c r="D938" s="161" t="s">
        <v>2624</v>
      </c>
      <c r="E938" s="168" t="s">
        <v>2156</v>
      </c>
      <c r="F938" s="169" t="s">
        <v>469</v>
      </c>
      <c r="H938" s="170">
        <v>124.61</v>
      </c>
      <c r="I938" s="346"/>
      <c r="L938" s="167"/>
      <c r="M938" s="171"/>
      <c r="N938" s="172"/>
      <c r="O938" s="172"/>
      <c r="P938" s="172"/>
      <c r="Q938" s="172"/>
      <c r="R938" s="172"/>
      <c r="S938" s="172"/>
      <c r="T938" s="173"/>
      <c r="AT938" s="168" t="s">
        <v>2624</v>
      </c>
      <c r="AU938" s="168" t="s">
        <v>2217</v>
      </c>
      <c r="AV938" s="13" t="s">
        <v>2217</v>
      </c>
      <c r="AW938" s="13" t="s">
        <v>26</v>
      </c>
      <c r="AX938" s="13" t="s">
        <v>2207</v>
      </c>
      <c r="AY938" s="168" t="s">
        <v>2612</v>
      </c>
    </row>
    <row r="939" spans="1:65" s="13" customFormat="1">
      <c r="B939" s="167"/>
      <c r="D939" s="161" t="s">
        <v>2624</v>
      </c>
      <c r="E939" s="168" t="s">
        <v>2156</v>
      </c>
      <c r="F939" s="169" t="s">
        <v>470</v>
      </c>
      <c r="H939" s="170">
        <v>31.4</v>
      </c>
      <c r="I939" s="346"/>
      <c r="L939" s="167"/>
      <c r="M939" s="171"/>
      <c r="N939" s="172"/>
      <c r="O939" s="172"/>
      <c r="P939" s="172"/>
      <c r="Q939" s="172"/>
      <c r="R939" s="172"/>
      <c r="S939" s="172"/>
      <c r="T939" s="173"/>
      <c r="AT939" s="168" t="s">
        <v>2624</v>
      </c>
      <c r="AU939" s="168" t="s">
        <v>2217</v>
      </c>
      <c r="AV939" s="13" t="s">
        <v>2217</v>
      </c>
      <c r="AW939" s="13" t="s">
        <v>26</v>
      </c>
      <c r="AX939" s="13" t="s">
        <v>2207</v>
      </c>
      <c r="AY939" s="168" t="s">
        <v>2612</v>
      </c>
    </row>
    <row r="940" spans="1:65" s="13" customFormat="1">
      <c r="B940" s="167"/>
      <c r="D940" s="161" t="s">
        <v>2624</v>
      </c>
      <c r="E940" s="168" t="s">
        <v>2156</v>
      </c>
      <c r="F940" s="169" t="s">
        <v>471</v>
      </c>
      <c r="H940" s="170">
        <v>344.23</v>
      </c>
      <c r="I940" s="346"/>
      <c r="L940" s="167"/>
      <c r="M940" s="171"/>
      <c r="N940" s="172"/>
      <c r="O940" s="172"/>
      <c r="P940" s="172"/>
      <c r="Q940" s="172"/>
      <c r="R940" s="172"/>
      <c r="S940" s="172"/>
      <c r="T940" s="173"/>
      <c r="AT940" s="168" t="s">
        <v>2624</v>
      </c>
      <c r="AU940" s="168" t="s">
        <v>2217</v>
      </c>
      <c r="AV940" s="13" t="s">
        <v>2217</v>
      </c>
      <c r="AW940" s="13" t="s">
        <v>26</v>
      </c>
      <c r="AX940" s="13" t="s">
        <v>2207</v>
      </c>
      <c r="AY940" s="168" t="s">
        <v>2612</v>
      </c>
    </row>
    <row r="941" spans="1:65" s="13" customFormat="1">
      <c r="B941" s="167"/>
      <c r="D941" s="161" t="s">
        <v>2624</v>
      </c>
      <c r="E941" s="168" t="s">
        <v>2156</v>
      </c>
      <c r="F941" s="169" t="s">
        <v>472</v>
      </c>
      <c r="H941" s="170">
        <v>107.84</v>
      </c>
      <c r="I941" s="346"/>
      <c r="L941" s="167"/>
      <c r="M941" s="171"/>
      <c r="N941" s="172"/>
      <c r="O941" s="172"/>
      <c r="P941" s="172"/>
      <c r="Q941" s="172"/>
      <c r="R941" s="172"/>
      <c r="S941" s="172"/>
      <c r="T941" s="173"/>
      <c r="AT941" s="168" t="s">
        <v>2624</v>
      </c>
      <c r="AU941" s="168" t="s">
        <v>2217</v>
      </c>
      <c r="AV941" s="13" t="s">
        <v>2217</v>
      </c>
      <c r="AW941" s="13" t="s">
        <v>26</v>
      </c>
      <c r="AX941" s="13" t="s">
        <v>2207</v>
      </c>
      <c r="AY941" s="168" t="s">
        <v>2612</v>
      </c>
    </row>
    <row r="942" spans="1:65" s="15" customFormat="1">
      <c r="B942" s="181"/>
      <c r="D942" s="161" t="s">
        <v>2624</v>
      </c>
      <c r="E942" s="182" t="s">
        <v>2451</v>
      </c>
      <c r="F942" s="183" t="s">
        <v>2641</v>
      </c>
      <c r="H942" s="184">
        <v>3206.74</v>
      </c>
      <c r="I942" s="348"/>
      <c r="L942" s="181"/>
      <c r="M942" s="185"/>
      <c r="N942" s="186"/>
      <c r="O942" s="186"/>
      <c r="P942" s="186"/>
      <c r="Q942" s="186"/>
      <c r="R942" s="186"/>
      <c r="S942" s="186"/>
      <c r="T942" s="187"/>
      <c r="AT942" s="182" t="s">
        <v>2624</v>
      </c>
      <c r="AU942" s="182" t="s">
        <v>2217</v>
      </c>
      <c r="AV942" s="15" t="s">
        <v>2389</v>
      </c>
      <c r="AW942" s="15" t="s">
        <v>26</v>
      </c>
      <c r="AX942" s="15" t="s">
        <v>2215</v>
      </c>
      <c r="AY942" s="182" t="s">
        <v>2612</v>
      </c>
    </row>
    <row r="943" spans="1:65" s="1" customFormat="1" ht="16.5" customHeight="1">
      <c r="A943" s="29"/>
      <c r="B943" s="146"/>
      <c r="C943" s="188" t="s">
        <v>3256</v>
      </c>
      <c r="D943" s="188" t="s">
        <v>2855</v>
      </c>
      <c r="E943" s="189" t="s">
        <v>3244</v>
      </c>
      <c r="F943" s="190" t="s">
        <v>3245</v>
      </c>
      <c r="G943" s="191" t="s">
        <v>2345</v>
      </c>
      <c r="H943" s="192">
        <v>3286.9090000000001</v>
      </c>
      <c r="I943" s="349"/>
      <c r="J943" s="193">
        <f>ROUND(I943*H943,2)</f>
        <v>0</v>
      </c>
      <c r="K943" s="194"/>
      <c r="L943" s="195"/>
      <c r="M943" s="196" t="s">
        <v>2156</v>
      </c>
      <c r="N943" s="197" t="s">
        <v>2172</v>
      </c>
      <c r="O943" s="156">
        <v>0</v>
      </c>
      <c r="P943" s="156">
        <f>O943*H943</f>
        <v>0</v>
      </c>
      <c r="Q943" s="156">
        <v>2.0999999999999999E-3</v>
      </c>
      <c r="R943" s="156">
        <f>Q943*H943</f>
        <v>6.9025088999999999</v>
      </c>
      <c r="S943" s="156">
        <v>0</v>
      </c>
      <c r="T943" s="157">
        <f>S943*H943</f>
        <v>0</v>
      </c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R943" s="158" t="s">
        <v>2342</v>
      </c>
      <c r="AT943" s="158" t="s">
        <v>2855</v>
      </c>
      <c r="AU943" s="158" t="s">
        <v>2217</v>
      </c>
      <c r="AY943" s="17" t="s">
        <v>2612</v>
      </c>
      <c r="BE943" s="159">
        <f>IF(N943="základní",J943,0)</f>
        <v>0</v>
      </c>
      <c r="BF943" s="159">
        <f>IF(N943="snížená",J943,0)</f>
        <v>0</v>
      </c>
      <c r="BG943" s="159">
        <f>IF(N943="zákl. přenesená",J943,0)</f>
        <v>0</v>
      </c>
      <c r="BH943" s="159">
        <f>IF(N943="sníž. přenesená",J943,0)</f>
        <v>0</v>
      </c>
      <c r="BI943" s="159">
        <f>IF(N943="nulová",J943,0)</f>
        <v>0</v>
      </c>
      <c r="BJ943" s="17" t="s">
        <v>2215</v>
      </c>
      <c r="BK943" s="159">
        <f>ROUND(I943*H943,2)</f>
        <v>0</v>
      </c>
      <c r="BL943" s="17" t="s">
        <v>2389</v>
      </c>
      <c r="BM943" s="158" t="s">
        <v>3246</v>
      </c>
    </row>
    <row r="944" spans="1:65" s="13" customFormat="1">
      <c r="B944" s="167"/>
      <c r="D944" s="161" t="s">
        <v>2624</v>
      </c>
      <c r="E944" s="168" t="s">
        <v>2156</v>
      </c>
      <c r="F944" s="169" t="s">
        <v>3247</v>
      </c>
      <c r="H944" s="170">
        <v>3286.9090000000001</v>
      </c>
      <c r="I944" s="346"/>
      <c r="L944" s="167"/>
      <c r="M944" s="171"/>
      <c r="N944" s="172"/>
      <c r="O944" s="172"/>
      <c r="P944" s="172"/>
      <c r="Q944" s="172"/>
      <c r="R944" s="172"/>
      <c r="S944" s="172"/>
      <c r="T944" s="173"/>
      <c r="AT944" s="168" t="s">
        <v>2624</v>
      </c>
      <c r="AU944" s="168" t="s">
        <v>2217</v>
      </c>
      <c r="AV944" s="13" t="s">
        <v>2217</v>
      </c>
      <c r="AW944" s="13" t="s">
        <v>26</v>
      </c>
      <c r="AX944" s="13" t="s">
        <v>2207</v>
      </c>
      <c r="AY944" s="168" t="s">
        <v>2612</v>
      </c>
    </row>
    <row r="945" spans="1:65" s="15" customFormat="1">
      <c r="B945" s="181"/>
      <c r="D945" s="161" t="s">
        <v>2624</v>
      </c>
      <c r="E945" s="182" t="s">
        <v>2156</v>
      </c>
      <c r="F945" s="183" t="s">
        <v>2641</v>
      </c>
      <c r="H945" s="184">
        <v>3286.9090000000001</v>
      </c>
      <c r="I945" s="348"/>
      <c r="L945" s="181"/>
      <c r="M945" s="185"/>
      <c r="N945" s="186"/>
      <c r="O945" s="186"/>
      <c r="P945" s="186"/>
      <c r="Q945" s="186"/>
      <c r="R945" s="186"/>
      <c r="S945" s="186"/>
      <c r="T945" s="187"/>
      <c r="AT945" s="182" t="s">
        <v>2624</v>
      </c>
      <c r="AU945" s="182" t="s">
        <v>2217</v>
      </c>
      <c r="AV945" s="15" t="s">
        <v>2389</v>
      </c>
      <c r="AW945" s="15" t="s">
        <v>26</v>
      </c>
      <c r="AX945" s="15" t="s">
        <v>2215</v>
      </c>
      <c r="AY945" s="182" t="s">
        <v>2612</v>
      </c>
    </row>
    <row r="946" spans="1:65" s="1" customFormat="1" ht="16.5" customHeight="1">
      <c r="A946" s="29"/>
      <c r="B946" s="146"/>
      <c r="C946" s="188" t="s">
        <v>3268</v>
      </c>
      <c r="D946" s="188" t="s">
        <v>2855</v>
      </c>
      <c r="E946" s="189" t="s">
        <v>3249</v>
      </c>
      <c r="F946" s="190" t="s">
        <v>3250</v>
      </c>
      <c r="G946" s="191" t="s">
        <v>3034</v>
      </c>
      <c r="H946" s="192">
        <v>154</v>
      </c>
      <c r="I946" s="349"/>
      <c r="J946" s="193">
        <f>ROUND(I946*H946,2)</f>
        <v>0</v>
      </c>
      <c r="K946" s="194"/>
      <c r="L946" s="195"/>
      <c r="M946" s="196" t="s">
        <v>2156</v>
      </c>
      <c r="N946" s="197" t="s">
        <v>2172</v>
      </c>
      <c r="O946" s="156">
        <v>0</v>
      </c>
      <c r="P946" s="156">
        <f>O946*H946</f>
        <v>0</v>
      </c>
      <c r="Q946" s="156">
        <v>3.8999999999999999E-4</v>
      </c>
      <c r="R946" s="156">
        <f>Q946*H946</f>
        <v>6.0060000000000002E-2</v>
      </c>
      <c r="S946" s="156">
        <v>0</v>
      </c>
      <c r="T946" s="157">
        <f>S946*H946</f>
        <v>0</v>
      </c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R946" s="158" t="s">
        <v>2342</v>
      </c>
      <c r="AT946" s="158" t="s">
        <v>2855</v>
      </c>
      <c r="AU946" s="158" t="s">
        <v>2217</v>
      </c>
      <c r="AY946" s="17" t="s">
        <v>2612</v>
      </c>
      <c r="BE946" s="159">
        <f>IF(N946="základní",J946,0)</f>
        <v>0</v>
      </c>
      <c r="BF946" s="159">
        <f>IF(N946="snížená",J946,0)</f>
        <v>0</v>
      </c>
      <c r="BG946" s="159">
        <f>IF(N946="zákl. přenesená",J946,0)</f>
        <v>0</v>
      </c>
      <c r="BH946" s="159">
        <f>IF(N946="sníž. přenesená",J946,0)</f>
        <v>0</v>
      </c>
      <c r="BI946" s="159">
        <f>IF(N946="nulová",J946,0)</f>
        <v>0</v>
      </c>
      <c r="BJ946" s="17" t="s">
        <v>2215</v>
      </c>
      <c r="BK946" s="159">
        <f>ROUND(I946*H946,2)</f>
        <v>0</v>
      </c>
      <c r="BL946" s="17" t="s">
        <v>2389</v>
      </c>
      <c r="BM946" s="158" t="s">
        <v>3251</v>
      </c>
    </row>
    <row r="947" spans="1:65" s="12" customFormat="1">
      <c r="B947" s="160"/>
      <c r="D947" s="161" t="s">
        <v>2624</v>
      </c>
      <c r="E947" s="162" t="s">
        <v>2156</v>
      </c>
      <c r="F947" s="163" t="s">
        <v>3252</v>
      </c>
      <c r="H947" s="162" t="s">
        <v>2156</v>
      </c>
      <c r="I947" s="345"/>
      <c r="L947" s="160"/>
      <c r="M947" s="164"/>
      <c r="N947" s="165"/>
      <c r="O947" s="165"/>
      <c r="P947" s="165"/>
      <c r="Q947" s="165"/>
      <c r="R947" s="165"/>
      <c r="S947" s="165"/>
      <c r="T947" s="166"/>
      <c r="AT947" s="162" t="s">
        <v>2624</v>
      </c>
      <c r="AU947" s="162" t="s">
        <v>2217</v>
      </c>
      <c r="AV947" s="12" t="s">
        <v>2215</v>
      </c>
      <c r="AW947" s="12" t="s">
        <v>26</v>
      </c>
      <c r="AX947" s="12" t="s">
        <v>2207</v>
      </c>
      <c r="AY947" s="162" t="s">
        <v>2612</v>
      </c>
    </row>
    <row r="948" spans="1:65" s="13" customFormat="1">
      <c r="B948" s="167"/>
      <c r="D948" s="161" t="s">
        <v>2624</v>
      </c>
      <c r="E948" s="168" t="s">
        <v>2156</v>
      </c>
      <c r="F948" s="169" t="s">
        <v>473</v>
      </c>
      <c r="H948" s="170">
        <v>33</v>
      </c>
      <c r="I948" s="346"/>
      <c r="L948" s="167"/>
      <c r="M948" s="171"/>
      <c r="N948" s="172"/>
      <c r="O948" s="172"/>
      <c r="P948" s="172"/>
      <c r="Q948" s="172"/>
      <c r="R948" s="172"/>
      <c r="S948" s="172"/>
      <c r="T948" s="173"/>
      <c r="AT948" s="168" t="s">
        <v>2624</v>
      </c>
      <c r="AU948" s="168" t="s">
        <v>2217</v>
      </c>
      <c r="AV948" s="13" t="s">
        <v>2217</v>
      </c>
      <c r="AW948" s="13" t="s">
        <v>26</v>
      </c>
      <c r="AX948" s="13" t="s">
        <v>2207</v>
      </c>
      <c r="AY948" s="168" t="s">
        <v>2612</v>
      </c>
    </row>
    <row r="949" spans="1:65" s="13" customFormat="1">
      <c r="B949" s="167"/>
      <c r="D949" s="161" t="s">
        <v>2624</v>
      </c>
      <c r="E949" s="168" t="s">
        <v>2156</v>
      </c>
      <c r="F949" s="169" t="s">
        <v>3254</v>
      </c>
      <c r="H949" s="170">
        <v>63</v>
      </c>
      <c r="I949" s="346"/>
      <c r="L949" s="167"/>
      <c r="M949" s="171"/>
      <c r="N949" s="172"/>
      <c r="O949" s="172"/>
      <c r="P949" s="172"/>
      <c r="Q949" s="172"/>
      <c r="R949" s="172"/>
      <c r="S949" s="172"/>
      <c r="T949" s="173"/>
      <c r="AT949" s="168" t="s">
        <v>2624</v>
      </c>
      <c r="AU949" s="168" t="s">
        <v>2217</v>
      </c>
      <c r="AV949" s="13" t="s">
        <v>2217</v>
      </c>
      <c r="AW949" s="13" t="s">
        <v>26</v>
      </c>
      <c r="AX949" s="13" t="s">
        <v>2207</v>
      </c>
      <c r="AY949" s="168" t="s">
        <v>2612</v>
      </c>
    </row>
    <row r="950" spans="1:65" s="13" customFormat="1">
      <c r="B950" s="167"/>
      <c r="D950" s="161" t="s">
        <v>2624</v>
      </c>
      <c r="E950" s="168" t="s">
        <v>2156</v>
      </c>
      <c r="F950" s="169" t="s">
        <v>3255</v>
      </c>
      <c r="H950" s="170">
        <v>58</v>
      </c>
      <c r="I950" s="346"/>
      <c r="L950" s="167"/>
      <c r="M950" s="171"/>
      <c r="N950" s="172"/>
      <c r="O950" s="172"/>
      <c r="P950" s="172"/>
      <c r="Q950" s="172"/>
      <c r="R950" s="172"/>
      <c r="S950" s="172"/>
      <c r="T950" s="173"/>
      <c r="AT950" s="168" t="s">
        <v>2624</v>
      </c>
      <c r="AU950" s="168" t="s">
        <v>2217</v>
      </c>
      <c r="AV950" s="13" t="s">
        <v>2217</v>
      </c>
      <c r="AW950" s="13" t="s">
        <v>26</v>
      </c>
      <c r="AX950" s="13" t="s">
        <v>2207</v>
      </c>
      <c r="AY950" s="168" t="s">
        <v>2612</v>
      </c>
    </row>
    <row r="951" spans="1:65" s="15" customFormat="1">
      <c r="B951" s="181"/>
      <c r="D951" s="161" t="s">
        <v>2624</v>
      </c>
      <c r="E951" s="182" t="s">
        <v>2156</v>
      </c>
      <c r="F951" s="183" t="s">
        <v>2641</v>
      </c>
      <c r="H951" s="184">
        <v>154</v>
      </c>
      <c r="I951" s="348"/>
      <c r="L951" s="181"/>
      <c r="M951" s="185"/>
      <c r="N951" s="186"/>
      <c r="O951" s="186"/>
      <c r="P951" s="186"/>
      <c r="Q951" s="186"/>
      <c r="R951" s="186"/>
      <c r="S951" s="186"/>
      <c r="T951" s="187"/>
      <c r="AT951" s="182" t="s">
        <v>2624</v>
      </c>
      <c r="AU951" s="182" t="s">
        <v>2217</v>
      </c>
      <c r="AV951" s="15" t="s">
        <v>2389</v>
      </c>
      <c r="AW951" s="15" t="s">
        <v>26</v>
      </c>
      <c r="AX951" s="15" t="s">
        <v>2215</v>
      </c>
      <c r="AY951" s="182" t="s">
        <v>2612</v>
      </c>
    </row>
    <row r="952" spans="1:65" s="1" customFormat="1" ht="16.5" customHeight="1">
      <c r="A952" s="29"/>
      <c r="B952" s="146"/>
      <c r="C952" s="188" t="s">
        <v>3272</v>
      </c>
      <c r="D952" s="188" t="s">
        <v>2855</v>
      </c>
      <c r="E952" s="189" t="s">
        <v>3257</v>
      </c>
      <c r="F952" s="190" t="s">
        <v>3258</v>
      </c>
      <c r="G952" s="191" t="s">
        <v>3034</v>
      </c>
      <c r="H952" s="192">
        <v>63</v>
      </c>
      <c r="I952" s="349"/>
      <c r="J952" s="193">
        <f>ROUND(I952*H952,2)</f>
        <v>0</v>
      </c>
      <c r="K952" s="194"/>
      <c r="L952" s="195"/>
      <c r="M952" s="196" t="s">
        <v>2156</v>
      </c>
      <c r="N952" s="197" t="s">
        <v>2172</v>
      </c>
      <c r="O952" s="156">
        <v>0</v>
      </c>
      <c r="P952" s="156">
        <f>O952*H952</f>
        <v>0</v>
      </c>
      <c r="Q952" s="156">
        <v>4.8000000000000001E-4</v>
      </c>
      <c r="R952" s="156">
        <f>Q952*H952</f>
        <v>3.024E-2</v>
      </c>
      <c r="S952" s="156">
        <v>0</v>
      </c>
      <c r="T952" s="157">
        <f>S952*H952</f>
        <v>0</v>
      </c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R952" s="158" t="s">
        <v>2342</v>
      </c>
      <c r="AT952" s="158" t="s">
        <v>2855</v>
      </c>
      <c r="AU952" s="158" t="s">
        <v>2217</v>
      </c>
      <c r="AY952" s="17" t="s">
        <v>2612</v>
      </c>
      <c r="BE952" s="159">
        <f>IF(N952="základní",J952,0)</f>
        <v>0</v>
      </c>
      <c r="BF952" s="159">
        <f>IF(N952="snížená",J952,0)</f>
        <v>0</v>
      </c>
      <c r="BG952" s="159">
        <f>IF(N952="zákl. přenesená",J952,0)</f>
        <v>0</v>
      </c>
      <c r="BH952" s="159">
        <f>IF(N952="sníž. přenesená",J952,0)</f>
        <v>0</v>
      </c>
      <c r="BI952" s="159">
        <f>IF(N952="nulová",J952,0)</f>
        <v>0</v>
      </c>
      <c r="BJ952" s="17" t="s">
        <v>2215</v>
      </c>
      <c r="BK952" s="159">
        <f>ROUND(I952*H952,2)</f>
        <v>0</v>
      </c>
      <c r="BL952" s="17" t="s">
        <v>2389</v>
      </c>
      <c r="BM952" s="158" t="s">
        <v>3259</v>
      </c>
    </row>
    <row r="953" spans="1:65" s="12" customFormat="1">
      <c r="B953" s="160"/>
      <c r="D953" s="161" t="s">
        <v>2624</v>
      </c>
      <c r="E953" s="162" t="s">
        <v>2156</v>
      </c>
      <c r="F953" s="163" t="s">
        <v>474</v>
      </c>
      <c r="H953" s="162" t="s">
        <v>2156</v>
      </c>
      <c r="I953" s="345"/>
      <c r="L953" s="160"/>
      <c r="M953" s="164"/>
      <c r="N953" s="165"/>
      <c r="O953" s="165"/>
      <c r="P953" s="165"/>
      <c r="Q953" s="165"/>
      <c r="R953" s="165"/>
      <c r="S953" s="165"/>
      <c r="T953" s="166"/>
      <c r="AT953" s="162" t="s">
        <v>2624</v>
      </c>
      <c r="AU953" s="162" t="s">
        <v>2217</v>
      </c>
      <c r="AV953" s="12" t="s">
        <v>2215</v>
      </c>
      <c r="AW953" s="12" t="s">
        <v>26</v>
      </c>
      <c r="AX953" s="12" t="s">
        <v>2207</v>
      </c>
      <c r="AY953" s="162" t="s">
        <v>2612</v>
      </c>
    </row>
    <row r="954" spans="1:65" s="13" customFormat="1">
      <c r="B954" s="167"/>
      <c r="D954" s="161" t="s">
        <v>2624</v>
      </c>
      <c r="E954" s="168" t="s">
        <v>2156</v>
      </c>
      <c r="F954" s="169" t="s">
        <v>3261</v>
      </c>
      <c r="H954" s="170">
        <v>15</v>
      </c>
      <c r="I954" s="346"/>
      <c r="L954" s="167"/>
      <c r="M954" s="171"/>
      <c r="N954" s="172"/>
      <c r="O954" s="172"/>
      <c r="P954" s="172"/>
      <c r="Q954" s="172"/>
      <c r="R954" s="172"/>
      <c r="S954" s="172"/>
      <c r="T954" s="173"/>
      <c r="AT954" s="168" t="s">
        <v>2624</v>
      </c>
      <c r="AU954" s="168" t="s">
        <v>2217</v>
      </c>
      <c r="AV954" s="13" t="s">
        <v>2217</v>
      </c>
      <c r="AW954" s="13" t="s">
        <v>26</v>
      </c>
      <c r="AX954" s="13" t="s">
        <v>2207</v>
      </c>
      <c r="AY954" s="168" t="s">
        <v>2612</v>
      </c>
    </row>
    <row r="955" spans="1:65" s="13" customFormat="1">
      <c r="B955" s="167"/>
      <c r="D955" s="161" t="s">
        <v>2624</v>
      </c>
      <c r="E955" s="168" t="s">
        <v>2156</v>
      </c>
      <c r="F955" s="169" t="s">
        <v>475</v>
      </c>
      <c r="H955" s="170">
        <v>4</v>
      </c>
      <c r="I955" s="346"/>
      <c r="L955" s="167"/>
      <c r="M955" s="171"/>
      <c r="N955" s="172"/>
      <c r="O955" s="172"/>
      <c r="P955" s="172"/>
      <c r="Q955" s="172"/>
      <c r="R955" s="172"/>
      <c r="S955" s="172"/>
      <c r="T955" s="173"/>
      <c r="AT955" s="168" t="s">
        <v>2624</v>
      </c>
      <c r="AU955" s="168" t="s">
        <v>2217</v>
      </c>
      <c r="AV955" s="13" t="s">
        <v>2217</v>
      </c>
      <c r="AW955" s="13" t="s">
        <v>26</v>
      </c>
      <c r="AX955" s="13" t="s">
        <v>2207</v>
      </c>
      <c r="AY955" s="168" t="s">
        <v>2612</v>
      </c>
    </row>
    <row r="956" spans="1:65" s="13" customFormat="1">
      <c r="B956" s="167"/>
      <c r="D956" s="161" t="s">
        <v>2624</v>
      </c>
      <c r="E956" s="168" t="s">
        <v>2156</v>
      </c>
      <c r="F956" s="169" t="s">
        <v>476</v>
      </c>
      <c r="H956" s="170">
        <v>8</v>
      </c>
      <c r="I956" s="346"/>
      <c r="L956" s="167"/>
      <c r="M956" s="171"/>
      <c r="N956" s="172"/>
      <c r="O956" s="172"/>
      <c r="P956" s="172"/>
      <c r="Q956" s="172"/>
      <c r="R956" s="172"/>
      <c r="S956" s="172"/>
      <c r="T956" s="173"/>
      <c r="AT956" s="168" t="s">
        <v>2624</v>
      </c>
      <c r="AU956" s="168" t="s">
        <v>2217</v>
      </c>
      <c r="AV956" s="13" t="s">
        <v>2217</v>
      </c>
      <c r="AW956" s="13" t="s">
        <v>26</v>
      </c>
      <c r="AX956" s="13" t="s">
        <v>2207</v>
      </c>
      <c r="AY956" s="168" t="s">
        <v>2612</v>
      </c>
    </row>
    <row r="957" spans="1:65" s="13" customFormat="1">
      <c r="B957" s="167"/>
      <c r="D957" s="161" t="s">
        <v>2624</v>
      </c>
      <c r="E957" s="168" t="s">
        <v>2156</v>
      </c>
      <c r="F957" s="169" t="s">
        <v>3264</v>
      </c>
      <c r="H957" s="170">
        <v>8</v>
      </c>
      <c r="I957" s="346"/>
      <c r="L957" s="167"/>
      <c r="M957" s="171"/>
      <c r="N957" s="172"/>
      <c r="O957" s="172"/>
      <c r="P957" s="172"/>
      <c r="Q957" s="172"/>
      <c r="R957" s="172"/>
      <c r="S957" s="172"/>
      <c r="T957" s="173"/>
      <c r="AT957" s="168" t="s">
        <v>2624</v>
      </c>
      <c r="AU957" s="168" t="s">
        <v>2217</v>
      </c>
      <c r="AV957" s="13" t="s">
        <v>2217</v>
      </c>
      <c r="AW957" s="13" t="s">
        <v>26</v>
      </c>
      <c r="AX957" s="13" t="s">
        <v>2207</v>
      </c>
      <c r="AY957" s="168" t="s">
        <v>2612</v>
      </c>
    </row>
    <row r="958" spans="1:65" s="13" customFormat="1">
      <c r="B958" s="167"/>
      <c r="D958" s="161" t="s">
        <v>2624</v>
      </c>
      <c r="E958" s="168" t="s">
        <v>2156</v>
      </c>
      <c r="F958" s="169" t="s">
        <v>3265</v>
      </c>
      <c r="H958" s="170">
        <v>14</v>
      </c>
      <c r="I958" s="346"/>
      <c r="L958" s="167"/>
      <c r="M958" s="171"/>
      <c r="N958" s="172"/>
      <c r="O958" s="172"/>
      <c r="P958" s="172"/>
      <c r="Q958" s="172"/>
      <c r="R958" s="172"/>
      <c r="S958" s="172"/>
      <c r="T958" s="173"/>
      <c r="AT958" s="168" t="s">
        <v>2624</v>
      </c>
      <c r="AU958" s="168" t="s">
        <v>2217</v>
      </c>
      <c r="AV958" s="13" t="s">
        <v>2217</v>
      </c>
      <c r="AW958" s="13" t="s">
        <v>26</v>
      </c>
      <c r="AX958" s="13" t="s">
        <v>2207</v>
      </c>
      <c r="AY958" s="168" t="s">
        <v>2612</v>
      </c>
    </row>
    <row r="959" spans="1:65" s="13" customFormat="1">
      <c r="B959" s="167"/>
      <c r="D959" s="161" t="s">
        <v>2624</v>
      </c>
      <c r="E959" s="168" t="s">
        <v>2156</v>
      </c>
      <c r="F959" s="169" t="s">
        <v>3266</v>
      </c>
      <c r="H959" s="170">
        <v>4</v>
      </c>
      <c r="I959" s="346"/>
      <c r="L959" s="167"/>
      <c r="M959" s="171"/>
      <c r="N959" s="172"/>
      <c r="O959" s="172"/>
      <c r="P959" s="172"/>
      <c r="Q959" s="172"/>
      <c r="R959" s="172"/>
      <c r="S959" s="172"/>
      <c r="T959" s="173"/>
      <c r="AT959" s="168" t="s">
        <v>2624</v>
      </c>
      <c r="AU959" s="168" t="s">
        <v>2217</v>
      </c>
      <c r="AV959" s="13" t="s">
        <v>2217</v>
      </c>
      <c r="AW959" s="13" t="s">
        <v>26</v>
      </c>
      <c r="AX959" s="13" t="s">
        <v>2207</v>
      </c>
      <c r="AY959" s="168" t="s">
        <v>2612</v>
      </c>
    </row>
    <row r="960" spans="1:65" s="13" customFormat="1">
      <c r="B960" s="167"/>
      <c r="D960" s="161" t="s">
        <v>2624</v>
      </c>
      <c r="E960" s="168" t="s">
        <v>2156</v>
      </c>
      <c r="F960" s="169" t="s">
        <v>3267</v>
      </c>
      <c r="H960" s="170">
        <v>10</v>
      </c>
      <c r="I960" s="346"/>
      <c r="L960" s="167"/>
      <c r="M960" s="171"/>
      <c r="N960" s="172"/>
      <c r="O960" s="172"/>
      <c r="P960" s="172"/>
      <c r="Q960" s="172"/>
      <c r="R960" s="172"/>
      <c r="S960" s="172"/>
      <c r="T960" s="173"/>
      <c r="AT960" s="168" t="s">
        <v>2624</v>
      </c>
      <c r="AU960" s="168" t="s">
        <v>2217</v>
      </c>
      <c r="AV960" s="13" t="s">
        <v>2217</v>
      </c>
      <c r="AW960" s="13" t="s">
        <v>26</v>
      </c>
      <c r="AX960" s="13" t="s">
        <v>2207</v>
      </c>
      <c r="AY960" s="168" t="s">
        <v>2612</v>
      </c>
    </row>
    <row r="961" spans="1:65" s="15" customFormat="1">
      <c r="B961" s="181"/>
      <c r="D961" s="161" t="s">
        <v>2624</v>
      </c>
      <c r="E961" s="182" t="s">
        <v>2355</v>
      </c>
      <c r="F961" s="183" t="s">
        <v>2641</v>
      </c>
      <c r="H961" s="184">
        <v>63</v>
      </c>
      <c r="I961" s="348"/>
      <c r="L961" s="181"/>
      <c r="M961" s="185"/>
      <c r="N961" s="186"/>
      <c r="O961" s="186"/>
      <c r="P961" s="186"/>
      <c r="Q961" s="186"/>
      <c r="R961" s="186"/>
      <c r="S961" s="186"/>
      <c r="T961" s="187"/>
      <c r="AT961" s="182" t="s">
        <v>2624</v>
      </c>
      <c r="AU961" s="182" t="s">
        <v>2217</v>
      </c>
      <c r="AV961" s="15" t="s">
        <v>2389</v>
      </c>
      <c r="AW961" s="15" t="s">
        <v>26</v>
      </c>
      <c r="AX961" s="15" t="s">
        <v>2215</v>
      </c>
      <c r="AY961" s="182" t="s">
        <v>2612</v>
      </c>
    </row>
    <row r="962" spans="1:65" s="1" customFormat="1" ht="16.5" customHeight="1">
      <c r="A962" s="29"/>
      <c r="B962" s="146"/>
      <c r="C962" s="188" t="s">
        <v>3276</v>
      </c>
      <c r="D962" s="188" t="s">
        <v>2855</v>
      </c>
      <c r="E962" s="189" t="s">
        <v>3269</v>
      </c>
      <c r="F962" s="190" t="s">
        <v>3270</v>
      </c>
      <c r="G962" s="191" t="s">
        <v>3034</v>
      </c>
      <c r="H962" s="192">
        <v>63</v>
      </c>
      <c r="I962" s="349"/>
      <c r="J962" s="193">
        <f>ROUND(I962*H962,2)</f>
        <v>0</v>
      </c>
      <c r="K962" s="194"/>
      <c r="L962" s="195"/>
      <c r="M962" s="196" t="s">
        <v>2156</v>
      </c>
      <c r="N962" s="197" t="s">
        <v>2172</v>
      </c>
      <c r="O962" s="156">
        <v>0</v>
      </c>
      <c r="P962" s="156">
        <f>O962*H962</f>
        <v>0</v>
      </c>
      <c r="Q962" s="156">
        <v>3.5999999999999999E-3</v>
      </c>
      <c r="R962" s="156">
        <f>Q962*H962</f>
        <v>0.2268</v>
      </c>
      <c r="S962" s="156">
        <v>0</v>
      </c>
      <c r="T962" s="157">
        <f>S962*H962</f>
        <v>0</v>
      </c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R962" s="158" t="s">
        <v>2342</v>
      </c>
      <c r="AT962" s="158" t="s">
        <v>2855</v>
      </c>
      <c r="AU962" s="158" t="s">
        <v>2217</v>
      </c>
      <c r="AY962" s="17" t="s">
        <v>2612</v>
      </c>
      <c r="BE962" s="159">
        <f>IF(N962="základní",J962,0)</f>
        <v>0</v>
      </c>
      <c r="BF962" s="159">
        <f>IF(N962="snížená",J962,0)</f>
        <v>0</v>
      </c>
      <c r="BG962" s="159">
        <f>IF(N962="zákl. přenesená",J962,0)</f>
        <v>0</v>
      </c>
      <c r="BH962" s="159">
        <f>IF(N962="sníž. přenesená",J962,0)</f>
        <v>0</v>
      </c>
      <c r="BI962" s="159">
        <f>IF(N962="nulová",J962,0)</f>
        <v>0</v>
      </c>
      <c r="BJ962" s="17" t="s">
        <v>2215</v>
      </c>
      <c r="BK962" s="159">
        <f>ROUND(I962*H962,2)</f>
        <v>0</v>
      </c>
      <c r="BL962" s="17" t="s">
        <v>2389</v>
      </c>
      <c r="BM962" s="158" t="s">
        <v>3271</v>
      </c>
    </row>
    <row r="963" spans="1:65" s="13" customFormat="1">
      <c r="B963" s="167"/>
      <c r="D963" s="161" t="s">
        <v>2624</v>
      </c>
      <c r="E963" s="168" t="s">
        <v>2156</v>
      </c>
      <c r="F963" s="169" t="s">
        <v>2355</v>
      </c>
      <c r="H963" s="170">
        <v>63</v>
      </c>
      <c r="I963" s="346"/>
      <c r="L963" s="167"/>
      <c r="M963" s="171"/>
      <c r="N963" s="172"/>
      <c r="O963" s="172"/>
      <c r="P963" s="172"/>
      <c r="Q963" s="172"/>
      <c r="R963" s="172"/>
      <c r="S963" s="172"/>
      <c r="T963" s="173"/>
      <c r="AT963" s="168" t="s">
        <v>2624</v>
      </c>
      <c r="AU963" s="168" t="s">
        <v>2217</v>
      </c>
      <c r="AV963" s="13" t="s">
        <v>2217</v>
      </c>
      <c r="AW963" s="13" t="s">
        <v>26</v>
      </c>
      <c r="AX963" s="13" t="s">
        <v>2207</v>
      </c>
      <c r="AY963" s="168" t="s">
        <v>2612</v>
      </c>
    </row>
    <row r="964" spans="1:65" s="15" customFormat="1">
      <c r="B964" s="181"/>
      <c r="D964" s="161" t="s">
        <v>2624</v>
      </c>
      <c r="E964" s="182" t="s">
        <v>2156</v>
      </c>
      <c r="F964" s="183" t="s">
        <v>2641</v>
      </c>
      <c r="H964" s="184">
        <v>63</v>
      </c>
      <c r="I964" s="348"/>
      <c r="L964" s="181"/>
      <c r="M964" s="185"/>
      <c r="N964" s="186"/>
      <c r="O964" s="186"/>
      <c r="P964" s="186"/>
      <c r="Q964" s="186"/>
      <c r="R964" s="186"/>
      <c r="S964" s="186"/>
      <c r="T964" s="187"/>
      <c r="AT964" s="182" t="s">
        <v>2624</v>
      </c>
      <c r="AU964" s="182" t="s">
        <v>2217</v>
      </c>
      <c r="AV964" s="15" t="s">
        <v>2389</v>
      </c>
      <c r="AW964" s="15" t="s">
        <v>26</v>
      </c>
      <c r="AX964" s="15" t="s">
        <v>2215</v>
      </c>
      <c r="AY964" s="182" t="s">
        <v>2612</v>
      </c>
    </row>
    <row r="965" spans="1:65" s="1" customFormat="1" ht="16.5" customHeight="1">
      <c r="A965" s="29"/>
      <c r="B965" s="146"/>
      <c r="C965" s="188" t="s">
        <v>2339</v>
      </c>
      <c r="D965" s="188" t="s">
        <v>2855</v>
      </c>
      <c r="E965" s="189" t="s">
        <v>3273</v>
      </c>
      <c r="F965" s="190" t="s">
        <v>3274</v>
      </c>
      <c r="G965" s="191" t="s">
        <v>3034</v>
      </c>
      <c r="H965" s="192">
        <v>29</v>
      </c>
      <c r="I965" s="349"/>
      <c r="J965" s="193">
        <f>ROUND(I965*H965,2)</f>
        <v>0</v>
      </c>
      <c r="K965" s="194"/>
      <c r="L965" s="195"/>
      <c r="M965" s="196" t="s">
        <v>2156</v>
      </c>
      <c r="N965" s="197" t="s">
        <v>2172</v>
      </c>
      <c r="O965" s="156">
        <v>0</v>
      </c>
      <c r="P965" s="156">
        <f>O965*H965</f>
        <v>0</v>
      </c>
      <c r="Q965" s="156">
        <v>1.4E-3</v>
      </c>
      <c r="R965" s="156">
        <f>Q965*H965</f>
        <v>4.0599999999999997E-2</v>
      </c>
      <c r="S965" s="156">
        <v>0</v>
      </c>
      <c r="T965" s="157">
        <f>S965*H965</f>
        <v>0</v>
      </c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R965" s="158" t="s">
        <v>2342</v>
      </c>
      <c r="AT965" s="158" t="s">
        <v>2855</v>
      </c>
      <c r="AU965" s="158" t="s">
        <v>2217</v>
      </c>
      <c r="AY965" s="17" t="s">
        <v>2612</v>
      </c>
      <c r="BE965" s="159">
        <f>IF(N965="základní",J965,0)</f>
        <v>0</v>
      </c>
      <c r="BF965" s="159">
        <f>IF(N965="snížená",J965,0)</f>
        <v>0</v>
      </c>
      <c r="BG965" s="159">
        <f>IF(N965="zákl. přenesená",J965,0)</f>
        <v>0</v>
      </c>
      <c r="BH965" s="159">
        <f>IF(N965="sníž. přenesená",J965,0)</f>
        <v>0</v>
      </c>
      <c r="BI965" s="159">
        <f>IF(N965="nulová",J965,0)</f>
        <v>0</v>
      </c>
      <c r="BJ965" s="17" t="s">
        <v>2215</v>
      </c>
      <c r="BK965" s="159">
        <f>ROUND(I965*H965,2)</f>
        <v>0</v>
      </c>
      <c r="BL965" s="17" t="s">
        <v>2389</v>
      </c>
      <c r="BM965" s="158" t="s">
        <v>3275</v>
      </c>
    </row>
    <row r="966" spans="1:65" s="12" customFormat="1">
      <c r="B966" s="160"/>
      <c r="D966" s="161" t="s">
        <v>2624</v>
      </c>
      <c r="E966" s="162" t="s">
        <v>2156</v>
      </c>
      <c r="F966" s="163" t="s">
        <v>2360</v>
      </c>
      <c r="H966" s="162" t="s">
        <v>2156</v>
      </c>
      <c r="I966" s="345"/>
      <c r="L966" s="160"/>
      <c r="M966" s="164"/>
      <c r="N966" s="165"/>
      <c r="O966" s="165"/>
      <c r="P966" s="165"/>
      <c r="Q966" s="165"/>
      <c r="R966" s="165"/>
      <c r="S966" s="165"/>
      <c r="T966" s="166"/>
      <c r="AT966" s="162" t="s">
        <v>2624</v>
      </c>
      <c r="AU966" s="162" t="s">
        <v>2217</v>
      </c>
      <c r="AV966" s="12" t="s">
        <v>2215</v>
      </c>
      <c r="AW966" s="12" t="s">
        <v>26</v>
      </c>
      <c r="AX966" s="12" t="s">
        <v>2207</v>
      </c>
      <c r="AY966" s="162" t="s">
        <v>2612</v>
      </c>
    </row>
    <row r="967" spans="1:65" s="13" customFormat="1">
      <c r="B967" s="167"/>
      <c r="D967" s="161" t="s">
        <v>2624</v>
      </c>
      <c r="E967" s="168" t="s">
        <v>2156</v>
      </c>
      <c r="F967" s="169" t="s">
        <v>2461</v>
      </c>
      <c r="H967" s="170">
        <v>29</v>
      </c>
      <c r="I967" s="346"/>
      <c r="L967" s="167"/>
      <c r="M967" s="171"/>
      <c r="N967" s="172"/>
      <c r="O967" s="172"/>
      <c r="P967" s="172"/>
      <c r="Q967" s="172"/>
      <c r="R967" s="172"/>
      <c r="S967" s="172"/>
      <c r="T967" s="173"/>
      <c r="AT967" s="168" t="s">
        <v>2624</v>
      </c>
      <c r="AU967" s="168" t="s">
        <v>2217</v>
      </c>
      <c r="AV967" s="13" t="s">
        <v>2217</v>
      </c>
      <c r="AW967" s="13" t="s">
        <v>26</v>
      </c>
      <c r="AX967" s="13" t="s">
        <v>2207</v>
      </c>
      <c r="AY967" s="168" t="s">
        <v>2612</v>
      </c>
    </row>
    <row r="968" spans="1:65" s="15" customFormat="1">
      <c r="B968" s="181"/>
      <c r="D968" s="161" t="s">
        <v>2624</v>
      </c>
      <c r="E968" s="182" t="s">
        <v>2359</v>
      </c>
      <c r="F968" s="183" t="s">
        <v>2641</v>
      </c>
      <c r="H968" s="184">
        <v>29</v>
      </c>
      <c r="I968" s="348"/>
      <c r="L968" s="181"/>
      <c r="M968" s="185"/>
      <c r="N968" s="186"/>
      <c r="O968" s="186"/>
      <c r="P968" s="186"/>
      <c r="Q968" s="186"/>
      <c r="R968" s="186"/>
      <c r="S968" s="186"/>
      <c r="T968" s="187"/>
      <c r="AT968" s="182" t="s">
        <v>2624</v>
      </c>
      <c r="AU968" s="182" t="s">
        <v>2217</v>
      </c>
      <c r="AV968" s="15" t="s">
        <v>2389</v>
      </c>
      <c r="AW968" s="15" t="s">
        <v>26</v>
      </c>
      <c r="AX968" s="15" t="s">
        <v>2215</v>
      </c>
      <c r="AY968" s="182" t="s">
        <v>2612</v>
      </c>
    </row>
    <row r="969" spans="1:65" s="1" customFormat="1" ht="16.5" customHeight="1">
      <c r="A969" s="29"/>
      <c r="B969" s="146"/>
      <c r="C969" s="188" t="s">
        <v>3287</v>
      </c>
      <c r="D969" s="188" t="s">
        <v>2855</v>
      </c>
      <c r="E969" s="189" t="s">
        <v>3277</v>
      </c>
      <c r="F969" s="190" t="s">
        <v>3278</v>
      </c>
      <c r="G969" s="191" t="s">
        <v>3034</v>
      </c>
      <c r="H969" s="192">
        <v>9</v>
      </c>
      <c r="I969" s="349"/>
      <c r="J969" s="193">
        <f>ROUND(I969*H969,2)</f>
        <v>0</v>
      </c>
      <c r="K969" s="194"/>
      <c r="L969" s="195"/>
      <c r="M969" s="196" t="s">
        <v>2156</v>
      </c>
      <c r="N969" s="197" t="s">
        <v>2172</v>
      </c>
      <c r="O969" s="156">
        <v>0</v>
      </c>
      <c r="P969" s="156">
        <f>O969*H969</f>
        <v>0</v>
      </c>
      <c r="Q969" s="156">
        <v>7.2000000000000005E-4</v>
      </c>
      <c r="R969" s="156">
        <f>Q969*H969</f>
        <v>6.4800000000000005E-3</v>
      </c>
      <c r="S969" s="156">
        <v>0</v>
      </c>
      <c r="T969" s="157">
        <f>S969*H969</f>
        <v>0</v>
      </c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R969" s="158" t="s">
        <v>2342</v>
      </c>
      <c r="AT969" s="158" t="s">
        <v>2855</v>
      </c>
      <c r="AU969" s="158" t="s">
        <v>2217</v>
      </c>
      <c r="AY969" s="17" t="s">
        <v>2612</v>
      </c>
      <c r="BE969" s="159">
        <f>IF(N969="základní",J969,0)</f>
        <v>0</v>
      </c>
      <c r="BF969" s="159">
        <f>IF(N969="snížená",J969,0)</f>
        <v>0</v>
      </c>
      <c r="BG969" s="159">
        <f>IF(N969="zákl. přenesená",J969,0)</f>
        <v>0</v>
      </c>
      <c r="BH969" s="159">
        <f>IF(N969="sníž. přenesená",J969,0)</f>
        <v>0</v>
      </c>
      <c r="BI969" s="159">
        <f>IF(N969="nulová",J969,0)</f>
        <v>0</v>
      </c>
      <c r="BJ969" s="17" t="s">
        <v>2215</v>
      </c>
      <c r="BK969" s="159">
        <f>ROUND(I969*H969,2)</f>
        <v>0</v>
      </c>
      <c r="BL969" s="17" t="s">
        <v>2389</v>
      </c>
      <c r="BM969" s="158" t="s">
        <v>3279</v>
      </c>
    </row>
    <row r="970" spans="1:65" s="12" customFormat="1">
      <c r="B970" s="160"/>
      <c r="D970" s="161" t="s">
        <v>2624</v>
      </c>
      <c r="E970" s="162" t="s">
        <v>2156</v>
      </c>
      <c r="F970" s="163" t="s">
        <v>3280</v>
      </c>
      <c r="H970" s="162" t="s">
        <v>2156</v>
      </c>
      <c r="I970" s="345"/>
      <c r="L970" s="160"/>
      <c r="M970" s="164"/>
      <c r="N970" s="165"/>
      <c r="O970" s="165"/>
      <c r="P970" s="165"/>
      <c r="Q970" s="165"/>
      <c r="R970" s="165"/>
      <c r="S970" s="165"/>
      <c r="T970" s="166"/>
      <c r="AT970" s="162" t="s">
        <v>2624</v>
      </c>
      <c r="AU970" s="162" t="s">
        <v>2217</v>
      </c>
      <c r="AV970" s="12" t="s">
        <v>2215</v>
      </c>
      <c r="AW970" s="12" t="s">
        <v>26</v>
      </c>
      <c r="AX970" s="12" t="s">
        <v>2207</v>
      </c>
      <c r="AY970" s="162" t="s">
        <v>2612</v>
      </c>
    </row>
    <row r="971" spans="1:65" s="13" customFormat="1">
      <c r="B971" s="167"/>
      <c r="D971" s="161" t="s">
        <v>2624</v>
      </c>
      <c r="E971" s="168" t="s">
        <v>2156</v>
      </c>
      <c r="F971" s="169" t="s">
        <v>477</v>
      </c>
      <c r="H971" s="170">
        <v>3</v>
      </c>
      <c r="I971" s="346"/>
      <c r="L971" s="167"/>
      <c r="M971" s="171"/>
      <c r="N971" s="172"/>
      <c r="O971" s="172"/>
      <c r="P971" s="172"/>
      <c r="Q971" s="172"/>
      <c r="R971" s="172"/>
      <c r="S971" s="172"/>
      <c r="T971" s="173"/>
      <c r="AT971" s="168" t="s">
        <v>2624</v>
      </c>
      <c r="AU971" s="168" t="s">
        <v>2217</v>
      </c>
      <c r="AV971" s="13" t="s">
        <v>2217</v>
      </c>
      <c r="AW971" s="13" t="s">
        <v>26</v>
      </c>
      <c r="AX971" s="13" t="s">
        <v>2207</v>
      </c>
      <c r="AY971" s="168" t="s">
        <v>2612</v>
      </c>
    </row>
    <row r="972" spans="1:65" s="13" customFormat="1">
      <c r="B972" s="167"/>
      <c r="D972" s="161" t="s">
        <v>2624</v>
      </c>
      <c r="E972" s="168" t="s">
        <v>2156</v>
      </c>
      <c r="F972" s="169" t="s">
        <v>478</v>
      </c>
      <c r="H972" s="170">
        <v>6</v>
      </c>
      <c r="I972" s="346"/>
      <c r="L972" s="167"/>
      <c r="M972" s="171"/>
      <c r="N972" s="172"/>
      <c r="O972" s="172"/>
      <c r="P972" s="172"/>
      <c r="Q972" s="172"/>
      <c r="R972" s="172"/>
      <c r="S972" s="172"/>
      <c r="T972" s="173"/>
      <c r="AT972" s="168" t="s">
        <v>2624</v>
      </c>
      <c r="AU972" s="168" t="s">
        <v>2217</v>
      </c>
      <c r="AV972" s="13" t="s">
        <v>2217</v>
      </c>
      <c r="AW972" s="13" t="s">
        <v>26</v>
      </c>
      <c r="AX972" s="13" t="s">
        <v>2207</v>
      </c>
      <c r="AY972" s="168" t="s">
        <v>2612</v>
      </c>
    </row>
    <row r="973" spans="1:65" s="15" customFormat="1">
      <c r="B973" s="181"/>
      <c r="D973" s="161" t="s">
        <v>2624</v>
      </c>
      <c r="E973" s="182" t="s">
        <v>2156</v>
      </c>
      <c r="F973" s="183" t="s">
        <v>2641</v>
      </c>
      <c r="H973" s="184">
        <v>9</v>
      </c>
      <c r="I973" s="348"/>
      <c r="L973" s="181"/>
      <c r="M973" s="185"/>
      <c r="N973" s="186"/>
      <c r="O973" s="186"/>
      <c r="P973" s="186"/>
      <c r="Q973" s="186"/>
      <c r="R973" s="186"/>
      <c r="S973" s="186"/>
      <c r="T973" s="187"/>
      <c r="AT973" s="182" t="s">
        <v>2624</v>
      </c>
      <c r="AU973" s="182" t="s">
        <v>2217</v>
      </c>
      <c r="AV973" s="15" t="s">
        <v>2389</v>
      </c>
      <c r="AW973" s="15" t="s">
        <v>26</v>
      </c>
      <c r="AX973" s="15" t="s">
        <v>2215</v>
      </c>
      <c r="AY973" s="182" t="s">
        <v>2612</v>
      </c>
    </row>
    <row r="974" spans="1:65" s="1" customFormat="1" ht="16.5" customHeight="1">
      <c r="A974" s="29"/>
      <c r="B974" s="146"/>
      <c r="C974" s="188" t="s">
        <v>3292</v>
      </c>
      <c r="D974" s="188" t="s">
        <v>2855</v>
      </c>
      <c r="E974" s="189" t="s">
        <v>3283</v>
      </c>
      <c r="F974" s="190" t="s">
        <v>3284</v>
      </c>
      <c r="G974" s="191" t="s">
        <v>3034</v>
      </c>
      <c r="H974" s="192">
        <v>2</v>
      </c>
      <c r="I974" s="349"/>
      <c r="J974" s="193">
        <f>ROUND(I974*H974,2)</f>
        <v>0</v>
      </c>
      <c r="K974" s="194"/>
      <c r="L974" s="195"/>
      <c r="M974" s="196" t="s">
        <v>2156</v>
      </c>
      <c r="N974" s="197" t="s">
        <v>2172</v>
      </c>
      <c r="O974" s="156">
        <v>0</v>
      </c>
      <c r="P974" s="156">
        <f>O974*H974</f>
        <v>0</v>
      </c>
      <c r="Q974" s="156">
        <v>7.2000000000000005E-4</v>
      </c>
      <c r="R974" s="156">
        <f>Q974*H974</f>
        <v>1.4400000000000001E-3</v>
      </c>
      <c r="S974" s="156">
        <v>0</v>
      </c>
      <c r="T974" s="157">
        <f>S974*H974</f>
        <v>0</v>
      </c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R974" s="158" t="s">
        <v>2342</v>
      </c>
      <c r="AT974" s="158" t="s">
        <v>2855</v>
      </c>
      <c r="AU974" s="158" t="s">
        <v>2217</v>
      </c>
      <c r="AY974" s="17" t="s">
        <v>2612</v>
      </c>
      <c r="BE974" s="159">
        <f>IF(N974="základní",J974,0)</f>
        <v>0</v>
      </c>
      <c r="BF974" s="159">
        <f>IF(N974="snížená",J974,0)</f>
        <v>0</v>
      </c>
      <c r="BG974" s="159">
        <f>IF(N974="zákl. přenesená",J974,0)</f>
        <v>0</v>
      </c>
      <c r="BH974" s="159">
        <f>IF(N974="sníž. přenesená",J974,0)</f>
        <v>0</v>
      </c>
      <c r="BI974" s="159">
        <f>IF(N974="nulová",J974,0)</f>
        <v>0</v>
      </c>
      <c r="BJ974" s="17" t="s">
        <v>2215</v>
      </c>
      <c r="BK974" s="159">
        <f>ROUND(I974*H974,2)</f>
        <v>0</v>
      </c>
      <c r="BL974" s="17" t="s">
        <v>2389</v>
      </c>
      <c r="BM974" s="158" t="s">
        <v>3285</v>
      </c>
    </row>
    <row r="975" spans="1:65" s="12" customFormat="1">
      <c r="B975" s="160"/>
      <c r="D975" s="161" t="s">
        <v>2624</v>
      </c>
      <c r="E975" s="162" t="s">
        <v>2156</v>
      </c>
      <c r="F975" s="163" t="s">
        <v>3286</v>
      </c>
      <c r="H975" s="162" t="s">
        <v>2156</v>
      </c>
      <c r="I975" s="345"/>
      <c r="L975" s="160"/>
      <c r="M975" s="164"/>
      <c r="N975" s="165"/>
      <c r="O975" s="165"/>
      <c r="P975" s="165"/>
      <c r="Q975" s="165"/>
      <c r="R975" s="165"/>
      <c r="S975" s="165"/>
      <c r="T975" s="166"/>
      <c r="AT975" s="162" t="s">
        <v>2624</v>
      </c>
      <c r="AU975" s="162" t="s">
        <v>2217</v>
      </c>
      <c r="AV975" s="12" t="s">
        <v>2215</v>
      </c>
      <c r="AW975" s="12" t="s">
        <v>26</v>
      </c>
      <c r="AX975" s="12" t="s">
        <v>2207</v>
      </c>
      <c r="AY975" s="162" t="s">
        <v>2612</v>
      </c>
    </row>
    <row r="976" spans="1:65" s="13" customFormat="1">
      <c r="B976" s="167"/>
      <c r="D976" s="161" t="s">
        <v>2624</v>
      </c>
      <c r="E976" s="168" t="s">
        <v>2156</v>
      </c>
      <c r="F976" s="169" t="s">
        <v>2217</v>
      </c>
      <c r="H976" s="170">
        <v>2</v>
      </c>
      <c r="I976" s="346"/>
      <c r="L976" s="167"/>
      <c r="M976" s="171"/>
      <c r="N976" s="172"/>
      <c r="O976" s="172"/>
      <c r="P976" s="172"/>
      <c r="Q976" s="172"/>
      <c r="R976" s="172"/>
      <c r="S976" s="172"/>
      <c r="T976" s="173"/>
      <c r="AT976" s="168" t="s">
        <v>2624</v>
      </c>
      <c r="AU976" s="168" t="s">
        <v>2217</v>
      </c>
      <c r="AV976" s="13" t="s">
        <v>2217</v>
      </c>
      <c r="AW976" s="13" t="s">
        <v>26</v>
      </c>
      <c r="AX976" s="13" t="s">
        <v>2207</v>
      </c>
      <c r="AY976" s="168" t="s">
        <v>2612</v>
      </c>
    </row>
    <row r="977" spans="1:65" s="15" customFormat="1">
      <c r="B977" s="181"/>
      <c r="D977" s="161" t="s">
        <v>2624</v>
      </c>
      <c r="E977" s="182" t="s">
        <v>2156</v>
      </c>
      <c r="F977" s="183" t="s">
        <v>2641</v>
      </c>
      <c r="H977" s="184">
        <v>2</v>
      </c>
      <c r="I977" s="348"/>
      <c r="L977" s="181"/>
      <c r="M977" s="185"/>
      <c r="N977" s="186"/>
      <c r="O977" s="186"/>
      <c r="P977" s="186"/>
      <c r="Q977" s="186"/>
      <c r="R977" s="186"/>
      <c r="S977" s="186"/>
      <c r="T977" s="187"/>
      <c r="AT977" s="182" t="s">
        <v>2624</v>
      </c>
      <c r="AU977" s="182" t="s">
        <v>2217</v>
      </c>
      <c r="AV977" s="15" t="s">
        <v>2389</v>
      </c>
      <c r="AW977" s="15" t="s">
        <v>26</v>
      </c>
      <c r="AX977" s="15" t="s">
        <v>2215</v>
      </c>
      <c r="AY977" s="182" t="s">
        <v>2612</v>
      </c>
    </row>
    <row r="978" spans="1:65" s="1" customFormat="1" ht="16.5" customHeight="1">
      <c r="A978" s="29"/>
      <c r="B978" s="146"/>
      <c r="C978" s="188" t="s">
        <v>3298</v>
      </c>
      <c r="D978" s="188" t="s">
        <v>2855</v>
      </c>
      <c r="E978" s="189" t="s">
        <v>3288</v>
      </c>
      <c r="F978" s="190" t="s">
        <v>3289</v>
      </c>
      <c r="G978" s="191" t="s">
        <v>3034</v>
      </c>
      <c r="H978" s="192">
        <v>5</v>
      </c>
      <c r="I978" s="349"/>
      <c r="J978" s="193">
        <f>ROUND(I978*H978,2)</f>
        <v>0</v>
      </c>
      <c r="K978" s="194"/>
      <c r="L978" s="195"/>
      <c r="M978" s="196" t="s">
        <v>2156</v>
      </c>
      <c r="N978" s="197" t="s">
        <v>2172</v>
      </c>
      <c r="O978" s="156">
        <v>0</v>
      </c>
      <c r="P978" s="156">
        <f>O978*H978</f>
        <v>0</v>
      </c>
      <c r="Q978" s="156">
        <v>8.4000000000000003E-4</v>
      </c>
      <c r="R978" s="156">
        <f>Q978*H978</f>
        <v>4.2000000000000006E-3</v>
      </c>
      <c r="S978" s="156">
        <v>0</v>
      </c>
      <c r="T978" s="157">
        <f>S978*H978</f>
        <v>0</v>
      </c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R978" s="158" t="s">
        <v>2342</v>
      </c>
      <c r="AT978" s="158" t="s">
        <v>2855</v>
      </c>
      <c r="AU978" s="158" t="s">
        <v>2217</v>
      </c>
      <c r="AY978" s="17" t="s">
        <v>2612</v>
      </c>
      <c r="BE978" s="159">
        <f>IF(N978="základní",J978,0)</f>
        <v>0</v>
      </c>
      <c r="BF978" s="159">
        <f>IF(N978="snížená",J978,0)</f>
        <v>0</v>
      </c>
      <c r="BG978" s="159">
        <f>IF(N978="zákl. přenesená",J978,0)</f>
        <v>0</v>
      </c>
      <c r="BH978" s="159">
        <f>IF(N978="sníž. přenesená",J978,0)</f>
        <v>0</v>
      </c>
      <c r="BI978" s="159">
        <f>IF(N978="nulová",J978,0)</f>
        <v>0</v>
      </c>
      <c r="BJ978" s="17" t="s">
        <v>2215</v>
      </c>
      <c r="BK978" s="159">
        <f>ROUND(I978*H978,2)</f>
        <v>0</v>
      </c>
      <c r="BL978" s="17" t="s">
        <v>2389</v>
      </c>
      <c r="BM978" s="158" t="s">
        <v>3290</v>
      </c>
    </row>
    <row r="979" spans="1:65" s="12" customFormat="1">
      <c r="B979" s="160"/>
      <c r="D979" s="161" t="s">
        <v>2624</v>
      </c>
      <c r="E979" s="162" t="s">
        <v>2156</v>
      </c>
      <c r="F979" s="163" t="s">
        <v>3291</v>
      </c>
      <c r="H979" s="162" t="s">
        <v>2156</v>
      </c>
      <c r="I979" s="345"/>
      <c r="L979" s="160"/>
      <c r="M979" s="164"/>
      <c r="N979" s="165"/>
      <c r="O979" s="165"/>
      <c r="P979" s="165"/>
      <c r="Q979" s="165"/>
      <c r="R979" s="165"/>
      <c r="S979" s="165"/>
      <c r="T979" s="166"/>
      <c r="AT979" s="162" t="s">
        <v>2624</v>
      </c>
      <c r="AU979" s="162" t="s">
        <v>2217</v>
      </c>
      <c r="AV979" s="12" t="s">
        <v>2215</v>
      </c>
      <c r="AW979" s="12" t="s">
        <v>26</v>
      </c>
      <c r="AX979" s="12" t="s">
        <v>2207</v>
      </c>
      <c r="AY979" s="162" t="s">
        <v>2612</v>
      </c>
    </row>
    <row r="980" spans="1:65" s="13" customFormat="1">
      <c r="B980" s="167"/>
      <c r="D980" s="161" t="s">
        <v>2624</v>
      </c>
      <c r="E980" s="168" t="s">
        <v>2156</v>
      </c>
      <c r="F980" s="169" t="s">
        <v>2386</v>
      </c>
      <c r="H980" s="170">
        <v>5</v>
      </c>
      <c r="I980" s="346"/>
      <c r="L980" s="167"/>
      <c r="M980" s="171"/>
      <c r="N980" s="172"/>
      <c r="O980" s="172"/>
      <c r="P980" s="172"/>
      <c r="Q980" s="172"/>
      <c r="R980" s="172"/>
      <c r="S980" s="172"/>
      <c r="T980" s="173"/>
      <c r="AT980" s="168" t="s">
        <v>2624</v>
      </c>
      <c r="AU980" s="168" t="s">
        <v>2217</v>
      </c>
      <c r="AV980" s="13" t="s">
        <v>2217</v>
      </c>
      <c r="AW980" s="13" t="s">
        <v>26</v>
      </c>
      <c r="AX980" s="13" t="s">
        <v>2207</v>
      </c>
      <c r="AY980" s="168" t="s">
        <v>2612</v>
      </c>
    </row>
    <row r="981" spans="1:65" s="15" customFormat="1">
      <c r="B981" s="181"/>
      <c r="D981" s="161" t="s">
        <v>2624</v>
      </c>
      <c r="E981" s="182" t="s">
        <v>2156</v>
      </c>
      <c r="F981" s="183" t="s">
        <v>2641</v>
      </c>
      <c r="H981" s="184">
        <v>5</v>
      </c>
      <c r="I981" s="348"/>
      <c r="L981" s="181"/>
      <c r="M981" s="185"/>
      <c r="N981" s="186"/>
      <c r="O981" s="186"/>
      <c r="P981" s="186"/>
      <c r="Q981" s="186"/>
      <c r="R981" s="186"/>
      <c r="S981" s="186"/>
      <c r="T981" s="187"/>
      <c r="AT981" s="182" t="s">
        <v>2624</v>
      </c>
      <c r="AU981" s="182" t="s">
        <v>2217</v>
      </c>
      <c r="AV981" s="15" t="s">
        <v>2389</v>
      </c>
      <c r="AW981" s="15" t="s">
        <v>26</v>
      </c>
      <c r="AX981" s="15" t="s">
        <v>2215</v>
      </c>
      <c r="AY981" s="182" t="s">
        <v>2612</v>
      </c>
    </row>
    <row r="982" spans="1:65" s="1" customFormat="1" ht="16.5" customHeight="1">
      <c r="A982" s="29"/>
      <c r="B982" s="146"/>
      <c r="C982" s="147" t="s">
        <v>3303</v>
      </c>
      <c r="D982" s="147" t="s">
        <v>2618</v>
      </c>
      <c r="E982" s="148" t="s">
        <v>3293</v>
      </c>
      <c r="F982" s="149" t="s">
        <v>3294</v>
      </c>
      <c r="G982" s="150" t="s">
        <v>3034</v>
      </c>
      <c r="H982" s="151">
        <v>52</v>
      </c>
      <c r="I982" s="344"/>
      <c r="J982" s="152">
        <f>ROUND(I982*H982,2)</f>
        <v>0</v>
      </c>
      <c r="K982" s="153"/>
      <c r="L982" s="30"/>
      <c r="M982" s="154" t="s">
        <v>2156</v>
      </c>
      <c r="N982" s="155" t="s">
        <v>2172</v>
      </c>
      <c r="O982" s="156">
        <v>1.554</v>
      </c>
      <c r="P982" s="156">
        <f>O982*H982</f>
        <v>80.808000000000007</v>
      </c>
      <c r="Q982" s="156">
        <v>1.6199999999999999E-3</v>
      </c>
      <c r="R982" s="156">
        <f>Q982*H982</f>
        <v>8.4239999999999995E-2</v>
      </c>
      <c r="S982" s="156">
        <v>0</v>
      </c>
      <c r="T982" s="157">
        <f>S982*H982</f>
        <v>0</v>
      </c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R982" s="158" t="s">
        <v>2389</v>
      </c>
      <c r="AT982" s="158" t="s">
        <v>2618</v>
      </c>
      <c r="AU982" s="158" t="s">
        <v>2217</v>
      </c>
      <c r="AY982" s="17" t="s">
        <v>2612</v>
      </c>
      <c r="BE982" s="159">
        <f>IF(N982="základní",J982,0)</f>
        <v>0</v>
      </c>
      <c r="BF982" s="159">
        <f>IF(N982="snížená",J982,0)</f>
        <v>0</v>
      </c>
      <c r="BG982" s="159">
        <f>IF(N982="zákl. přenesená",J982,0)</f>
        <v>0</v>
      </c>
      <c r="BH982" s="159">
        <f>IF(N982="sníž. přenesená",J982,0)</f>
        <v>0</v>
      </c>
      <c r="BI982" s="159">
        <f>IF(N982="nulová",J982,0)</f>
        <v>0</v>
      </c>
      <c r="BJ982" s="17" t="s">
        <v>2215</v>
      </c>
      <c r="BK982" s="159">
        <f>ROUND(I982*H982,2)</f>
        <v>0</v>
      </c>
      <c r="BL982" s="17" t="s">
        <v>2389</v>
      </c>
      <c r="BM982" s="158" t="s">
        <v>3295</v>
      </c>
    </row>
    <row r="983" spans="1:65" s="12" customFormat="1">
      <c r="B983" s="160"/>
      <c r="D983" s="161" t="s">
        <v>2624</v>
      </c>
      <c r="E983" s="162" t="s">
        <v>2156</v>
      </c>
      <c r="F983" s="163" t="s">
        <v>458</v>
      </c>
      <c r="H983" s="162" t="s">
        <v>2156</v>
      </c>
      <c r="I983" s="345"/>
      <c r="L983" s="160"/>
      <c r="M983" s="164"/>
      <c r="N983" s="165"/>
      <c r="O983" s="165"/>
      <c r="P983" s="165"/>
      <c r="Q983" s="165"/>
      <c r="R983" s="165"/>
      <c r="S983" s="165"/>
      <c r="T983" s="166"/>
      <c r="AT983" s="162" t="s">
        <v>2624</v>
      </c>
      <c r="AU983" s="162" t="s">
        <v>2217</v>
      </c>
      <c r="AV983" s="12" t="s">
        <v>2215</v>
      </c>
      <c r="AW983" s="12" t="s">
        <v>26</v>
      </c>
      <c r="AX983" s="12" t="s">
        <v>2207</v>
      </c>
      <c r="AY983" s="162" t="s">
        <v>2612</v>
      </c>
    </row>
    <row r="984" spans="1:65" s="13" customFormat="1">
      <c r="B984" s="167"/>
      <c r="D984" s="161" t="s">
        <v>2624</v>
      </c>
      <c r="E984" s="168" t="s">
        <v>2156</v>
      </c>
      <c r="F984" s="169" t="s">
        <v>479</v>
      </c>
      <c r="H984" s="170">
        <v>10</v>
      </c>
      <c r="I984" s="346"/>
      <c r="L984" s="167"/>
      <c r="M984" s="171"/>
      <c r="N984" s="172"/>
      <c r="O984" s="172"/>
      <c r="P984" s="172"/>
      <c r="Q984" s="172"/>
      <c r="R984" s="172"/>
      <c r="S984" s="172"/>
      <c r="T984" s="173"/>
      <c r="AT984" s="168" t="s">
        <v>2624</v>
      </c>
      <c r="AU984" s="168" t="s">
        <v>2217</v>
      </c>
      <c r="AV984" s="13" t="s">
        <v>2217</v>
      </c>
      <c r="AW984" s="13" t="s">
        <v>26</v>
      </c>
      <c r="AX984" s="13" t="s">
        <v>2207</v>
      </c>
      <c r="AY984" s="168" t="s">
        <v>2612</v>
      </c>
    </row>
    <row r="985" spans="1:65" s="13" customFormat="1">
      <c r="B985" s="167"/>
      <c r="D985" s="161" t="s">
        <v>2624</v>
      </c>
      <c r="E985" s="168" t="s">
        <v>2156</v>
      </c>
      <c r="F985" s="169" t="s">
        <v>480</v>
      </c>
      <c r="H985" s="170">
        <v>3</v>
      </c>
      <c r="I985" s="346"/>
      <c r="L985" s="167"/>
      <c r="M985" s="171"/>
      <c r="N985" s="172"/>
      <c r="O985" s="172"/>
      <c r="P985" s="172"/>
      <c r="Q985" s="172"/>
      <c r="R985" s="172"/>
      <c r="S985" s="172"/>
      <c r="T985" s="173"/>
      <c r="AT985" s="168" t="s">
        <v>2624</v>
      </c>
      <c r="AU985" s="168" t="s">
        <v>2217</v>
      </c>
      <c r="AV985" s="13" t="s">
        <v>2217</v>
      </c>
      <c r="AW985" s="13" t="s">
        <v>26</v>
      </c>
      <c r="AX985" s="13" t="s">
        <v>2207</v>
      </c>
      <c r="AY985" s="168" t="s">
        <v>2612</v>
      </c>
    </row>
    <row r="986" spans="1:65" s="13" customFormat="1">
      <c r="B986" s="167"/>
      <c r="D986" s="161" t="s">
        <v>2624</v>
      </c>
      <c r="E986" s="168" t="s">
        <v>2156</v>
      </c>
      <c r="F986" s="169" t="s">
        <v>457</v>
      </c>
      <c r="H986" s="170">
        <v>8</v>
      </c>
      <c r="I986" s="346"/>
      <c r="L986" s="167"/>
      <c r="M986" s="171"/>
      <c r="N986" s="172"/>
      <c r="O986" s="172"/>
      <c r="P986" s="172"/>
      <c r="Q986" s="172"/>
      <c r="R986" s="172"/>
      <c r="S986" s="172"/>
      <c r="T986" s="173"/>
      <c r="AT986" s="168" t="s">
        <v>2624</v>
      </c>
      <c r="AU986" s="168" t="s">
        <v>2217</v>
      </c>
      <c r="AV986" s="13" t="s">
        <v>2217</v>
      </c>
      <c r="AW986" s="13" t="s">
        <v>26</v>
      </c>
      <c r="AX986" s="13" t="s">
        <v>2207</v>
      </c>
      <c r="AY986" s="168" t="s">
        <v>2612</v>
      </c>
    </row>
    <row r="987" spans="1:65" s="13" customFormat="1">
      <c r="B987" s="167"/>
      <c r="D987" s="161" t="s">
        <v>2624</v>
      </c>
      <c r="E987" s="168" t="s">
        <v>2156</v>
      </c>
      <c r="F987" s="169" t="s">
        <v>3264</v>
      </c>
      <c r="H987" s="170">
        <v>8</v>
      </c>
      <c r="I987" s="346"/>
      <c r="L987" s="167"/>
      <c r="M987" s="171"/>
      <c r="N987" s="172"/>
      <c r="O987" s="172"/>
      <c r="P987" s="172"/>
      <c r="Q987" s="172"/>
      <c r="R987" s="172"/>
      <c r="S987" s="172"/>
      <c r="T987" s="173"/>
      <c r="AT987" s="168" t="s">
        <v>2624</v>
      </c>
      <c r="AU987" s="168" t="s">
        <v>2217</v>
      </c>
      <c r="AV987" s="13" t="s">
        <v>2217</v>
      </c>
      <c r="AW987" s="13" t="s">
        <v>26</v>
      </c>
      <c r="AX987" s="13" t="s">
        <v>2207</v>
      </c>
      <c r="AY987" s="168" t="s">
        <v>2612</v>
      </c>
    </row>
    <row r="988" spans="1:65" s="13" customFormat="1">
      <c r="B988" s="167"/>
      <c r="D988" s="161" t="s">
        <v>2624</v>
      </c>
      <c r="E988" s="168" t="s">
        <v>2156</v>
      </c>
      <c r="F988" s="169" t="s">
        <v>3265</v>
      </c>
      <c r="H988" s="170">
        <v>14</v>
      </c>
      <c r="I988" s="346"/>
      <c r="L988" s="167"/>
      <c r="M988" s="171"/>
      <c r="N988" s="172"/>
      <c r="O988" s="172"/>
      <c r="P988" s="172"/>
      <c r="Q988" s="172"/>
      <c r="R988" s="172"/>
      <c r="S988" s="172"/>
      <c r="T988" s="173"/>
      <c r="AT988" s="168" t="s">
        <v>2624</v>
      </c>
      <c r="AU988" s="168" t="s">
        <v>2217</v>
      </c>
      <c r="AV988" s="13" t="s">
        <v>2217</v>
      </c>
      <c r="AW988" s="13" t="s">
        <v>26</v>
      </c>
      <c r="AX988" s="13" t="s">
        <v>2207</v>
      </c>
      <c r="AY988" s="168" t="s">
        <v>2612</v>
      </c>
    </row>
    <row r="989" spans="1:65" s="13" customFormat="1">
      <c r="B989" s="167"/>
      <c r="D989" s="161" t="s">
        <v>2624</v>
      </c>
      <c r="E989" s="168" t="s">
        <v>2156</v>
      </c>
      <c r="F989" s="169" t="s">
        <v>3266</v>
      </c>
      <c r="H989" s="170">
        <v>4</v>
      </c>
      <c r="I989" s="346"/>
      <c r="L989" s="167"/>
      <c r="M989" s="171"/>
      <c r="N989" s="172"/>
      <c r="O989" s="172"/>
      <c r="P989" s="172"/>
      <c r="Q989" s="172"/>
      <c r="R989" s="172"/>
      <c r="S989" s="172"/>
      <c r="T989" s="173"/>
      <c r="AT989" s="168" t="s">
        <v>2624</v>
      </c>
      <c r="AU989" s="168" t="s">
        <v>2217</v>
      </c>
      <c r="AV989" s="13" t="s">
        <v>2217</v>
      </c>
      <c r="AW989" s="13" t="s">
        <v>26</v>
      </c>
      <c r="AX989" s="13" t="s">
        <v>2207</v>
      </c>
      <c r="AY989" s="168" t="s">
        <v>2612</v>
      </c>
    </row>
    <row r="990" spans="1:65" s="13" customFormat="1">
      <c r="B990" s="167"/>
      <c r="D990" s="161" t="s">
        <v>2624</v>
      </c>
      <c r="E990" s="168" t="s">
        <v>2156</v>
      </c>
      <c r="F990" s="169" t="s">
        <v>3039</v>
      </c>
      <c r="H990" s="170">
        <v>5</v>
      </c>
      <c r="I990" s="346"/>
      <c r="L990" s="167"/>
      <c r="M990" s="171"/>
      <c r="N990" s="172"/>
      <c r="O990" s="172"/>
      <c r="P990" s="172"/>
      <c r="Q990" s="172"/>
      <c r="R990" s="172"/>
      <c r="S990" s="172"/>
      <c r="T990" s="173"/>
      <c r="AT990" s="168" t="s">
        <v>2624</v>
      </c>
      <c r="AU990" s="168" t="s">
        <v>2217</v>
      </c>
      <c r="AV990" s="13" t="s">
        <v>2217</v>
      </c>
      <c r="AW990" s="13" t="s">
        <v>26</v>
      </c>
      <c r="AX990" s="13" t="s">
        <v>2207</v>
      </c>
      <c r="AY990" s="168" t="s">
        <v>2612</v>
      </c>
    </row>
    <row r="991" spans="1:65" s="15" customFormat="1">
      <c r="B991" s="181"/>
      <c r="D991" s="161" t="s">
        <v>2624</v>
      </c>
      <c r="E991" s="182" t="s">
        <v>2561</v>
      </c>
      <c r="F991" s="183" t="s">
        <v>2641</v>
      </c>
      <c r="H991" s="184">
        <v>52</v>
      </c>
      <c r="I991" s="348"/>
      <c r="L991" s="181"/>
      <c r="M991" s="185"/>
      <c r="N991" s="186"/>
      <c r="O991" s="186"/>
      <c r="P991" s="186"/>
      <c r="Q991" s="186"/>
      <c r="R991" s="186"/>
      <c r="S991" s="186"/>
      <c r="T991" s="187"/>
      <c r="AT991" s="182" t="s">
        <v>2624</v>
      </c>
      <c r="AU991" s="182" t="s">
        <v>2217</v>
      </c>
      <c r="AV991" s="15" t="s">
        <v>2389</v>
      </c>
      <c r="AW991" s="15" t="s">
        <v>26</v>
      </c>
      <c r="AX991" s="15" t="s">
        <v>2215</v>
      </c>
      <c r="AY991" s="182" t="s">
        <v>2612</v>
      </c>
    </row>
    <row r="992" spans="1:65" s="1" customFormat="1" ht="16.5" customHeight="1">
      <c r="A992" s="29"/>
      <c r="B992" s="146"/>
      <c r="C992" s="188" t="s">
        <v>3307</v>
      </c>
      <c r="D992" s="188" t="s">
        <v>2855</v>
      </c>
      <c r="E992" s="189" t="s">
        <v>3304</v>
      </c>
      <c r="F992" s="190" t="s">
        <v>3305</v>
      </c>
      <c r="G992" s="191" t="s">
        <v>3034</v>
      </c>
      <c r="H992" s="192">
        <v>52</v>
      </c>
      <c r="I992" s="349"/>
      <c r="J992" s="193">
        <f>ROUND(I992*H992,2)</f>
        <v>0</v>
      </c>
      <c r="K992" s="194"/>
      <c r="L992" s="195"/>
      <c r="M992" s="196" t="s">
        <v>2156</v>
      </c>
      <c r="N992" s="197" t="s">
        <v>2172</v>
      </c>
      <c r="O992" s="156">
        <v>0</v>
      </c>
      <c r="P992" s="156">
        <f>O992*H992</f>
        <v>0</v>
      </c>
      <c r="Q992" s="156">
        <v>1.7999999999999999E-2</v>
      </c>
      <c r="R992" s="156">
        <f>Q992*H992</f>
        <v>0.93599999999999994</v>
      </c>
      <c r="S992" s="156">
        <v>0</v>
      </c>
      <c r="T992" s="157">
        <f>S992*H992</f>
        <v>0</v>
      </c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R992" s="158" t="s">
        <v>2342</v>
      </c>
      <c r="AT992" s="158" t="s">
        <v>2855</v>
      </c>
      <c r="AU992" s="158" t="s">
        <v>2217</v>
      </c>
      <c r="AY992" s="17" t="s">
        <v>2612</v>
      </c>
      <c r="BE992" s="159">
        <f>IF(N992="základní",J992,0)</f>
        <v>0</v>
      </c>
      <c r="BF992" s="159">
        <f>IF(N992="snížená",J992,0)</f>
        <v>0</v>
      </c>
      <c r="BG992" s="159">
        <f>IF(N992="zákl. přenesená",J992,0)</f>
        <v>0</v>
      </c>
      <c r="BH992" s="159">
        <f>IF(N992="sníž. přenesená",J992,0)</f>
        <v>0</v>
      </c>
      <c r="BI992" s="159">
        <f>IF(N992="nulová",J992,0)</f>
        <v>0</v>
      </c>
      <c r="BJ992" s="17" t="s">
        <v>2215</v>
      </c>
      <c r="BK992" s="159">
        <f>ROUND(I992*H992,2)</f>
        <v>0</v>
      </c>
      <c r="BL992" s="17" t="s">
        <v>2389</v>
      </c>
      <c r="BM992" s="158" t="s">
        <v>3306</v>
      </c>
    </row>
    <row r="993" spans="1:65" s="13" customFormat="1">
      <c r="B993" s="167"/>
      <c r="D993" s="161" t="s">
        <v>2624</v>
      </c>
      <c r="E993" s="168" t="s">
        <v>2156</v>
      </c>
      <c r="F993" s="169" t="s">
        <v>2561</v>
      </c>
      <c r="H993" s="170">
        <v>52</v>
      </c>
      <c r="I993" s="346"/>
      <c r="L993" s="167"/>
      <c r="M993" s="171"/>
      <c r="N993" s="172"/>
      <c r="O993" s="172"/>
      <c r="P993" s="172"/>
      <c r="Q993" s="172"/>
      <c r="R993" s="172"/>
      <c r="S993" s="172"/>
      <c r="T993" s="173"/>
      <c r="AT993" s="168" t="s">
        <v>2624</v>
      </c>
      <c r="AU993" s="168" t="s">
        <v>2217</v>
      </c>
      <c r="AV993" s="13" t="s">
        <v>2217</v>
      </c>
      <c r="AW993" s="13" t="s">
        <v>26</v>
      </c>
      <c r="AX993" s="13" t="s">
        <v>2207</v>
      </c>
      <c r="AY993" s="168" t="s">
        <v>2612</v>
      </c>
    </row>
    <row r="994" spans="1:65" s="15" customFormat="1">
      <c r="B994" s="181"/>
      <c r="D994" s="161" t="s">
        <v>2624</v>
      </c>
      <c r="E994" s="182" t="s">
        <v>2156</v>
      </c>
      <c r="F994" s="183" t="s">
        <v>2641</v>
      </c>
      <c r="H994" s="184">
        <v>52</v>
      </c>
      <c r="I994" s="348"/>
      <c r="L994" s="181"/>
      <c r="M994" s="185"/>
      <c r="N994" s="186"/>
      <c r="O994" s="186"/>
      <c r="P994" s="186"/>
      <c r="Q994" s="186"/>
      <c r="R994" s="186"/>
      <c r="S994" s="186"/>
      <c r="T994" s="187"/>
      <c r="AT994" s="182" t="s">
        <v>2624</v>
      </c>
      <c r="AU994" s="182" t="s">
        <v>2217</v>
      </c>
      <c r="AV994" s="15" t="s">
        <v>2389</v>
      </c>
      <c r="AW994" s="15" t="s">
        <v>26</v>
      </c>
      <c r="AX994" s="15" t="s">
        <v>2215</v>
      </c>
      <c r="AY994" s="182" t="s">
        <v>2612</v>
      </c>
    </row>
    <row r="995" spans="1:65" s="1" customFormat="1" ht="16.5" customHeight="1">
      <c r="A995" s="29"/>
      <c r="B995" s="146"/>
      <c r="C995" s="188" t="s">
        <v>3311</v>
      </c>
      <c r="D995" s="188" t="s">
        <v>2855</v>
      </c>
      <c r="E995" s="189" t="s">
        <v>3312</v>
      </c>
      <c r="F995" s="190" t="s">
        <v>3313</v>
      </c>
      <c r="G995" s="191" t="s">
        <v>3034</v>
      </c>
      <c r="H995" s="192">
        <v>52</v>
      </c>
      <c r="I995" s="349"/>
      <c r="J995" s="193">
        <f>ROUND(I995*H995,2)</f>
        <v>0</v>
      </c>
      <c r="K995" s="194"/>
      <c r="L995" s="195"/>
      <c r="M995" s="196" t="s">
        <v>2156</v>
      </c>
      <c r="N995" s="197" t="s">
        <v>2172</v>
      </c>
      <c r="O995" s="156">
        <v>0</v>
      </c>
      <c r="P995" s="156">
        <f>O995*H995</f>
        <v>0</v>
      </c>
      <c r="Q995" s="156">
        <v>6.0000000000000001E-3</v>
      </c>
      <c r="R995" s="156">
        <f>Q995*H995</f>
        <v>0.312</v>
      </c>
      <c r="S995" s="156">
        <v>0</v>
      </c>
      <c r="T995" s="157">
        <f>S995*H995</f>
        <v>0</v>
      </c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R995" s="158" t="s">
        <v>2342</v>
      </c>
      <c r="AT995" s="158" t="s">
        <v>2855</v>
      </c>
      <c r="AU995" s="158" t="s">
        <v>2217</v>
      </c>
      <c r="AY995" s="17" t="s">
        <v>2612</v>
      </c>
      <c r="BE995" s="159">
        <f>IF(N995="základní",J995,0)</f>
        <v>0</v>
      </c>
      <c r="BF995" s="159">
        <f>IF(N995="snížená",J995,0)</f>
        <v>0</v>
      </c>
      <c r="BG995" s="159">
        <f>IF(N995="zákl. přenesená",J995,0)</f>
        <v>0</v>
      </c>
      <c r="BH995" s="159">
        <f>IF(N995="sníž. přenesená",J995,0)</f>
        <v>0</v>
      </c>
      <c r="BI995" s="159">
        <f>IF(N995="nulová",J995,0)</f>
        <v>0</v>
      </c>
      <c r="BJ995" s="17" t="s">
        <v>2215</v>
      </c>
      <c r="BK995" s="159">
        <f>ROUND(I995*H995,2)</f>
        <v>0</v>
      </c>
      <c r="BL995" s="17" t="s">
        <v>2389</v>
      </c>
      <c r="BM995" s="158" t="s">
        <v>3314</v>
      </c>
    </row>
    <row r="996" spans="1:65" s="13" customFormat="1">
      <c r="B996" s="167"/>
      <c r="D996" s="161" t="s">
        <v>2624</v>
      </c>
      <c r="E996" s="168" t="s">
        <v>2156</v>
      </c>
      <c r="F996" s="169" t="s">
        <v>2561</v>
      </c>
      <c r="H996" s="170">
        <v>52</v>
      </c>
      <c r="I996" s="346"/>
      <c r="L996" s="167"/>
      <c r="M996" s="171"/>
      <c r="N996" s="172"/>
      <c r="O996" s="172"/>
      <c r="P996" s="172"/>
      <c r="Q996" s="172"/>
      <c r="R996" s="172"/>
      <c r="S996" s="172"/>
      <c r="T996" s="173"/>
      <c r="AT996" s="168" t="s">
        <v>2624</v>
      </c>
      <c r="AU996" s="168" t="s">
        <v>2217</v>
      </c>
      <c r="AV996" s="13" t="s">
        <v>2217</v>
      </c>
      <c r="AW996" s="13" t="s">
        <v>26</v>
      </c>
      <c r="AX996" s="13" t="s">
        <v>2207</v>
      </c>
      <c r="AY996" s="168" t="s">
        <v>2612</v>
      </c>
    </row>
    <row r="997" spans="1:65" s="15" customFormat="1">
      <c r="B997" s="181"/>
      <c r="D997" s="161" t="s">
        <v>2624</v>
      </c>
      <c r="E997" s="182" t="s">
        <v>2156</v>
      </c>
      <c r="F997" s="183" t="s">
        <v>2641</v>
      </c>
      <c r="H997" s="184">
        <v>52</v>
      </c>
      <c r="I997" s="348"/>
      <c r="L997" s="181"/>
      <c r="M997" s="185"/>
      <c r="N997" s="186"/>
      <c r="O997" s="186"/>
      <c r="P997" s="186"/>
      <c r="Q997" s="186"/>
      <c r="R997" s="186"/>
      <c r="S997" s="186"/>
      <c r="T997" s="187"/>
      <c r="AT997" s="182" t="s">
        <v>2624</v>
      </c>
      <c r="AU997" s="182" t="s">
        <v>2217</v>
      </c>
      <c r="AV997" s="15" t="s">
        <v>2389</v>
      </c>
      <c r="AW997" s="15" t="s">
        <v>26</v>
      </c>
      <c r="AX997" s="15" t="s">
        <v>2215</v>
      </c>
      <c r="AY997" s="182" t="s">
        <v>2612</v>
      </c>
    </row>
    <row r="998" spans="1:65" s="1" customFormat="1" ht="16.5" customHeight="1">
      <c r="A998" s="29"/>
      <c r="B998" s="146"/>
      <c r="C998" s="147" t="s">
        <v>3315</v>
      </c>
      <c r="D998" s="147" t="s">
        <v>2618</v>
      </c>
      <c r="E998" s="148" t="s">
        <v>3320</v>
      </c>
      <c r="F998" s="149" t="s">
        <v>3321</v>
      </c>
      <c r="G998" s="150" t="s">
        <v>3034</v>
      </c>
      <c r="H998" s="151">
        <v>19</v>
      </c>
      <c r="I998" s="344"/>
      <c r="J998" s="152">
        <f>ROUND(I998*H998,2)</f>
        <v>0</v>
      </c>
      <c r="K998" s="153"/>
      <c r="L998" s="30"/>
      <c r="M998" s="154" t="s">
        <v>2156</v>
      </c>
      <c r="N998" s="155" t="s">
        <v>2172</v>
      </c>
      <c r="O998" s="156">
        <v>1.333</v>
      </c>
      <c r="P998" s="156">
        <f>O998*H998</f>
        <v>25.326999999999998</v>
      </c>
      <c r="Q998" s="156">
        <v>1.3600000000000001E-3</v>
      </c>
      <c r="R998" s="156">
        <f>Q998*H998</f>
        <v>2.5840000000000002E-2</v>
      </c>
      <c r="S998" s="156">
        <v>0</v>
      </c>
      <c r="T998" s="157">
        <f>S998*H998</f>
        <v>0</v>
      </c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R998" s="158" t="s">
        <v>2389</v>
      </c>
      <c r="AT998" s="158" t="s">
        <v>2618</v>
      </c>
      <c r="AU998" s="158" t="s">
        <v>2217</v>
      </c>
      <c r="AY998" s="17" t="s">
        <v>2612</v>
      </c>
      <c r="BE998" s="159">
        <f>IF(N998="základní",J998,0)</f>
        <v>0</v>
      </c>
      <c r="BF998" s="159">
        <f>IF(N998="snížená",J998,0)</f>
        <v>0</v>
      </c>
      <c r="BG998" s="159">
        <f>IF(N998="zákl. přenesená",J998,0)</f>
        <v>0</v>
      </c>
      <c r="BH998" s="159">
        <f>IF(N998="sníž. přenesená",J998,0)</f>
        <v>0</v>
      </c>
      <c r="BI998" s="159">
        <f>IF(N998="nulová",J998,0)</f>
        <v>0</v>
      </c>
      <c r="BJ998" s="17" t="s">
        <v>2215</v>
      </c>
      <c r="BK998" s="159">
        <f>ROUND(I998*H998,2)</f>
        <v>0</v>
      </c>
      <c r="BL998" s="17" t="s">
        <v>2389</v>
      </c>
      <c r="BM998" s="158" t="s">
        <v>3322</v>
      </c>
    </row>
    <row r="999" spans="1:65" s="12" customFormat="1">
      <c r="B999" s="160"/>
      <c r="D999" s="161" t="s">
        <v>2624</v>
      </c>
      <c r="E999" s="162" t="s">
        <v>2156</v>
      </c>
      <c r="F999" s="163" t="s">
        <v>458</v>
      </c>
      <c r="H999" s="162" t="s">
        <v>2156</v>
      </c>
      <c r="I999" s="345"/>
      <c r="L999" s="160"/>
      <c r="M999" s="164"/>
      <c r="N999" s="165"/>
      <c r="O999" s="165"/>
      <c r="P999" s="165"/>
      <c r="Q999" s="165"/>
      <c r="R999" s="165"/>
      <c r="S999" s="165"/>
      <c r="T999" s="166"/>
      <c r="AT999" s="162" t="s">
        <v>2624</v>
      </c>
      <c r="AU999" s="162" t="s">
        <v>2217</v>
      </c>
      <c r="AV999" s="12" t="s">
        <v>2215</v>
      </c>
      <c r="AW999" s="12" t="s">
        <v>26</v>
      </c>
      <c r="AX999" s="12" t="s">
        <v>2207</v>
      </c>
      <c r="AY999" s="162" t="s">
        <v>2612</v>
      </c>
    </row>
    <row r="1000" spans="1:65" s="13" customFormat="1">
      <c r="B1000" s="167"/>
      <c r="D1000" s="161" t="s">
        <v>2624</v>
      </c>
      <c r="E1000" s="168" t="s">
        <v>2156</v>
      </c>
      <c r="F1000" s="169" t="s">
        <v>457</v>
      </c>
      <c r="H1000" s="170">
        <v>8</v>
      </c>
      <c r="I1000" s="346"/>
      <c r="L1000" s="167"/>
      <c r="M1000" s="171"/>
      <c r="N1000" s="172"/>
      <c r="O1000" s="172"/>
      <c r="P1000" s="172"/>
      <c r="Q1000" s="172"/>
      <c r="R1000" s="172"/>
      <c r="S1000" s="172"/>
      <c r="T1000" s="173"/>
      <c r="AT1000" s="168" t="s">
        <v>2624</v>
      </c>
      <c r="AU1000" s="168" t="s">
        <v>2217</v>
      </c>
      <c r="AV1000" s="13" t="s">
        <v>2217</v>
      </c>
      <c r="AW1000" s="13" t="s">
        <v>26</v>
      </c>
      <c r="AX1000" s="13" t="s">
        <v>2207</v>
      </c>
      <c r="AY1000" s="168" t="s">
        <v>2612</v>
      </c>
    </row>
    <row r="1001" spans="1:65" s="13" customFormat="1">
      <c r="B1001" s="167"/>
      <c r="D1001" s="161" t="s">
        <v>2624</v>
      </c>
      <c r="E1001" s="168" t="s">
        <v>2156</v>
      </c>
      <c r="F1001" s="169" t="s">
        <v>3180</v>
      </c>
      <c r="H1001" s="170">
        <v>4</v>
      </c>
      <c r="I1001" s="346"/>
      <c r="L1001" s="167"/>
      <c r="M1001" s="171"/>
      <c r="N1001" s="172"/>
      <c r="O1001" s="172"/>
      <c r="P1001" s="172"/>
      <c r="Q1001" s="172"/>
      <c r="R1001" s="172"/>
      <c r="S1001" s="172"/>
      <c r="T1001" s="173"/>
      <c r="AT1001" s="168" t="s">
        <v>2624</v>
      </c>
      <c r="AU1001" s="168" t="s">
        <v>2217</v>
      </c>
      <c r="AV1001" s="13" t="s">
        <v>2217</v>
      </c>
      <c r="AW1001" s="13" t="s">
        <v>26</v>
      </c>
      <c r="AX1001" s="13" t="s">
        <v>2207</v>
      </c>
      <c r="AY1001" s="168" t="s">
        <v>2612</v>
      </c>
    </row>
    <row r="1002" spans="1:65" s="13" customFormat="1">
      <c r="B1002" s="167"/>
      <c r="D1002" s="161" t="s">
        <v>2624</v>
      </c>
      <c r="E1002" s="168" t="s">
        <v>2156</v>
      </c>
      <c r="F1002" s="169" t="s">
        <v>3181</v>
      </c>
      <c r="H1002" s="170">
        <v>7</v>
      </c>
      <c r="I1002" s="346"/>
      <c r="L1002" s="167"/>
      <c r="M1002" s="171"/>
      <c r="N1002" s="172"/>
      <c r="O1002" s="172"/>
      <c r="P1002" s="172"/>
      <c r="Q1002" s="172"/>
      <c r="R1002" s="172"/>
      <c r="S1002" s="172"/>
      <c r="T1002" s="173"/>
      <c r="AT1002" s="168" t="s">
        <v>2624</v>
      </c>
      <c r="AU1002" s="168" t="s">
        <v>2217</v>
      </c>
      <c r="AV1002" s="13" t="s">
        <v>2217</v>
      </c>
      <c r="AW1002" s="13" t="s">
        <v>26</v>
      </c>
      <c r="AX1002" s="13" t="s">
        <v>2207</v>
      </c>
      <c r="AY1002" s="168" t="s">
        <v>2612</v>
      </c>
    </row>
    <row r="1003" spans="1:65" s="15" customFormat="1">
      <c r="B1003" s="181"/>
      <c r="D1003" s="161" t="s">
        <v>2624</v>
      </c>
      <c r="E1003" s="182" t="s">
        <v>2372</v>
      </c>
      <c r="F1003" s="183" t="s">
        <v>2641</v>
      </c>
      <c r="H1003" s="184">
        <v>19</v>
      </c>
      <c r="I1003" s="348"/>
      <c r="L1003" s="181"/>
      <c r="M1003" s="185"/>
      <c r="N1003" s="186"/>
      <c r="O1003" s="186"/>
      <c r="P1003" s="186"/>
      <c r="Q1003" s="186"/>
      <c r="R1003" s="186"/>
      <c r="S1003" s="186"/>
      <c r="T1003" s="187"/>
      <c r="AT1003" s="182" t="s">
        <v>2624</v>
      </c>
      <c r="AU1003" s="182" t="s">
        <v>2217</v>
      </c>
      <c r="AV1003" s="15" t="s">
        <v>2389</v>
      </c>
      <c r="AW1003" s="15" t="s">
        <v>26</v>
      </c>
      <c r="AX1003" s="15" t="s">
        <v>2215</v>
      </c>
      <c r="AY1003" s="182" t="s">
        <v>2612</v>
      </c>
    </row>
    <row r="1004" spans="1:65" s="1" customFormat="1" ht="16.5" customHeight="1">
      <c r="A1004" s="29"/>
      <c r="B1004" s="146"/>
      <c r="C1004" s="147" t="s">
        <v>3319</v>
      </c>
      <c r="D1004" s="147" t="s">
        <v>2618</v>
      </c>
      <c r="E1004" s="148" t="s">
        <v>3324</v>
      </c>
      <c r="F1004" s="149" t="s">
        <v>3325</v>
      </c>
      <c r="G1004" s="150" t="s">
        <v>3034</v>
      </c>
      <c r="H1004" s="151">
        <v>2</v>
      </c>
      <c r="I1004" s="344"/>
      <c r="J1004" s="152">
        <f>ROUND(I1004*H1004,2)</f>
        <v>0</v>
      </c>
      <c r="K1004" s="153"/>
      <c r="L1004" s="30"/>
      <c r="M1004" s="154" t="s">
        <v>2156</v>
      </c>
      <c r="N1004" s="155" t="s">
        <v>2172</v>
      </c>
      <c r="O1004" s="156">
        <v>1.7310000000000001</v>
      </c>
      <c r="P1004" s="156">
        <f>O1004*H1004</f>
        <v>3.4620000000000002</v>
      </c>
      <c r="Q1004" s="156">
        <v>1.3600000000000001E-3</v>
      </c>
      <c r="R1004" s="156">
        <f>Q1004*H1004</f>
        <v>2.7200000000000002E-3</v>
      </c>
      <c r="S1004" s="156">
        <v>0</v>
      </c>
      <c r="T1004" s="157">
        <f>S1004*H1004</f>
        <v>0</v>
      </c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R1004" s="158" t="s">
        <v>2389</v>
      </c>
      <c r="AT1004" s="158" t="s">
        <v>2618</v>
      </c>
      <c r="AU1004" s="158" t="s">
        <v>2217</v>
      </c>
      <c r="AY1004" s="17" t="s">
        <v>2612</v>
      </c>
      <c r="BE1004" s="159">
        <f>IF(N1004="základní",J1004,0)</f>
        <v>0</v>
      </c>
      <c r="BF1004" s="159">
        <f>IF(N1004="snížená",J1004,0)</f>
        <v>0</v>
      </c>
      <c r="BG1004" s="159">
        <f>IF(N1004="zákl. přenesená",J1004,0)</f>
        <v>0</v>
      </c>
      <c r="BH1004" s="159">
        <f>IF(N1004="sníž. přenesená",J1004,0)</f>
        <v>0</v>
      </c>
      <c r="BI1004" s="159">
        <f>IF(N1004="nulová",J1004,0)</f>
        <v>0</v>
      </c>
      <c r="BJ1004" s="17" t="s">
        <v>2215</v>
      </c>
      <c r="BK1004" s="159">
        <f>ROUND(I1004*H1004,2)</f>
        <v>0</v>
      </c>
      <c r="BL1004" s="17" t="s">
        <v>2389</v>
      </c>
      <c r="BM1004" s="158" t="s">
        <v>3326</v>
      </c>
    </row>
    <row r="1005" spans="1:65" s="12" customFormat="1">
      <c r="B1005" s="160"/>
      <c r="D1005" s="161" t="s">
        <v>2624</v>
      </c>
      <c r="E1005" s="162" t="s">
        <v>2156</v>
      </c>
      <c r="F1005" s="163" t="s">
        <v>458</v>
      </c>
      <c r="H1005" s="162" t="s">
        <v>2156</v>
      </c>
      <c r="I1005" s="345"/>
      <c r="L1005" s="160"/>
      <c r="M1005" s="164"/>
      <c r="N1005" s="165"/>
      <c r="O1005" s="165"/>
      <c r="P1005" s="165"/>
      <c r="Q1005" s="165"/>
      <c r="R1005" s="165"/>
      <c r="S1005" s="165"/>
      <c r="T1005" s="166"/>
      <c r="AT1005" s="162" t="s">
        <v>2624</v>
      </c>
      <c r="AU1005" s="162" t="s">
        <v>2217</v>
      </c>
      <c r="AV1005" s="12" t="s">
        <v>2215</v>
      </c>
      <c r="AW1005" s="12" t="s">
        <v>26</v>
      </c>
      <c r="AX1005" s="12" t="s">
        <v>2207</v>
      </c>
      <c r="AY1005" s="162" t="s">
        <v>2612</v>
      </c>
    </row>
    <row r="1006" spans="1:65" s="13" customFormat="1">
      <c r="B1006" s="167"/>
      <c r="D1006" s="161" t="s">
        <v>2624</v>
      </c>
      <c r="E1006" s="168" t="s">
        <v>2156</v>
      </c>
      <c r="F1006" s="169" t="s">
        <v>3182</v>
      </c>
      <c r="H1006" s="170">
        <v>2</v>
      </c>
      <c r="I1006" s="346"/>
      <c r="L1006" s="167"/>
      <c r="M1006" s="171"/>
      <c r="N1006" s="172"/>
      <c r="O1006" s="172"/>
      <c r="P1006" s="172"/>
      <c r="Q1006" s="172"/>
      <c r="R1006" s="172"/>
      <c r="S1006" s="172"/>
      <c r="T1006" s="173"/>
      <c r="AT1006" s="168" t="s">
        <v>2624</v>
      </c>
      <c r="AU1006" s="168" t="s">
        <v>2217</v>
      </c>
      <c r="AV1006" s="13" t="s">
        <v>2217</v>
      </c>
      <c r="AW1006" s="13" t="s">
        <v>26</v>
      </c>
      <c r="AX1006" s="13" t="s">
        <v>2207</v>
      </c>
      <c r="AY1006" s="168" t="s">
        <v>2612</v>
      </c>
    </row>
    <row r="1007" spans="1:65" s="15" customFormat="1">
      <c r="B1007" s="181"/>
      <c r="D1007" s="161" t="s">
        <v>2624</v>
      </c>
      <c r="E1007" s="182" t="s">
        <v>2370</v>
      </c>
      <c r="F1007" s="183" t="s">
        <v>2641</v>
      </c>
      <c r="H1007" s="184">
        <v>2</v>
      </c>
      <c r="I1007" s="348"/>
      <c r="L1007" s="181"/>
      <c r="M1007" s="185"/>
      <c r="N1007" s="186"/>
      <c r="O1007" s="186"/>
      <c r="P1007" s="186"/>
      <c r="Q1007" s="186"/>
      <c r="R1007" s="186"/>
      <c r="S1007" s="186"/>
      <c r="T1007" s="187"/>
      <c r="AT1007" s="182" t="s">
        <v>2624</v>
      </c>
      <c r="AU1007" s="182" t="s">
        <v>2217</v>
      </c>
      <c r="AV1007" s="15" t="s">
        <v>2389</v>
      </c>
      <c r="AW1007" s="15" t="s">
        <v>26</v>
      </c>
      <c r="AX1007" s="15" t="s">
        <v>2215</v>
      </c>
      <c r="AY1007" s="182" t="s">
        <v>2612</v>
      </c>
    </row>
    <row r="1008" spans="1:65" s="1" customFormat="1" ht="16.5" customHeight="1">
      <c r="A1008" s="29"/>
      <c r="B1008" s="146"/>
      <c r="C1008" s="188" t="s">
        <v>3323</v>
      </c>
      <c r="D1008" s="188" t="s">
        <v>2855</v>
      </c>
      <c r="E1008" s="189" t="s">
        <v>3328</v>
      </c>
      <c r="F1008" s="190" t="s">
        <v>3329</v>
      </c>
      <c r="G1008" s="191" t="s">
        <v>3034</v>
      </c>
      <c r="H1008" s="192">
        <v>19</v>
      </c>
      <c r="I1008" s="349"/>
      <c r="J1008" s="193">
        <f>ROUND(I1008*H1008,2)</f>
        <v>0</v>
      </c>
      <c r="K1008" s="194"/>
      <c r="L1008" s="195"/>
      <c r="M1008" s="196" t="s">
        <v>2156</v>
      </c>
      <c r="N1008" s="197" t="s">
        <v>2172</v>
      </c>
      <c r="O1008" s="156">
        <v>0</v>
      </c>
      <c r="P1008" s="156">
        <f>O1008*H1008</f>
        <v>0</v>
      </c>
      <c r="Q1008" s="156">
        <v>4.8000000000000001E-2</v>
      </c>
      <c r="R1008" s="156">
        <f>Q1008*H1008</f>
        <v>0.91200000000000003</v>
      </c>
      <c r="S1008" s="156">
        <v>0</v>
      </c>
      <c r="T1008" s="157">
        <f>S1008*H1008</f>
        <v>0</v>
      </c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R1008" s="158" t="s">
        <v>2342</v>
      </c>
      <c r="AT1008" s="158" t="s">
        <v>2855</v>
      </c>
      <c r="AU1008" s="158" t="s">
        <v>2217</v>
      </c>
      <c r="AY1008" s="17" t="s">
        <v>2612</v>
      </c>
      <c r="BE1008" s="159">
        <f>IF(N1008="základní",J1008,0)</f>
        <v>0</v>
      </c>
      <c r="BF1008" s="159">
        <f>IF(N1008="snížená",J1008,0)</f>
        <v>0</v>
      </c>
      <c r="BG1008" s="159">
        <f>IF(N1008="zákl. přenesená",J1008,0)</f>
        <v>0</v>
      </c>
      <c r="BH1008" s="159">
        <f>IF(N1008="sníž. přenesená",J1008,0)</f>
        <v>0</v>
      </c>
      <c r="BI1008" s="159">
        <f>IF(N1008="nulová",J1008,0)</f>
        <v>0</v>
      </c>
      <c r="BJ1008" s="17" t="s">
        <v>2215</v>
      </c>
      <c r="BK1008" s="159">
        <f>ROUND(I1008*H1008,2)</f>
        <v>0</v>
      </c>
      <c r="BL1008" s="17" t="s">
        <v>2389</v>
      </c>
      <c r="BM1008" s="158" t="s">
        <v>3330</v>
      </c>
    </row>
    <row r="1009" spans="1:65" s="13" customFormat="1">
      <c r="B1009" s="167"/>
      <c r="D1009" s="161" t="s">
        <v>2624</v>
      </c>
      <c r="E1009" s="168" t="s">
        <v>2156</v>
      </c>
      <c r="F1009" s="169" t="s">
        <v>2372</v>
      </c>
      <c r="H1009" s="170">
        <v>19</v>
      </c>
      <c r="I1009" s="346"/>
      <c r="L1009" s="167"/>
      <c r="M1009" s="171"/>
      <c r="N1009" s="172"/>
      <c r="O1009" s="172"/>
      <c r="P1009" s="172"/>
      <c r="Q1009" s="172"/>
      <c r="R1009" s="172"/>
      <c r="S1009" s="172"/>
      <c r="T1009" s="173"/>
      <c r="AT1009" s="168" t="s">
        <v>2624</v>
      </c>
      <c r="AU1009" s="168" t="s">
        <v>2217</v>
      </c>
      <c r="AV1009" s="13" t="s">
        <v>2217</v>
      </c>
      <c r="AW1009" s="13" t="s">
        <v>26</v>
      </c>
      <c r="AX1009" s="13" t="s">
        <v>2207</v>
      </c>
      <c r="AY1009" s="168" t="s">
        <v>2612</v>
      </c>
    </row>
    <row r="1010" spans="1:65" s="15" customFormat="1">
      <c r="B1010" s="181"/>
      <c r="D1010" s="161" t="s">
        <v>2624</v>
      </c>
      <c r="E1010" s="182" t="s">
        <v>2156</v>
      </c>
      <c r="F1010" s="183" t="s">
        <v>2641</v>
      </c>
      <c r="H1010" s="184">
        <v>19</v>
      </c>
      <c r="I1010" s="348"/>
      <c r="L1010" s="181"/>
      <c r="M1010" s="185"/>
      <c r="N1010" s="186"/>
      <c r="O1010" s="186"/>
      <c r="P1010" s="186"/>
      <c r="Q1010" s="186"/>
      <c r="R1010" s="186"/>
      <c r="S1010" s="186"/>
      <c r="T1010" s="187"/>
      <c r="AT1010" s="182" t="s">
        <v>2624</v>
      </c>
      <c r="AU1010" s="182" t="s">
        <v>2217</v>
      </c>
      <c r="AV1010" s="15" t="s">
        <v>2389</v>
      </c>
      <c r="AW1010" s="15" t="s">
        <v>26</v>
      </c>
      <c r="AX1010" s="15" t="s">
        <v>2215</v>
      </c>
      <c r="AY1010" s="182" t="s">
        <v>2612</v>
      </c>
    </row>
    <row r="1011" spans="1:65" s="1" customFormat="1" ht="16.5" customHeight="1">
      <c r="A1011" s="29"/>
      <c r="B1011" s="146"/>
      <c r="C1011" s="188" t="s">
        <v>3327</v>
      </c>
      <c r="D1011" s="188" t="s">
        <v>2855</v>
      </c>
      <c r="E1011" s="189" t="s">
        <v>3332</v>
      </c>
      <c r="F1011" s="190" t="s">
        <v>3333</v>
      </c>
      <c r="G1011" s="191" t="s">
        <v>3034</v>
      </c>
      <c r="H1011" s="192">
        <v>2</v>
      </c>
      <c r="I1011" s="349"/>
      <c r="J1011" s="193">
        <f>ROUND(I1011*H1011,2)</f>
        <v>0</v>
      </c>
      <c r="K1011" s="194"/>
      <c r="L1011" s="195"/>
      <c r="M1011" s="196" t="s">
        <v>2156</v>
      </c>
      <c r="N1011" s="197" t="s">
        <v>2172</v>
      </c>
      <c r="O1011" s="156">
        <v>0</v>
      </c>
      <c r="P1011" s="156">
        <f>O1011*H1011</f>
        <v>0</v>
      </c>
      <c r="Q1011" s="156">
        <v>7.8E-2</v>
      </c>
      <c r="R1011" s="156">
        <f>Q1011*H1011</f>
        <v>0.156</v>
      </c>
      <c r="S1011" s="156">
        <v>0</v>
      </c>
      <c r="T1011" s="157">
        <f>S1011*H1011</f>
        <v>0</v>
      </c>
      <c r="U1011" s="29"/>
      <c r="V1011" s="29"/>
      <c r="W1011" s="29"/>
      <c r="X1011" s="29"/>
      <c r="Y1011" s="29"/>
      <c r="Z1011" s="29"/>
      <c r="AA1011" s="29"/>
      <c r="AB1011" s="29"/>
      <c r="AC1011" s="29"/>
      <c r="AD1011" s="29"/>
      <c r="AE1011" s="29"/>
      <c r="AR1011" s="158" t="s">
        <v>2342</v>
      </c>
      <c r="AT1011" s="158" t="s">
        <v>2855</v>
      </c>
      <c r="AU1011" s="158" t="s">
        <v>2217</v>
      </c>
      <c r="AY1011" s="17" t="s">
        <v>2612</v>
      </c>
      <c r="BE1011" s="159">
        <f>IF(N1011="základní",J1011,0)</f>
        <v>0</v>
      </c>
      <c r="BF1011" s="159">
        <f>IF(N1011="snížená",J1011,0)</f>
        <v>0</v>
      </c>
      <c r="BG1011" s="159">
        <f>IF(N1011="zákl. přenesená",J1011,0)</f>
        <v>0</v>
      </c>
      <c r="BH1011" s="159">
        <f>IF(N1011="sníž. přenesená",J1011,0)</f>
        <v>0</v>
      </c>
      <c r="BI1011" s="159">
        <f>IF(N1011="nulová",J1011,0)</f>
        <v>0</v>
      </c>
      <c r="BJ1011" s="17" t="s">
        <v>2215</v>
      </c>
      <c r="BK1011" s="159">
        <f>ROUND(I1011*H1011,2)</f>
        <v>0</v>
      </c>
      <c r="BL1011" s="17" t="s">
        <v>2389</v>
      </c>
      <c r="BM1011" s="158" t="s">
        <v>3334</v>
      </c>
    </row>
    <row r="1012" spans="1:65" s="13" customFormat="1">
      <c r="B1012" s="167"/>
      <c r="D1012" s="161" t="s">
        <v>2624</v>
      </c>
      <c r="E1012" s="168" t="s">
        <v>2156</v>
      </c>
      <c r="F1012" s="169" t="s">
        <v>2370</v>
      </c>
      <c r="H1012" s="170">
        <v>2</v>
      </c>
      <c r="I1012" s="346"/>
      <c r="L1012" s="167"/>
      <c r="M1012" s="171"/>
      <c r="N1012" s="172"/>
      <c r="O1012" s="172"/>
      <c r="P1012" s="172"/>
      <c r="Q1012" s="172"/>
      <c r="R1012" s="172"/>
      <c r="S1012" s="172"/>
      <c r="T1012" s="173"/>
      <c r="AT1012" s="168" t="s">
        <v>2624</v>
      </c>
      <c r="AU1012" s="168" t="s">
        <v>2217</v>
      </c>
      <c r="AV1012" s="13" t="s">
        <v>2217</v>
      </c>
      <c r="AW1012" s="13" t="s">
        <v>26</v>
      </c>
      <c r="AX1012" s="13" t="s">
        <v>2207</v>
      </c>
      <c r="AY1012" s="168" t="s">
        <v>2612</v>
      </c>
    </row>
    <row r="1013" spans="1:65" s="15" customFormat="1">
      <c r="B1013" s="181"/>
      <c r="D1013" s="161" t="s">
        <v>2624</v>
      </c>
      <c r="E1013" s="182" t="s">
        <v>2156</v>
      </c>
      <c r="F1013" s="183" t="s">
        <v>2641</v>
      </c>
      <c r="H1013" s="184">
        <v>2</v>
      </c>
      <c r="I1013" s="348"/>
      <c r="L1013" s="181"/>
      <c r="M1013" s="185"/>
      <c r="N1013" s="186"/>
      <c r="O1013" s="186"/>
      <c r="P1013" s="186"/>
      <c r="Q1013" s="186"/>
      <c r="R1013" s="186"/>
      <c r="S1013" s="186"/>
      <c r="T1013" s="187"/>
      <c r="AT1013" s="182" t="s">
        <v>2624</v>
      </c>
      <c r="AU1013" s="182" t="s">
        <v>2217</v>
      </c>
      <c r="AV1013" s="15" t="s">
        <v>2389</v>
      </c>
      <c r="AW1013" s="15" t="s">
        <v>26</v>
      </c>
      <c r="AX1013" s="15" t="s">
        <v>2215</v>
      </c>
      <c r="AY1013" s="182" t="s">
        <v>2612</v>
      </c>
    </row>
    <row r="1014" spans="1:65" s="1" customFormat="1" ht="24.2" customHeight="1">
      <c r="A1014" s="29"/>
      <c r="B1014" s="146"/>
      <c r="C1014" s="188" t="s">
        <v>3331</v>
      </c>
      <c r="D1014" s="188" t="s">
        <v>2855</v>
      </c>
      <c r="E1014" s="189" t="s">
        <v>3336</v>
      </c>
      <c r="F1014" s="190" t="s">
        <v>3337</v>
      </c>
      <c r="G1014" s="191" t="s">
        <v>3034</v>
      </c>
      <c r="H1014" s="192">
        <v>21</v>
      </c>
      <c r="I1014" s="349"/>
      <c r="J1014" s="193">
        <f>ROUND(I1014*H1014,2)</f>
        <v>0</v>
      </c>
      <c r="K1014" s="194"/>
      <c r="L1014" s="195"/>
      <c r="M1014" s="196" t="s">
        <v>2156</v>
      </c>
      <c r="N1014" s="197" t="s">
        <v>2172</v>
      </c>
      <c r="O1014" s="156">
        <v>0</v>
      </c>
      <c r="P1014" s="156">
        <f>O1014*H1014</f>
        <v>0</v>
      </c>
      <c r="Q1014" s="156">
        <v>1.5E-3</v>
      </c>
      <c r="R1014" s="156">
        <f>Q1014*H1014</f>
        <v>3.15E-2</v>
      </c>
      <c r="S1014" s="156">
        <v>0</v>
      </c>
      <c r="T1014" s="157">
        <f>S1014*H1014</f>
        <v>0</v>
      </c>
      <c r="U1014" s="29"/>
      <c r="V1014" s="29"/>
      <c r="W1014" s="29"/>
      <c r="X1014" s="29"/>
      <c r="Y1014" s="29"/>
      <c r="Z1014" s="29"/>
      <c r="AA1014" s="29"/>
      <c r="AB1014" s="29"/>
      <c r="AC1014" s="29"/>
      <c r="AD1014" s="29"/>
      <c r="AE1014" s="29"/>
      <c r="AR1014" s="158" t="s">
        <v>2342</v>
      </c>
      <c r="AT1014" s="158" t="s">
        <v>2855</v>
      </c>
      <c r="AU1014" s="158" t="s">
        <v>2217</v>
      </c>
      <c r="AY1014" s="17" t="s">
        <v>2612</v>
      </c>
      <c r="BE1014" s="159">
        <f>IF(N1014="základní",J1014,0)</f>
        <v>0</v>
      </c>
      <c r="BF1014" s="159">
        <f>IF(N1014="snížená",J1014,0)</f>
        <v>0</v>
      </c>
      <c r="BG1014" s="159">
        <f>IF(N1014="zákl. přenesená",J1014,0)</f>
        <v>0</v>
      </c>
      <c r="BH1014" s="159">
        <f>IF(N1014="sníž. přenesená",J1014,0)</f>
        <v>0</v>
      </c>
      <c r="BI1014" s="159">
        <f>IF(N1014="nulová",J1014,0)</f>
        <v>0</v>
      </c>
      <c r="BJ1014" s="17" t="s">
        <v>2215</v>
      </c>
      <c r="BK1014" s="159">
        <f>ROUND(I1014*H1014,2)</f>
        <v>0</v>
      </c>
      <c r="BL1014" s="17" t="s">
        <v>2389</v>
      </c>
      <c r="BM1014" s="158" t="s">
        <v>3338</v>
      </c>
    </row>
    <row r="1015" spans="1:65" s="13" customFormat="1">
      <c r="B1015" s="167"/>
      <c r="D1015" s="161" t="s">
        <v>2624</v>
      </c>
      <c r="E1015" s="168" t="s">
        <v>2156</v>
      </c>
      <c r="F1015" s="169" t="s">
        <v>3339</v>
      </c>
      <c r="H1015" s="170">
        <v>21</v>
      </c>
      <c r="I1015" s="346"/>
      <c r="L1015" s="167"/>
      <c r="M1015" s="171"/>
      <c r="N1015" s="172"/>
      <c r="O1015" s="172"/>
      <c r="P1015" s="172"/>
      <c r="Q1015" s="172"/>
      <c r="R1015" s="172"/>
      <c r="S1015" s="172"/>
      <c r="T1015" s="173"/>
      <c r="AT1015" s="168" t="s">
        <v>2624</v>
      </c>
      <c r="AU1015" s="168" t="s">
        <v>2217</v>
      </c>
      <c r="AV1015" s="13" t="s">
        <v>2217</v>
      </c>
      <c r="AW1015" s="13" t="s">
        <v>26</v>
      </c>
      <c r="AX1015" s="13" t="s">
        <v>2207</v>
      </c>
      <c r="AY1015" s="168" t="s">
        <v>2612</v>
      </c>
    </row>
    <row r="1016" spans="1:65" s="15" customFormat="1">
      <c r="B1016" s="181"/>
      <c r="D1016" s="161" t="s">
        <v>2624</v>
      </c>
      <c r="E1016" s="182" t="s">
        <v>2156</v>
      </c>
      <c r="F1016" s="183" t="s">
        <v>2641</v>
      </c>
      <c r="H1016" s="184">
        <v>21</v>
      </c>
      <c r="I1016" s="348"/>
      <c r="L1016" s="181"/>
      <c r="M1016" s="185"/>
      <c r="N1016" s="186"/>
      <c r="O1016" s="186"/>
      <c r="P1016" s="186"/>
      <c r="Q1016" s="186"/>
      <c r="R1016" s="186"/>
      <c r="S1016" s="186"/>
      <c r="T1016" s="187"/>
      <c r="AT1016" s="182" t="s">
        <v>2624</v>
      </c>
      <c r="AU1016" s="182" t="s">
        <v>2217</v>
      </c>
      <c r="AV1016" s="15" t="s">
        <v>2389</v>
      </c>
      <c r="AW1016" s="15" t="s">
        <v>26</v>
      </c>
      <c r="AX1016" s="15" t="s">
        <v>2215</v>
      </c>
      <c r="AY1016" s="182" t="s">
        <v>2612</v>
      </c>
    </row>
    <row r="1017" spans="1:65" s="1" customFormat="1" ht="16.5" customHeight="1">
      <c r="A1017" s="29"/>
      <c r="B1017" s="146"/>
      <c r="C1017" s="147" t="s">
        <v>3335</v>
      </c>
      <c r="D1017" s="147" t="s">
        <v>2618</v>
      </c>
      <c r="E1017" s="148" t="s">
        <v>3341</v>
      </c>
      <c r="F1017" s="149" t="s">
        <v>3342</v>
      </c>
      <c r="G1017" s="150" t="s">
        <v>3034</v>
      </c>
      <c r="H1017" s="151">
        <v>12</v>
      </c>
      <c r="I1017" s="344"/>
      <c r="J1017" s="152">
        <f>ROUND(I1017*H1017,2)</f>
        <v>0</v>
      </c>
      <c r="K1017" s="153"/>
      <c r="L1017" s="30"/>
      <c r="M1017" s="154" t="s">
        <v>2156</v>
      </c>
      <c r="N1017" s="155" t="s">
        <v>2172</v>
      </c>
      <c r="O1017" s="156">
        <v>1.5620000000000001</v>
      </c>
      <c r="P1017" s="156">
        <f>O1017*H1017</f>
        <v>18.744</v>
      </c>
      <c r="Q1017" s="156">
        <v>1.0189999999999999E-2</v>
      </c>
      <c r="R1017" s="156">
        <f>Q1017*H1017</f>
        <v>0.12228</v>
      </c>
      <c r="S1017" s="156">
        <v>0</v>
      </c>
      <c r="T1017" s="157">
        <f>S1017*H1017</f>
        <v>0</v>
      </c>
      <c r="U1017" s="29"/>
      <c r="V1017" s="29"/>
      <c r="W1017" s="29"/>
      <c r="X1017" s="29"/>
      <c r="Y1017" s="29"/>
      <c r="Z1017" s="29"/>
      <c r="AA1017" s="29"/>
      <c r="AB1017" s="29"/>
      <c r="AC1017" s="29"/>
      <c r="AD1017" s="29"/>
      <c r="AE1017" s="29"/>
      <c r="AR1017" s="158" t="s">
        <v>2389</v>
      </c>
      <c r="AT1017" s="158" t="s">
        <v>2618</v>
      </c>
      <c r="AU1017" s="158" t="s">
        <v>2217</v>
      </c>
      <c r="AY1017" s="17" t="s">
        <v>2612</v>
      </c>
      <c r="BE1017" s="159">
        <f>IF(N1017="základní",J1017,0)</f>
        <v>0</v>
      </c>
      <c r="BF1017" s="159">
        <f>IF(N1017="snížená",J1017,0)</f>
        <v>0</v>
      </c>
      <c r="BG1017" s="159">
        <f>IF(N1017="zákl. přenesená",J1017,0)</f>
        <v>0</v>
      </c>
      <c r="BH1017" s="159">
        <f>IF(N1017="sníž. přenesená",J1017,0)</f>
        <v>0</v>
      </c>
      <c r="BI1017" s="159">
        <f>IF(N1017="nulová",J1017,0)</f>
        <v>0</v>
      </c>
      <c r="BJ1017" s="17" t="s">
        <v>2215</v>
      </c>
      <c r="BK1017" s="159">
        <f>ROUND(I1017*H1017,2)</f>
        <v>0</v>
      </c>
      <c r="BL1017" s="17" t="s">
        <v>2389</v>
      </c>
      <c r="BM1017" s="158" t="s">
        <v>3343</v>
      </c>
    </row>
    <row r="1018" spans="1:65" s="12" customFormat="1">
      <c r="B1018" s="160"/>
      <c r="D1018" s="161" t="s">
        <v>2624</v>
      </c>
      <c r="E1018" s="162" t="s">
        <v>2156</v>
      </c>
      <c r="F1018" s="163" t="s">
        <v>3036</v>
      </c>
      <c r="H1018" s="162" t="s">
        <v>2156</v>
      </c>
      <c r="I1018" s="345"/>
      <c r="L1018" s="160"/>
      <c r="M1018" s="164"/>
      <c r="N1018" s="165"/>
      <c r="O1018" s="165"/>
      <c r="P1018" s="165"/>
      <c r="Q1018" s="165"/>
      <c r="R1018" s="165"/>
      <c r="S1018" s="165"/>
      <c r="T1018" s="166"/>
      <c r="AT1018" s="162" t="s">
        <v>2624</v>
      </c>
      <c r="AU1018" s="162" t="s">
        <v>2217</v>
      </c>
      <c r="AV1018" s="12" t="s">
        <v>2215</v>
      </c>
      <c r="AW1018" s="12" t="s">
        <v>26</v>
      </c>
      <c r="AX1018" s="12" t="s">
        <v>2207</v>
      </c>
      <c r="AY1018" s="162" t="s">
        <v>2612</v>
      </c>
    </row>
    <row r="1019" spans="1:65" s="13" customFormat="1">
      <c r="B1019" s="167"/>
      <c r="D1019" s="161" t="s">
        <v>2624</v>
      </c>
      <c r="E1019" s="168" t="s">
        <v>2156</v>
      </c>
      <c r="F1019" s="169" t="s">
        <v>2535</v>
      </c>
      <c r="H1019" s="170">
        <v>12</v>
      </c>
      <c r="I1019" s="346"/>
      <c r="L1019" s="167"/>
      <c r="M1019" s="171"/>
      <c r="N1019" s="172"/>
      <c r="O1019" s="172"/>
      <c r="P1019" s="172"/>
      <c r="Q1019" s="172"/>
      <c r="R1019" s="172"/>
      <c r="S1019" s="172"/>
      <c r="T1019" s="173"/>
      <c r="AT1019" s="168" t="s">
        <v>2624</v>
      </c>
      <c r="AU1019" s="168" t="s">
        <v>2217</v>
      </c>
      <c r="AV1019" s="13" t="s">
        <v>2217</v>
      </c>
      <c r="AW1019" s="13" t="s">
        <v>26</v>
      </c>
      <c r="AX1019" s="13" t="s">
        <v>2207</v>
      </c>
      <c r="AY1019" s="168" t="s">
        <v>2612</v>
      </c>
    </row>
    <row r="1020" spans="1:65" s="15" customFormat="1">
      <c r="B1020" s="181"/>
      <c r="D1020" s="161" t="s">
        <v>2624</v>
      </c>
      <c r="E1020" s="182" t="s">
        <v>2156</v>
      </c>
      <c r="F1020" s="183" t="s">
        <v>2641</v>
      </c>
      <c r="H1020" s="184">
        <v>12</v>
      </c>
      <c r="I1020" s="348"/>
      <c r="L1020" s="181"/>
      <c r="M1020" s="185"/>
      <c r="N1020" s="186"/>
      <c r="O1020" s="186"/>
      <c r="P1020" s="186"/>
      <c r="Q1020" s="186"/>
      <c r="R1020" s="186"/>
      <c r="S1020" s="186"/>
      <c r="T1020" s="187"/>
      <c r="AT1020" s="182" t="s">
        <v>2624</v>
      </c>
      <c r="AU1020" s="182" t="s">
        <v>2217</v>
      </c>
      <c r="AV1020" s="15" t="s">
        <v>2389</v>
      </c>
      <c r="AW1020" s="15" t="s">
        <v>26</v>
      </c>
      <c r="AX1020" s="15" t="s">
        <v>2215</v>
      </c>
      <c r="AY1020" s="182" t="s">
        <v>2612</v>
      </c>
    </row>
    <row r="1021" spans="1:65" s="1" customFormat="1" ht="16.5" customHeight="1">
      <c r="A1021" s="29"/>
      <c r="B1021" s="146"/>
      <c r="C1021" s="188" t="s">
        <v>3340</v>
      </c>
      <c r="D1021" s="188" t="s">
        <v>2855</v>
      </c>
      <c r="E1021" s="189" t="s">
        <v>3345</v>
      </c>
      <c r="F1021" s="190" t="s">
        <v>3346</v>
      </c>
      <c r="G1021" s="191" t="s">
        <v>3034</v>
      </c>
      <c r="H1021" s="192">
        <v>12</v>
      </c>
      <c r="I1021" s="349"/>
      <c r="J1021" s="193">
        <f>ROUND(I1021*H1021,2)</f>
        <v>0</v>
      </c>
      <c r="K1021" s="194"/>
      <c r="L1021" s="195"/>
      <c r="M1021" s="196" t="s">
        <v>2156</v>
      </c>
      <c r="N1021" s="197" t="s">
        <v>2172</v>
      </c>
      <c r="O1021" s="156">
        <v>0</v>
      </c>
      <c r="P1021" s="156">
        <f>O1021*H1021</f>
        <v>0</v>
      </c>
      <c r="Q1021" s="156">
        <v>0.35499999999999998</v>
      </c>
      <c r="R1021" s="156">
        <f>Q1021*H1021</f>
        <v>4.26</v>
      </c>
      <c r="S1021" s="156">
        <v>0</v>
      </c>
      <c r="T1021" s="157">
        <f>S1021*H1021</f>
        <v>0</v>
      </c>
      <c r="U1021" s="29"/>
      <c r="V1021" s="29"/>
      <c r="W1021" s="29"/>
      <c r="X1021" s="29"/>
      <c r="Y1021" s="29"/>
      <c r="Z1021" s="29"/>
      <c r="AA1021" s="29"/>
      <c r="AB1021" s="29"/>
      <c r="AC1021" s="29"/>
      <c r="AD1021" s="29"/>
      <c r="AE1021" s="29"/>
      <c r="AR1021" s="158" t="s">
        <v>2342</v>
      </c>
      <c r="AT1021" s="158" t="s">
        <v>2855</v>
      </c>
      <c r="AU1021" s="158" t="s">
        <v>2217</v>
      </c>
      <c r="AY1021" s="17" t="s">
        <v>2612</v>
      </c>
      <c r="BE1021" s="159">
        <f>IF(N1021="základní",J1021,0)</f>
        <v>0</v>
      </c>
      <c r="BF1021" s="159">
        <f>IF(N1021="snížená",J1021,0)</f>
        <v>0</v>
      </c>
      <c r="BG1021" s="159">
        <f>IF(N1021="zákl. přenesená",J1021,0)</f>
        <v>0</v>
      </c>
      <c r="BH1021" s="159">
        <f>IF(N1021="sníž. přenesená",J1021,0)</f>
        <v>0</v>
      </c>
      <c r="BI1021" s="159">
        <f>IF(N1021="nulová",J1021,0)</f>
        <v>0</v>
      </c>
      <c r="BJ1021" s="17" t="s">
        <v>2215</v>
      </c>
      <c r="BK1021" s="159">
        <f>ROUND(I1021*H1021,2)</f>
        <v>0</v>
      </c>
      <c r="BL1021" s="17" t="s">
        <v>2389</v>
      </c>
      <c r="BM1021" s="158" t="s">
        <v>3347</v>
      </c>
    </row>
    <row r="1022" spans="1:65" s="13" customFormat="1">
      <c r="B1022" s="167"/>
      <c r="D1022" s="161" t="s">
        <v>2624</v>
      </c>
      <c r="E1022" s="168" t="s">
        <v>2156</v>
      </c>
      <c r="F1022" s="169" t="s">
        <v>2535</v>
      </c>
      <c r="H1022" s="170">
        <v>12</v>
      </c>
      <c r="I1022" s="346"/>
      <c r="L1022" s="167"/>
      <c r="M1022" s="171"/>
      <c r="N1022" s="172"/>
      <c r="O1022" s="172"/>
      <c r="P1022" s="172"/>
      <c r="Q1022" s="172"/>
      <c r="R1022" s="172"/>
      <c r="S1022" s="172"/>
      <c r="T1022" s="173"/>
      <c r="AT1022" s="168" t="s">
        <v>2624</v>
      </c>
      <c r="AU1022" s="168" t="s">
        <v>2217</v>
      </c>
      <c r="AV1022" s="13" t="s">
        <v>2217</v>
      </c>
      <c r="AW1022" s="13" t="s">
        <v>26</v>
      </c>
      <c r="AX1022" s="13" t="s">
        <v>2207</v>
      </c>
      <c r="AY1022" s="168" t="s">
        <v>2612</v>
      </c>
    </row>
    <row r="1023" spans="1:65" s="15" customFormat="1">
      <c r="B1023" s="181"/>
      <c r="D1023" s="161" t="s">
        <v>2624</v>
      </c>
      <c r="E1023" s="182" t="s">
        <v>2156</v>
      </c>
      <c r="F1023" s="183" t="s">
        <v>2641</v>
      </c>
      <c r="H1023" s="184">
        <v>12</v>
      </c>
      <c r="I1023" s="348"/>
      <c r="L1023" s="181"/>
      <c r="M1023" s="185"/>
      <c r="N1023" s="186"/>
      <c r="O1023" s="186"/>
      <c r="P1023" s="186"/>
      <c r="Q1023" s="186"/>
      <c r="R1023" s="186"/>
      <c r="S1023" s="186"/>
      <c r="T1023" s="187"/>
      <c r="AT1023" s="182" t="s">
        <v>2624</v>
      </c>
      <c r="AU1023" s="182" t="s">
        <v>2217</v>
      </c>
      <c r="AV1023" s="15" t="s">
        <v>2389</v>
      </c>
      <c r="AW1023" s="15" t="s">
        <v>26</v>
      </c>
      <c r="AX1023" s="15" t="s">
        <v>2215</v>
      </c>
      <c r="AY1023" s="182" t="s">
        <v>2612</v>
      </c>
    </row>
    <row r="1024" spans="1:65" s="1" customFormat="1" ht="16.5" customHeight="1">
      <c r="A1024" s="29"/>
      <c r="B1024" s="146"/>
      <c r="C1024" s="147" t="s">
        <v>3344</v>
      </c>
      <c r="D1024" s="147" t="s">
        <v>2618</v>
      </c>
      <c r="E1024" s="148" t="s">
        <v>3349</v>
      </c>
      <c r="F1024" s="149" t="s">
        <v>3350</v>
      </c>
      <c r="G1024" s="150" t="s">
        <v>3034</v>
      </c>
      <c r="H1024" s="151">
        <v>52</v>
      </c>
      <c r="I1024" s="344"/>
      <c r="J1024" s="152">
        <f>ROUND(I1024*H1024,2)</f>
        <v>0</v>
      </c>
      <c r="K1024" s="153"/>
      <c r="L1024" s="30"/>
      <c r="M1024" s="154" t="s">
        <v>2156</v>
      </c>
      <c r="N1024" s="155" t="s">
        <v>2172</v>
      </c>
      <c r="O1024" s="156">
        <v>0.86299999999999999</v>
      </c>
      <c r="P1024" s="156">
        <f>O1024*H1024</f>
        <v>44.875999999999998</v>
      </c>
      <c r="Q1024" s="156">
        <v>0</v>
      </c>
      <c r="R1024" s="156">
        <f>Q1024*H1024</f>
        <v>0</v>
      </c>
      <c r="S1024" s="156">
        <v>0</v>
      </c>
      <c r="T1024" s="157">
        <f>S1024*H1024</f>
        <v>0</v>
      </c>
      <c r="U1024" s="29"/>
      <c r="V1024" s="29"/>
      <c r="W1024" s="29"/>
      <c r="X1024" s="29"/>
      <c r="Y1024" s="29"/>
      <c r="Z1024" s="29"/>
      <c r="AA1024" s="29"/>
      <c r="AB1024" s="29"/>
      <c r="AC1024" s="29"/>
      <c r="AD1024" s="29"/>
      <c r="AE1024" s="29"/>
      <c r="AR1024" s="158" t="s">
        <v>2389</v>
      </c>
      <c r="AT1024" s="158" t="s">
        <v>2618</v>
      </c>
      <c r="AU1024" s="158" t="s">
        <v>2217</v>
      </c>
      <c r="AY1024" s="17" t="s">
        <v>2612</v>
      </c>
      <c r="BE1024" s="159">
        <f>IF(N1024="základní",J1024,0)</f>
        <v>0</v>
      </c>
      <c r="BF1024" s="159">
        <f>IF(N1024="snížená",J1024,0)</f>
        <v>0</v>
      </c>
      <c r="BG1024" s="159">
        <f>IF(N1024="zákl. přenesená",J1024,0)</f>
        <v>0</v>
      </c>
      <c r="BH1024" s="159">
        <f>IF(N1024="sníž. přenesená",J1024,0)</f>
        <v>0</v>
      </c>
      <c r="BI1024" s="159">
        <f>IF(N1024="nulová",J1024,0)</f>
        <v>0</v>
      </c>
      <c r="BJ1024" s="17" t="s">
        <v>2215</v>
      </c>
      <c r="BK1024" s="159">
        <f>ROUND(I1024*H1024,2)</f>
        <v>0</v>
      </c>
      <c r="BL1024" s="17" t="s">
        <v>2389</v>
      </c>
      <c r="BM1024" s="158" t="s">
        <v>3351</v>
      </c>
    </row>
    <row r="1025" spans="1:65" s="13" customFormat="1">
      <c r="B1025" s="167"/>
      <c r="D1025" s="161" t="s">
        <v>2624</v>
      </c>
      <c r="E1025" s="168" t="s">
        <v>2156</v>
      </c>
      <c r="F1025" s="169" t="s">
        <v>2561</v>
      </c>
      <c r="H1025" s="170">
        <v>52</v>
      </c>
      <c r="I1025" s="346"/>
      <c r="L1025" s="167"/>
      <c r="M1025" s="171"/>
      <c r="N1025" s="172"/>
      <c r="O1025" s="172"/>
      <c r="P1025" s="172"/>
      <c r="Q1025" s="172"/>
      <c r="R1025" s="172"/>
      <c r="S1025" s="172"/>
      <c r="T1025" s="173"/>
      <c r="AT1025" s="168" t="s">
        <v>2624</v>
      </c>
      <c r="AU1025" s="168" t="s">
        <v>2217</v>
      </c>
      <c r="AV1025" s="13" t="s">
        <v>2217</v>
      </c>
      <c r="AW1025" s="13" t="s">
        <v>26</v>
      </c>
      <c r="AX1025" s="13" t="s">
        <v>2207</v>
      </c>
      <c r="AY1025" s="168" t="s">
        <v>2612</v>
      </c>
    </row>
    <row r="1026" spans="1:65" s="15" customFormat="1">
      <c r="B1026" s="181"/>
      <c r="D1026" s="161" t="s">
        <v>2624</v>
      </c>
      <c r="E1026" s="182" t="s">
        <v>2443</v>
      </c>
      <c r="F1026" s="183" t="s">
        <v>2641</v>
      </c>
      <c r="H1026" s="184">
        <v>52</v>
      </c>
      <c r="I1026" s="348"/>
      <c r="L1026" s="181"/>
      <c r="M1026" s="185"/>
      <c r="N1026" s="186"/>
      <c r="O1026" s="186"/>
      <c r="P1026" s="186"/>
      <c r="Q1026" s="186"/>
      <c r="R1026" s="186"/>
      <c r="S1026" s="186"/>
      <c r="T1026" s="187"/>
      <c r="AT1026" s="182" t="s">
        <v>2624</v>
      </c>
      <c r="AU1026" s="182" t="s">
        <v>2217</v>
      </c>
      <c r="AV1026" s="15" t="s">
        <v>2389</v>
      </c>
      <c r="AW1026" s="15" t="s">
        <v>26</v>
      </c>
      <c r="AX1026" s="15" t="s">
        <v>2215</v>
      </c>
      <c r="AY1026" s="182" t="s">
        <v>2612</v>
      </c>
    </row>
    <row r="1027" spans="1:65" s="1" customFormat="1" ht="16.5" customHeight="1">
      <c r="A1027" s="29"/>
      <c r="B1027" s="146"/>
      <c r="C1027" s="188" t="s">
        <v>3348</v>
      </c>
      <c r="D1027" s="188" t="s">
        <v>2855</v>
      </c>
      <c r="E1027" s="189" t="s">
        <v>3354</v>
      </c>
      <c r="F1027" s="190" t="s">
        <v>3355</v>
      </c>
      <c r="G1027" s="191" t="s">
        <v>3034</v>
      </c>
      <c r="H1027" s="192">
        <v>52</v>
      </c>
      <c r="I1027" s="349"/>
      <c r="J1027" s="193">
        <f>ROUND(I1027*H1027,2)</f>
        <v>0</v>
      </c>
      <c r="K1027" s="194"/>
      <c r="L1027" s="195"/>
      <c r="M1027" s="196" t="s">
        <v>2156</v>
      </c>
      <c r="N1027" s="197" t="s">
        <v>2172</v>
      </c>
      <c r="O1027" s="156">
        <v>0</v>
      </c>
      <c r="P1027" s="156">
        <f>O1027*H1027</f>
        <v>0</v>
      </c>
      <c r="Q1027" s="156">
        <v>1.3299999999999999E-2</v>
      </c>
      <c r="R1027" s="156">
        <f>Q1027*H1027</f>
        <v>0.69159999999999999</v>
      </c>
      <c r="S1027" s="156">
        <v>0</v>
      </c>
      <c r="T1027" s="157">
        <f>S1027*H1027</f>
        <v>0</v>
      </c>
      <c r="U1027" s="29"/>
      <c r="V1027" s="29"/>
      <c r="W1027" s="29"/>
      <c r="X1027" s="29"/>
      <c r="Y1027" s="29"/>
      <c r="Z1027" s="29"/>
      <c r="AA1027" s="29"/>
      <c r="AB1027" s="29"/>
      <c r="AC1027" s="29"/>
      <c r="AD1027" s="29"/>
      <c r="AE1027" s="29"/>
      <c r="AR1027" s="158" t="s">
        <v>2342</v>
      </c>
      <c r="AT1027" s="158" t="s">
        <v>2855</v>
      </c>
      <c r="AU1027" s="158" t="s">
        <v>2217</v>
      </c>
      <c r="AY1027" s="17" t="s">
        <v>2612</v>
      </c>
      <c r="BE1027" s="159">
        <f>IF(N1027="základní",J1027,0)</f>
        <v>0</v>
      </c>
      <c r="BF1027" s="159">
        <f>IF(N1027="snížená",J1027,0)</f>
        <v>0</v>
      </c>
      <c r="BG1027" s="159">
        <f>IF(N1027="zákl. přenesená",J1027,0)</f>
        <v>0</v>
      </c>
      <c r="BH1027" s="159">
        <f>IF(N1027="sníž. přenesená",J1027,0)</f>
        <v>0</v>
      </c>
      <c r="BI1027" s="159">
        <f>IF(N1027="nulová",J1027,0)</f>
        <v>0</v>
      </c>
      <c r="BJ1027" s="17" t="s">
        <v>2215</v>
      </c>
      <c r="BK1027" s="159">
        <f>ROUND(I1027*H1027,2)</f>
        <v>0</v>
      </c>
      <c r="BL1027" s="17" t="s">
        <v>2389</v>
      </c>
      <c r="BM1027" s="158" t="s">
        <v>3356</v>
      </c>
    </row>
    <row r="1028" spans="1:65" s="13" customFormat="1">
      <c r="B1028" s="167"/>
      <c r="D1028" s="161" t="s">
        <v>2624</v>
      </c>
      <c r="E1028" s="168" t="s">
        <v>2156</v>
      </c>
      <c r="F1028" s="169" t="s">
        <v>2443</v>
      </c>
      <c r="H1028" s="170">
        <v>52</v>
      </c>
      <c r="I1028" s="346"/>
      <c r="L1028" s="167"/>
      <c r="M1028" s="171"/>
      <c r="N1028" s="172"/>
      <c r="O1028" s="172"/>
      <c r="P1028" s="172"/>
      <c r="Q1028" s="172"/>
      <c r="R1028" s="172"/>
      <c r="S1028" s="172"/>
      <c r="T1028" s="173"/>
      <c r="AT1028" s="168" t="s">
        <v>2624</v>
      </c>
      <c r="AU1028" s="168" t="s">
        <v>2217</v>
      </c>
      <c r="AV1028" s="13" t="s">
        <v>2217</v>
      </c>
      <c r="AW1028" s="13" t="s">
        <v>26</v>
      </c>
      <c r="AX1028" s="13" t="s">
        <v>2207</v>
      </c>
      <c r="AY1028" s="168" t="s">
        <v>2612</v>
      </c>
    </row>
    <row r="1029" spans="1:65" s="15" customFormat="1">
      <c r="B1029" s="181"/>
      <c r="D1029" s="161" t="s">
        <v>2624</v>
      </c>
      <c r="E1029" s="182" t="s">
        <v>2156</v>
      </c>
      <c r="F1029" s="183" t="s">
        <v>2641</v>
      </c>
      <c r="H1029" s="184">
        <v>52</v>
      </c>
      <c r="I1029" s="348"/>
      <c r="L1029" s="181"/>
      <c r="M1029" s="185"/>
      <c r="N1029" s="186"/>
      <c r="O1029" s="186"/>
      <c r="P1029" s="186"/>
      <c r="Q1029" s="186"/>
      <c r="R1029" s="186"/>
      <c r="S1029" s="186"/>
      <c r="T1029" s="187"/>
      <c r="AT1029" s="182" t="s">
        <v>2624</v>
      </c>
      <c r="AU1029" s="182" t="s">
        <v>2217</v>
      </c>
      <c r="AV1029" s="15" t="s">
        <v>2389</v>
      </c>
      <c r="AW1029" s="15" t="s">
        <v>26</v>
      </c>
      <c r="AX1029" s="15" t="s">
        <v>2215</v>
      </c>
      <c r="AY1029" s="182" t="s">
        <v>2612</v>
      </c>
    </row>
    <row r="1030" spans="1:65" s="1" customFormat="1" ht="16.5" customHeight="1">
      <c r="A1030" s="29"/>
      <c r="B1030" s="146"/>
      <c r="C1030" s="188" t="s">
        <v>3353</v>
      </c>
      <c r="D1030" s="188" t="s">
        <v>2855</v>
      </c>
      <c r="E1030" s="189" t="s">
        <v>3358</v>
      </c>
      <c r="F1030" s="190" t="s">
        <v>3359</v>
      </c>
      <c r="G1030" s="191" t="s">
        <v>3034</v>
      </c>
      <c r="H1030" s="192">
        <v>52</v>
      </c>
      <c r="I1030" s="349"/>
      <c r="J1030" s="193">
        <f>ROUND(I1030*H1030,2)</f>
        <v>0</v>
      </c>
      <c r="K1030" s="194"/>
      <c r="L1030" s="195"/>
      <c r="M1030" s="196" t="s">
        <v>2156</v>
      </c>
      <c r="N1030" s="197" t="s">
        <v>2172</v>
      </c>
      <c r="O1030" s="156">
        <v>0</v>
      </c>
      <c r="P1030" s="156">
        <f>O1030*H1030</f>
        <v>0</v>
      </c>
      <c r="Q1030" s="156">
        <v>8.9999999999999998E-4</v>
      </c>
      <c r="R1030" s="156">
        <f>Q1030*H1030</f>
        <v>4.6800000000000001E-2</v>
      </c>
      <c r="S1030" s="156">
        <v>0</v>
      </c>
      <c r="T1030" s="157">
        <f>S1030*H1030</f>
        <v>0</v>
      </c>
      <c r="U1030" s="29"/>
      <c r="V1030" s="29"/>
      <c r="W1030" s="29"/>
      <c r="X1030" s="29"/>
      <c r="Y1030" s="29"/>
      <c r="Z1030" s="29"/>
      <c r="AA1030" s="29"/>
      <c r="AB1030" s="29"/>
      <c r="AC1030" s="29"/>
      <c r="AD1030" s="29"/>
      <c r="AE1030" s="29"/>
      <c r="AR1030" s="158" t="s">
        <v>2342</v>
      </c>
      <c r="AT1030" s="158" t="s">
        <v>2855</v>
      </c>
      <c r="AU1030" s="158" t="s">
        <v>2217</v>
      </c>
      <c r="AY1030" s="17" t="s">
        <v>2612</v>
      </c>
      <c r="BE1030" s="159">
        <f>IF(N1030="základní",J1030,0)</f>
        <v>0</v>
      </c>
      <c r="BF1030" s="159">
        <f>IF(N1030="snížená",J1030,0)</f>
        <v>0</v>
      </c>
      <c r="BG1030" s="159">
        <f>IF(N1030="zákl. přenesená",J1030,0)</f>
        <v>0</v>
      </c>
      <c r="BH1030" s="159">
        <f>IF(N1030="sníž. přenesená",J1030,0)</f>
        <v>0</v>
      </c>
      <c r="BI1030" s="159">
        <f>IF(N1030="nulová",J1030,0)</f>
        <v>0</v>
      </c>
      <c r="BJ1030" s="17" t="s">
        <v>2215</v>
      </c>
      <c r="BK1030" s="159">
        <f>ROUND(I1030*H1030,2)</f>
        <v>0</v>
      </c>
      <c r="BL1030" s="17" t="s">
        <v>2389</v>
      </c>
      <c r="BM1030" s="158" t="s">
        <v>3360</v>
      </c>
    </row>
    <row r="1031" spans="1:65" s="13" customFormat="1">
      <c r="B1031" s="167"/>
      <c r="D1031" s="161" t="s">
        <v>2624</v>
      </c>
      <c r="E1031" s="168" t="s">
        <v>2156</v>
      </c>
      <c r="F1031" s="169" t="s">
        <v>2443</v>
      </c>
      <c r="H1031" s="170">
        <v>52</v>
      </c>
      <c r="I1031" s="346"/>
      <c r="L1031" s="167"/>
      <c r="M1031" s="171"/>
      <c r="N1031" s="172"/>
      <c r="O1031" s="172"/>
      <c r="P1031" s="172"/>
      <c r="Q1031" s="172"/>
      <c r="R1031" s="172"/>
      <c r="S1031" s="172"/>
      <c r="T1031" s="173"/>
      <c r="AT1031" s="168" t="s">
        <v>2624</v>
      </c>
      <c r="AU1031" s="168" t="s">
        <v>2217</v>
      </c>
      <c r="AV1031" s="13" t="s">
        <v>2217</v>
      </c>
      <c r="AW1031" s="13" t="s">
        <v>26</v>
      </c>
      <c r="AX1031" s="13" t="s">
        <v>2207</v>
      </c>
      <c r="AY1031" s="168" t="s">
        <v>2612</v>
      </c>
    </row>
    <row r="1032" spans="1:65" s="15" customFormat="1">
      <c r="B1032" s="181"/>
      <c r="D1032" s="161" t="s">
        <v>2624</v>
      </c>
      <c r="E1032" s="182" t="s">
        <v>2156</v>
      </c>
      <c r="F1032" s="183" t="s">
        <v>2641</v>
      </c>
      <c r="H1032" s="184">
        <v>52</v>
      </c>
      <c r="I1032" s="348"/>
      <c r="L1032" s="181"/>
      <c r="M1032" s="185"/>
      <c r="N1032" s="186"/>
      <c r="O1032" s="186"/>
      <c r="P1032" s="186"/>
      <c r="Q1032" s="186"/>
      <c r="R1032" s="186"/>
      <c r="S1032" s="186"/>
      <c r="T1032" s="187"/>
      <c r="AT1032" s="182" t="s">
        <v>2624</v>
      </c>
      <c r="AU1032" s="182" t="s">
        <v>2217</v>
      </c>
      <c r="AV1032" s="15" t="s">
        <v>2389</v>
      </c>
      <c r="AW1032" s="15" t="s">
        <v>26</v>
      </c>
      <c r="AX1032" s="15" t="s">
        <v>2215</v>
      </c>
      <c r="AY1032" s="182" t="s">
        <v>2612</v>
      </c>
    </row>
    <row r="1033" spans="1:65" s="1" customFormat="1" ht="16.5" customHeight="1">
      <c r="A1033" s="29"/>
      <c r="B1033" s="146"/>
      <c r="C1033" s="147" t="s">
        <v>3357</v>
      </c>
      <c r="D1033" s="147" t="s">
        <v>2618</v>
      </c>
      <c r="E1033" s="148" t="s">
        <v>3362</v>
      </c>
      <c r="F1033" s="149" t="s">
        <v>3363</v>
      </c>
      <c r="G1033" s="150" t="s">
        <v>3034</v>
      </c>
      <c r="H1033" s="151">
        <v>19</v>
      </c>
      <c r="I1033" s="344"/>
      <c r="J1033" s="152">
        <f>ROUND(I1033*H1033,2)</f>
        <v>0</v>
      </c>
      <c r="K1033" s="153"/>
      <c r="L1033" s="30"/>
      <c r="M1033" s="154" t="s">
        <v>2156</v>
      </c>
      <c r="N1033" s="155" t="s">
        <v>2172</v>
      </c>
      <c r="O1033" s="156">
        <v>1.1819999999999999</v>
      </c>
      <c r="P1033" s="156">
        <f>O1033*H1033</f>
        <v>22.457999999999998</v>
      </c>
      <c r="Q1033" s="156">
        <v>0</v>
      </c>
      <c r="R1033" s="156">
        <f>Q1033*H1033</f>
        <v>0</v>
      </c>
      <c r="S1033" s="156">
        <v>0</v>
      </c>
      <c r="T1033" s="157">
        <f>S1033*H1033</f>
        <v>0</v>
      </c>
      <c r="U1033" s="29"/>
      <c r="V1033" s="29"/>
      <c r="W1033" s="29"/>
      <c r="X1033" s="29"/>
      <c r="Y1033" s="29"/>
      <c r="Z1033" s="29"/>
      <c r="AA1033" s="29"/>
      <c r="AB1033" s="29"/>
      <c r="AC1033" s="29"/>
      <c r="AD1033" s="29"/>
      <c r="AE1033" s="29"/>
      <c r="AR1033" s="158" t="s">
        <v>2389</v>
      </c>
      <c r="AT1033" s="158" t="s">
        <v>2618</v>
      </c>
      <c r="AU1033" s="158" t="s">
        <v>2217</v>
      </c>
      <c r="AY1033" s="17" t="s">
        <v>2612</v>
      </c>
      <c r="BE1033" s="159">
        <f>IF(N1033="základní",J1033,0)</f>
        <v>0</v>
      </c>
      <c r="BF1033" s="159">
        <f>IF(N1033="snížená",J1033,0)</f>
        <v>0</v>
      </c>
      <c r="BG1033" s="159">
        <f>IF(N1033="zákl. přenesená",J1033,0)</f>
        <v>0</v>
      </c>
      <c r="BH1033" s="159">
        <f>IF(N1033="sníž. přenesená",J1033,0)</f>
        <v>0</v>
      </c>
      <c r="BI1033" s="159">
        <f>IF(N1033="nulová",J1033,0)</f>
        <v>0</v>
      </c>
      <c r="BJ1033" s="17" t="s">
        <v>2215</v>
      </c>
      <c r="BK1033" s="159">
        <f>ROUND(I1033*H1033,2)</f>
        <v>0</v>
      </c>
      <c r="BL1033" s="17" t="s">
        <v>2389</v>
      </c>
      <c r="BM1033" s="158" t="s">
        <v>3364</v>
      </c>
    </row>
    <row r="1034" spans="1:65" s="13" customFormat="1">
      <c r="B1034" s="167"/>
      <c r="D1034" s="161" t="s">
        <v>2624</v>
      </c>
      <c r="E1034" s="168" t="s">
        <v>2156</v>
      </c>
      <c r="F1034" s="169" t="s">
        <v>2372</v>
      </c>
      <c r="H1034" s="170">
        <v>19</v>
      </c>
      <c r="I1034" s="346"/>
      <c r="L1034" s="167"/>
      <c r="M1034" s="171"/>
      <c r="N1034" s="172"/>
      <c r="O1034" s="172"/>
      <c r="P1034" s="172"/>
      <c r="Q1034" s="172"/>
      <c r="R1034" s="172"/>
      <c r="S1034" s="172"/>
      <c r="T1034" s="173"/>
      <c r="AT1034" s="168" t="s">
        <v>2624</v>
      </c>
      <c r="AU1034" s="168" t="s">
        <v>2217</v>
      </c>
      <c r="AV1034" s="13" t="s">
        <v>2217</v>
      </c>
      <c r="AW1034" s="13" t="s">
        <v>26</v>
      </c>
      <c r="AX1034" s="13" t="s">
        <v>2207</v>
      </c>
      <c r="AY1034" s="168" t="s">
        <v>2612</v>
      </c>
    </row>
    <row r="1035" spans="1:65" s="15" customFormat="1">
      <c r="B1035" s="181"/>
      <c r="D1035" s="161" t="s">
        <v>2624</v>
      </c>
      <c r="E1035" s="182" t="s">
        <v>2446</v>
      </c>
      <c r="F1035" s="183" t="s">
        <v>2641</v>
      </c>
      <c r="H1035" s="184">
        <v>19</v>
      </c>
      <c r="I1035" s="348"/>
      <c r="L1035" s="181"/>
      <c r="M1035" s="185"/>
      <c r="N1035" s="186"/>
      <c r="O1035" s="186"/>
      <c r="P1035" s="186"/>
      <c r="Q1035" s="186"/>
      <c r="R1035" s="186"/>
      <c r="S1035" s="186"/>
      <c r="T1035" s="187"/>
      <c r="AT1035" s="182" t="s">
        <v>2624</v>
      </c>
      <c r="AU1035" s="182" t="s">
        <v>2217</v>
      </c>
      <c r="AV1035" s="15" t="s">
        <v>2389</v>
      </c>
      <c r="AW1035" s="15" t="s">
        <v>26</v>
      </c>
      <c r="AX1035" s="15" t="s">
        <v>2215</v>
      </c>
      <c r="AY1035" s="182" t="s">
        <v>2612</v>
      </c>
    </row>
    <row r="1036" spans="1:65" s="1" customFormat="1" ht="16.5" customHeight="1">
      <c r="A1036" s="29"/>
      <c r="B1036" s="146"/>
      <c r="C1036" s="188" t="s">
        <v>3361</v>
      </c>
      <c r="D1036" s="188" t="s">
        <v>2855</v>
      </c>
      <c r="E1036" s="189" t="s">
        <v>3366</v>
      </c>
      <c r="F1036" s="190" t="s">
        <v>3367</v>
      </c>
      <c r="G1036" s="191" t="s">
        <v>3034</v>
      </c>
      <c r="H1036" s="192">
        <v>19</v>
      </c>
      <c r="I1036" s="349"/>
      <c r="J1036" s="193">
        <f>ROUND(I1036*H1036,2)</f>
        <v>0</v>
      </c>
      <c r="K1036" s="194"/>
      <c r="L1036" s="195"/>
      <c r="M1036" s="196" t="s">
        <v>2156</v>
      </c>
      <c r="N1036" s="197" t="s">
        <v>2172</v>
      </c>
      <c r="O1036" s="156">
        <v>0</v>
      </c>
      <c r="P1036" s="156">
        <f>O1036*H1036</f>
        <v>0</v>
      </c>
      <c r="Q1036" s="156">
        <v>2.9499999999999998E-2</v>
      </c>
      <c r="R1036" s="156">
        <f>Q1036*H1036</f>
        <v>0.5605</v>
      </c>
      <c r="S1036" s="156">
        <v>0</v>
      </c>
      <c r="T1036" s="157">
        <f>S1036*H1036</f>
        <v>0</v>
      </c>
      <c r="U1036" s="29"/>
      <c r="V1036" s="29"/>
      <c r="W1036" s="29"/>
      <c r="X1036" s="29"/>
      <c r="Y1036" s="29"/>
      <c r="Z1036" s="29"/>
      <c r="AA1036" s="29"/>
      <c r="AB1036" s="29"/>
      <c r="AC1036" s="29"/>
      <c r="AD1036" s="29"/>
      <c r="AE1036" s="29"/>
      <c r="AR1036" s="158" t="s">
        <v>2342</v>
      </c>
      <c r="AT1036" s="158" t="s">
        <v>2855</v>
      </c>
      <c r="AU1036" s="158" t="s">
        <v>2217</v>
      </c>
      <c r="AY1036" s="17" t="s">
        <v>2612</v>
      </c>
      <c r="BE1036" s="159">
        <f>IF(N1036="základní",J1036,0)</f>
        <v>0</v>
      </c>
      <c r="BF1036" s="159">
        <f>IF(N1036="snížená",J1036,0)</f>
        <v>0</v>
      </c>
      <c r="BG1036" s="159">
        <f>IF(N1036="zákl. přenesená",J1036,0)</f>
        <v>0</v>
      </c>
      <c r="BH1036" s="159">
        <f>IF(N1036="sníž. přenesená",J1036,0)</f>
        <v>0</v>
      </c>
      <c r="BI1036" s="159">
        <f>IF(N1036="nulová",J1036,0)</f>
        <v>0</v>
      </c>
      <c r="BJ1036" s="17" t="s">
        <v>2215</v>
      </c>
      <c r="BK1036" s="159">
        <f>ROUND(I1036*H1036,2)</f>
        <v>0</v>
      </c>
      <c r="BL1036" s="17" t="s">
        <v>2389</v>
      </c>
      <c r="BM1036" s="158" t="s">
        <v>3368</v>
      </c>
    </row>
    <row r="1037" spans="1:65" s="13" customFormat="1">
      <c r="B1037" s="167"/>
      <c r="D1037" s="161" t="s">
        <v>2624</v>
      </c>
      <c r="E1037" s="168" t="s">
        <v>2156</v>
      </c>
      <c r="F1037" s="169" t="s">
        <v>2446</v>
      </c>
      <c r="H1037" s="170">
        <v>19</v>
      </c>
      <c r="I1037" s="346"/>
      <c r="L1037" s="167"/>
      <c r="M1037" s="171"/>
      <c r="N1037" s="172"/>
      <c r="O1037" s="172"/>
      <c r="P1037" s="172"/>
      <c r="Q1037" s="172"/>
      <c r="R1037" s="172"/>
      <c r="S1037" s="172"/>
      <c r="T1037" s="173"/>
      <c r="AT1037" s="168" t="s">
        <v>2624</v>
      </c>
      <c r="AU1037" s="168" t="s">
        <v>2217</v>
      </c>
      <c r="AV1037" s="13" t="s">
        <v>2217</v>
      </c>
      <c r="AW1037" s="13" t="s">
        <v>26</v>
      </c>
      <c r="AX1037" s="13" t="s">
        <v>2207</v>
      </c>
      <c r="AY1037" s="168" t="s">
        <v>2612</v>
      </c>
    </row>
    <row r="1038" spans="1:65" s="15" customFormat="1">
      <c r="B1038" s="181"/>
      <c r="D1038" s="161" t="s">
        <v>2624</v>
      </c>
      <c r="E1038" s="182" t="s">
        <v>2156</v>
      </c>
      <c r="F1038" s="183" t="s">
        <v>2641</v>
      </c>
      <c r="H1038" s="184">
        <v>19</v>
      </c>
      <c r="I1038" s="348"/>
      <c r="L1038" s="181"/>
      <c r="M1038" s="185"/>
      <c r="N1038" s="186"/>
      <c r="O1038" s="186"/>
      <c r="P1038" s="186"/>
      <c r="Q1038" s="186"/>
      <c r="R1038" s="186"/>
      <c r="S1038" s="186"/>
      <c r="T1038" s="187"/>
      <c r="AT1038" s="182" t="s">
        <v>2624</v>
      </c>
      <c r="AU1038" s="182" t="s">
        <v>2217</v>
      </c>
      <c r="AV1038" s="15" t="s">
        <v>2389</v>
      </c>
      <c r="AW1038" s="15" t="s">
        <v>26</v>
      </c>
      <c r="AX1038" s="15" t="s">
        <v>2215</v>
      </c>
      <c r="AY1038" s="182" t="s">
        <v>2612</v>
      </c>
    </row>
    <row r="1039" spans="1:65" s="1" customFormat="1" ht="16.5" customHeight="1">
      <c r="A1039" s="29"/>
      <c r="B1039" s="146"/>
      <c r="C1039" s="188" t="s">
        <v>3365</v>
      </c>
      <c r="D1039" s="188" t="s">
        <v>2855</v>
      </c>
      <c r="E1039" s="189" t="s">
        <v>3370</v>
      </c>
      <c r="F1039" s="190" t="s">
        <v>3371</v>
      </c>
      <c r="G1039" s="191" t="s">
        <v>3034</v>
      </c>
      <c r="H1039" s="192">
        <v>19</v>
      </c>
      <c r="I1039" s="349"/>
      <c r="J1039" s="193">
        <f>ROUND(I1039*H1039,2)</f>
        <v>0</v>
      </c>
      <c r="K1039" s="194"/>
      <c r="L1039" s="195"/>
      <c r="M1039" s="196" t="s">
        <v>2156</v>
      </c>
      <c r="N1039" s="197" t="s">
        <v>2172</v>
      </c>
      <c r="O1039" s="156">
        <v>0</v>
      </c>
      <c r="P1039" s="156">
        <f>O1039*H1039</f>
        <v>0</v>
      </c>
      <c r="Q1039" s="156">
        <v>1.9E-3</v>
      </c>
      <c r="R1039" s="156">
        <f>Q1039*H1039</f>
        <v>3.61E-2</v>
      </c>
      <c r="S1039" s="156">
        <v>0</v>
      </c>
      <c r="T1039" s="157">
        <f>S1039*H1039</f>
        <v>0</v>
      </c>
      <c r="U1039" s="29"/>
      <c r="V1039" s="29"/>
      <c r="W1039" s="29"/>
      <c r="X1039" s="29"/>
      <c r="Y1039" s="29"/>
      <c r="Z1039" s="29"/>
      <c r="AA1039" s="29"/>
      <c r="AB1039" s="29"/>
      <c r="AC1039" s="29"/>
      <c r="AD1039" s="29"/>
      <c r="AE1039" s="29"/>
      <c r="AR1039" s="158" t="s">
        <v>2342</v>
      </c>
      <c r="AT1039" s="158" t="s">
        <v>2855</v>
      </c>
      <c r="AU1039" s="158" t="s">
        <v>2217</v>
      </c>
      <c r="AY1039" s="17" t="s">
        <v>2612</v>
      </c>
      <c r="BE1039" s="159">
        <f>IF(N1039="základní",J1039,0)</f>
        <v>0</v>
      </c>
      <c r="BF1039" s="159">
        <f>IF(N1039="snížená",J1039,0)</f>
        <v>0</v>
      </c>
      <c r="BG1039" s="159">
        <f>IF(N1039="zákl. přenesená",J1039,0)</f>
        <v>0</v>
      </c>
      <c r="BH1039" s="159">
        <f>IF(N1039="sníž. přenesená",J1039,0)</f>
        <v>0</v>
      </c>
      <c r="BI1039" s="159">
        <f>IF(N1039="nulová",J1039,0)</f>
        <v>0</v>
      </c>
      <c r="BJ1039" s="17" t="s">
        <v>2215</v>
      </c>
      <c r="BK1039" s="159">
        <f>ROUND(I1039*H1039,2)</f>
        <v>0</v>
      </c>
      <c r="BL1039" s="17" t="s">
        <v>2389</v>
      </c>
      <c r="BM1039" s="158" t="s">
        <v>3372</v>
      </c>
    </row>
    <row r="1040" spans="1:65" s="13" customFormat="1">
      <c r="B1040" s="167"/>
      <c r="D1040" s="161" t="s">
        <v>2624</v>
      </c>
      <c r="E1040" s="168" t="s">
        <v>2156</v>
      </c>
      <c r="F1040" s="169" t="s">
        <v>2446</v>
      </c>
      <c r="H1040" s="170">
        <v>19</v>
      </c>
      <c r="I1040" s="346"/>
      <c r="L1040" s="167"/>
      <c r="M1040" s="171"/>
      <c r="N1040" s="172"/>
      <c r="O1040" s="172"/>
      <c r="P1040" s="172"/>
      <c r="Q1040" s="172"/>
      <c r="R1040" s="172"/>
      <c r="S1040" s="172"/>
      <c r="T1040" s="173"/>
      <c r="AT1040" s="168" t="s">
        <v>2624</v>
      </c>
      <c r="AU1040" s="168" t="s">
        <v>2217</v>
      </c>
      <c r="AV1040" s="13" t="s">
        <v>2217</v>
      </c>
      <c r="AW1040" s="13" t="s">
        <v>26</v>
      </c>
      <c r="AX1040" s="13" t="s">
        <v>2207</v>
      </c>
      <c r="AY1040" s="168" t="s">
        <v>2612</v>
      </c>
    </row>
    <row r="1041" spans="1:65" s="15" customFormat="1">
      <c r="B1041" s="181"/>
      <c r="D1041" s="161" t="s">
        <v>2624</v>
      </c>
      <c r="E1041" s="182" t="s">
        <v>2156</v>
      </c>
      <c r="F1041" s="183" t="s">
        <v>2641</v>
      </c>
      <c r="H1041" s="184">
        <v>19</v>
      </c>
      <c r="I1041" s="348"/>
      <c r="L1041" s="181"/>
      <c r="M1041" s="185"/>
      <c r="N1041" s="186"/>
      <c r="O1041" s="186"/>
      <c r="P1041" s="186"/>
      <c r="Q1041" s="186"/>
      <c r="R1041" s="186"/>
      <c r="S1041" s="186"/>
      <c r="T1041" s="187"/>
      <c r="AT1041" s="182" t="s">
        <v>2624</v>
      </c>
      <c r="AU1041" s="182" t="s">
        <v>2217</v>
      </c>
      <c r="AV1041" s="15" t="s">
        <v>2389</v>
      </c>
      <c r="AW1041" s="15" t="s">
        <v>26</v>
      </c>
      <c r="AX1041" s="15" t="s">
        <v>2215</v>
      </c>
      <c r="AY1041" s="182" t="s">
        <v>2612</v>
      </c>
    </row>
    <row r="1042" spans="1:65" s="1" customFormat="1" ht="16.5" customHeight="1">
      <c r="A1042" s="29"/>
      <c r="B1042" s="146"/>
      <c r="C1042" s="147" t="s">
        <v>3369</v>
      </c>
      <c r="D1042" s="147" t="s">
        <v>2618</v>
      </c>
      <c r="E1042" s="148" t="s">
        <v>3374</v>
      </c>
      <c r="F1042" s="149" t="s">
        <v>3375</v>
      </c>
      <c r="G1042" s="150" t="s">
        <v>2345</v>
      </c>
      <c r="H1042" s="151">
        <v>3206.74</v>
      </c>
      <c r="I1042" s="344"/>
      <c r="J1042" s="152">
        <f>ROUND(I1042*H1042,2)</f>
        <v>0</v>
      </c>
      <c r="K1042" s="153"/>
      <c r="L1042" s="30"/>
      <c r="M1042" s="154" t="s">
        <v>2156</v>
      </c>
      <c r="N1042" s="155" t="s">
        <v>2172</v>
      </c>
      <c r="O1042" s="156">
        <v>4.3999999999999997E-2</v>
      </c>
      <c r="P1042" s="156">
        <f>O1042*H1042</f>
        <v>141.09655999999998</v>
      </c>
      <c r="Q1042" s="156">
        <v>0</v>
      </c>
      <c r="R1042" s="156">
        <f>Q1042*H1042</f>
        <v>0</v>
      </c>
      <c r="S1042" s="156">
        <v>0</v>
      </c>
      <c r="T1042" s="157">
        <f>S1042*H1042</f>
        <v>0</v>
      </c>
      <c r="U1042" s="29"/>
      <c r="V1042" s="29"/>
      <c r="W1042" s="29"/>
      <c r="X1042" s="29"/>
      <c r="Y1042" s="29"/>
      <c r="Z1042" s="29"/>
      <c r="AA1042" s="29"/>
      <c r="AB1042" s="29"/>
      <c r="AC1042" s="29"/>
      <c r="AD1042" s="29"/>
      <c r="AE1042" s="29"/>
      <c r="AR1042" s="158" t="s">
        <v>2389</v>
      </c>
      <c r="AT1042" s="158" t="s">
        <v>2618</v>
      </c>
      <c r="AU1042" s="158" t="s">
        <v>2217</v>
      </c>
      <c r="AY1042" s="17" t="s">
        <v>2612</v>
      </c>
      <c r="BE1042" s="159">
        <f>IF(N1042="základní",J1042,0)</f>
        <v>0</v>
      </c>
      <c r="BF1042" s="159">
        <f>IF(N1042="snížená",J1042,0)</f>
        <v>0</v>
      </c>
      <c r="BG1042" s="159">
        <f>IF(N1042="zákl. přenesená",J1042,0)</f>
        <v>0</v>
      </c>
      <c r="BH1042" s="159">
        <f>IF(N1042="sníž. přenesená",J1042,0)</f>
        <v>0</v>
      </c>
      <c r="BI1042" s="159">
        <f>IF(N1042="nulová",J1042,0)</f>
        <v>0</v>
      </c>
      <c r="BJ1042" s="17" t="s">
        <v>2215</v>
      </c>
      <c r="BK1042" s="159">
        <f>ROUND(I1042*H1042,2)</f>
        <v>0</v>
      </c>
      <c r="BL1042" s="17" t="s">
        <v>2389</v>
      </c>
      <c r="BM1042" s="158" t="s">
        <v>3376</v>
      </c>
    </row>
    <row r="1043" spans="1:65" s="13" customFormat="1">
      <c r="B1043" s="167"/>
      <c r="D1043" s="161" t="s">
        <v>2624</v>
      </c>
      <c r="E1043" s="168" t="s">
        <v>2156</v>
      </c>
      <c r="F1043" s="169" t="s">
        <v>2451</v>
      </c>
      <c r="H1043" s="170">
        <v>3206.74</v>
      </c>
      <c r="I1043" s="346"/>
      <c r="L1043" s="167"/>
      <c r="M1043" s="171"/>
      <c r="N1043" s="172"/>
      <c r="O1043" s="172"/>
      <c r="P1043" s="172"/>
      <c r="Q1043" s="172"/>
      <c r="R1043" s="172"/>
      <c r="S1043" s="172"/>
      <c r="T1043" s="173"/>
      <c r="AT1043" s="168" t="s">
        <v>2624</v>
      </c>
      <c r="AU1043" s="168" t="s">
        <v>2217</v>
      </c>
      <c r="AV1043" s="13" t="s">
        <v>2217</v>
      </c>
      <c r="AW1043" s="13" t="s">
        <v>26</v>
      </c>
      <c r="AX1043" s="13" t="s">
        <v>2207</v>
      </c>
      <c r="AY1043" s="168" t="s">
        <v>2612</v>
      </c>
    </row>
    <row r="1044" spans="1:65" s="15" customFormat="1">
      <c r="B1044" s="181"/>
      <c r="D1044" s="161" t="s">
        <v>2624</v>
      </c>
      <c r="E1044" s="182" t="s">
        <v>2156</v>
      </c>
      <c r="F1044" s="183" t="s">
        <v>2641</v>
      </c>
      <c r="H1044" s="184">
        <v>3206.74</v>
      </c>
      <c r="I1044" s="348"/>
      <c r="L1044" s="181"/>
      <c r="M1044" s="185"/>
      <c r="N1044" s="186"/>
      <c r="O1044" s="186"/>
      <c r="P1044" s="186"/>
      <c r="Q1044" s="186"/>
      <c r="R1044" s="186"/>
      <c r="S1044" s="186"/>
      <c r="T1044" s="187"/>
      <c r="AT1044" s="182" t="s">
        <v>2624</v>
      </c>
      <c r="AU1044" s="182" t="s">
        <v>2217</v>
      </c>
      <c r="AV1044" s="15" t="s">
        <v>2389</v>
      </c>
      <c r="AW1044" s="15" t="s">
        <v>26</v>
      </c>
      <c r="AX1044" s="15" t="s">
        <v>2215</v>
      </c>
      <c r="AY1044" s="182" t="s">
        <v>2612</v>
      </c>
    </row>
    <row r="1045" spans="1:65" s="1" customFormat="1" ht="16.5" customHeight="1">
      <c r="A1045" s="29"/>
      <c r="B1045" s="146"/>
      <c r="C1045" s="147" t="s">
        <v>3373</v>
      </c>
      <c r="D1045" s="147" t="s">
        <v>2618</v>
      </c>
      <c r="E1045" s="148" t="s">
        <v>3378</v>
      </c>
      <c r="F1045" s="149" t="s">
        <v>3379</v>
      </c>
      <c r="G1045" s="150" t="s">
        <v>2345</v>
      </c>
      <c r="H1045" s="151">
        <v>3206.74</v>
      </c>
      <c r="I1045" s="344"/>
      <c r="J1045" s="152">
        <f>ROUND(I1045*H1045,2)</f>
        <v>0</v>
      </c>
      <c r="K1045" s="153"/>
      <c r="L1045" s="30"/>
      <c r="M1045" s="154" t="s">
        <v>2156</v>
      </c>
      <c r="N1045" s="155" t="s">
        <v>2172</v>
      </c>
      <c r="O1045" s="156">
        <v>7.9000000000000001E-2</v>
      </c>
      <c r="P1045" s="156">
        <f>O1045*H1045</f>
        <v>253.33246</v>
      </c>
      <c r="Q1045" s="156">
        <v>0</v>
      </c>
      <c r="R1045" s="156">
        <f>Q1045*H1045</f>
        <v>0</v>
      </c>
      <c r="S1045" s="156">
        <v>0</v>
      </c>
      <c r="T1045" s="157">
        <f>S1045*H1045</f>
        <v>0</v>
      </c>
      <c r="U1045" s="29"/>
      <c r="V1045" s="29"/>
      <c r="W1045" s="29"/>
      <c r="X1045" s="29"/>
      <c r="Y1045" s="29"/>
      <c r="Z1045" s="29"/>
      <c r="AA1045" s="29"/>
      <c r="AB1045" s="29"/>
      <c r="AC1045" s="29"/>
      <c r="AD1045" s="29"/>
      <c r="AE1045" s="29"/>
      <c r="AR1045" s="158" t="s">
        <v>2389</v>
      </c>
      <c r="AT1045" s="158" t="s">
        <v>2618</v>
      </c>
      <c r="AU1045" s="158" t="s">
        <v>2217</v>
      </c>
      <c r="AY1045" s="17" t="s">
        <v>2612</v>
      </c>
      <c r="BE1045" s="159">
        <f>IF(N1045="základní",J1045,0)</f>
        <v>0</v>
      </c>
      <c r="BF1045" s="159">
        <f>IF(N1045="snížená",J1045,0)</f>
        <v>0</v>
      </c>
      <c r="BG1045" s="159">
        <f>IF(N1045="zákl. přenesená",J1045,0)</f>
        <v>0</v>
      </c>
      <c r="BH1045" s="159">
        <f>IF(N1045="sníž. přenesená",J1045,0)</f>
        <v>0</v>
      </c>
      <c r="BI1045" s="159">
        <f>IF(N1045="nulová",J1045,0)</f>
        <v>0</v>
      </c>
      <c r="BJ1045" s="17" t="s">
        <v>2215</v>
      </c>
      <c r="BK1045" s="159">
        <f>ROUND(I1045*H1045,2)</f>
        <v>0</v>
      </c>
      <c r="BL1045" s="17" t="s">
        <v>2389</v>
      </c>
      <c r="BM1045" s="158" t="s">
        <v>3380</v>
      </c>
    </row>
    <row r="1046" spans="1:65" s="13" customFormat="1">
      <c r="B1046" s="167"/>
      <c r="D1046" s="161" t="s">
        <v>2624</v>
      </c>
      <c r="E1046" s="168" t="s">
        <v>2156</v>
      </c>
      <c r="F1046" s="169" t="s">
        <v>2451</v>
      </c>
      <c r="H1046" s="170">
        <v>3206.74</v>
      </c>
      <c r="I1046" s="346"/>
      <c r="L1046" s="167"/>
      <c r="M1046" s="171"/>
      <c r="N1046" s="172"/>
      <c r="O1046" s="172"/>
      <c r="P1046" s="172"/>
      <c r="Q1046" s="172"/>
      <c r="R1046" s="172"/>
      <c r="S1046" s="172"/>
      <c r="T1046" s="173"/>
      <c r="AT1046" s="168" t="s">
        <v>2624</v>
      </c>
      <c r="AU1046" s="168" t="s">
        <v>2217</v>
      </c>
      <c r="AV1046" s="13" t="s">
        <v>2217</v>
      </c>
      <c r="AW1046" s="13" t="s">
        <v>26</v>
      </c>
      <c r="AX1046" s="13" t="s">
        <v>2207</v>
      </c>
      <c r="AY1046" s="168" t="s">
        <v>2612</v>
      </c>
    </row>
    <row r="1047" spans="1:65" s="15" customFormat="1">
      <c r="B1047" s="181"/>
      <c r="D1047" s="161" t="s">
        <v>2624</v>
      </c>
      <c r="E1047" s="182" t="s">
        <v>2156</v>
      </c>
      <c r="F1047" s="183" t="s">
        <v>2641</v>
      </c>
      <c r="H1047" s="184">
        <v>3206.74</v>
      </c>
      <c r="I1047" s="348"/>
      <c r="L1047" s="181"/>
      <c r="M1047" s="185"/>
      <c r="N1047" s="186"/>
      <c r="O1047" s="186"/>
      <c r="P1047" s="186"/>
      <c r="Q1047" s="186"/>
      <c r="R1047" s="186"/>
      <c r="S1047" s="186"/>
      <c r="T1047" s="187"/>
      <c r="AT1047" s="182" t="s">
        <v>2624</v>
      </c>
      <c r="AU1047" s="182" t="s">
        <v>2217</v>
      </c>
      <c r="AV1047" s="15" t="s">
        <v>2389</v>
      </c>
      <c r="AW1047" s="15" t="s">
        <v>26</v>
      </c>
      <c r="AX1047" s="15" t="s">
        <v>2215</v>
      </c>
      <c r="AY1047" s="182" t="s">
        <v>2612</v>
      </c>
    </row>
    <row r="1048" spans="1:65" s="1" customFormat="1" ht="16.5" customHeight="1">
      <c r="A1048" s="29"/>
      <c r="B1048" s="146"/>
      <c r="C1048" s="147" t="s">
        <v>3377</v>
      </c>
      <c r="D1048" s="147" t="s">
        <v>2618</v>
      </c>
      <c r="E1048" s="148" t="s">
        <v>3382</v>
      </c>
      <c r="F1048" s="149" t="s">
        <v>3383</v>
      </c>
      <c r="G1048" s="150" t="s">
        <v>3034</v>
      </c>
      <c r="H1048" s="151">
        <v>12</v>
      </c>
      <c r="I1048" s="344"/>
      <c r="J1048" s="152">
        <f>ROUND(I1048*H1048,2)</f>
        <v>0</v>
      </c>
      <c r="K1048" s="153"/>
      <c r="L1048" s="30"/>
      <c r="M1048" s="154" t="s">
        <v>2156</v>
      </c>
      <c r="N1048" s="155" t="s">
        <v>2172</v>
      </c>
      <c r="O1048" s="156">
        <v>10.3</v>
      </c>
      <c r="P1048" s="156">
        <f>O1048*H1048</f>
        <v>123.60000000000001</v>
      </c>
      <c r="Q1048" s="156">
        <v>0.45937</v>
      </c>
      <c r="R1048" s="156">
        <f>Q1048*H1048</f>
        <v>5.5124399999999998</v>
      </c>
      <c r="S1048" s="156">
        <v>0</v>
      </c>
      <c r="T1048" s="157">
        <f>S1048*H1048</f>
        <v>0</v>
      </c>
      <c r="U1048" s="29"/>
      <c r="V1048" s="29"/>
      <c r="W1048" s="29"/>
      <c r="X1048" s="29"/>
      <c r="Y1048" s="29"/>
      <c r="Z1048" s="29"/>
      <c r="AA1048" s="29"/>
      <c r="AB1048" s="29"/>
      <c r="AC1048" s="29"/>
      <c r="AD1048" s="29"/>
      <c r="AE1048" s="29"/>
      <c r="AR1048" s="158" t="s">
        <v>2389</v>
      </c>
      <c r="AT1048" s="158" t="s">
        <v>2618</v>
      </c>
      <c r="AU1048" s="158" t="s">
        <v>2217</v>
      </c>
      <c r="AY1048" s="17" t="s">
        <v>2612</v>
      </c>
      <c r="BE1048" s="159">
        <f>IF(N1048="základní",J1048,0)</f>
        <v>0</v>
      </c>
      <c r="BF1048" s="159">
        <f>IF(N1048="snížená",J1048,0)</f>
        <v>0</v>
      </c>
      <c r="BG1048" s="159">
        <f>IF(N1048="zákl. přenesená",J1048,0)</f>
        <v>0</v>
      </c>
      <c r="BH1048" s="159">
        <f>IF(N1048="sníž. přenesená",J1048,0)</f>
        <v>0</v>
      </c>
      <c r="BI1048" s="159">
        <f>IF(N1048="nulová",J1048,0)</f>
        <v>0</v>
      </c>
      <c r="BJ1048" s="17" t="s">
        <v>2215</v>
      </c>
      <c r="BK1048" s="159">
        <f>ROUND(I1048*H1048,2)</f>
        <v>0</v>
      </c>
      <c r="BL1048" s="17" t="s">
        <v>2389</v>
      </c>
      <c r="BM1048" s="158" t="s">
        <v>3384</v>
      </c>
    </row>
    <row r="1049" spans="1:65" s="13" customFormat="1">
      <c r="B1049" s="167"/>
      <c r="D1049" s="161" t="s">
        <v>2624</v>
      </c>
      <c r="E1049" s="168" t="s">
        <v>2156</v>
      </c>
      <c r="F1049" s="169" t="s">
        <v>481</v>
      </c>
      <c r="H1049" s="170">
        <v>4</v>
      </c>
      <c r="I1049" s="346"/>
      <c r="L1049" s="167"/>
      <c r="M1049" s="171"/>
      <c r="N1049" s="172"/>
      <c r="O1049" s="172"/>
      <c r="P1049" s="172"/>
      <c r="Q1049" s="172"/>
      <c r="R1049" s="172"/>
      <c r="S1049" s="172"/>
      <c r="T1049" s="173"/>
      <c r="AT1049" s="168" t="s">
        <v>2624</v>
      </c>
      <c r="AU1049" s="168" t="s">
        <v>2217</v>
      </c>
      <c r="AV1049" s="13" t="s">
        <v>2217</v>
      </c>
      <c r="AW1049" s="13" t="s">
        <v>26</v>
      </c>
      <c r="AX1049" s="13" t="s">
        <v>2207</v>
      </c>
      <c r="AY1049" s="168" t="s">
        <v>2612</v>
      </c>
    </row>
    <row r="1050" spans="1:65" s="13" customFormat="1">
      <c r="B1050" s="167"/>
      <c r="D1050" s="161" t="s">
        <v>2624</v>
      </c>
      <c r="E1050" s="168" t="s">
        <v>2156</v>
      </c>
      <c r="F1050" s="169" t="s">
        <v>482</v>
      </c>
      <c r="H1050" s="170">
        <v>2</v>
      </c>
      <c r="I1050" s="346"/>
      <c r="L1050" s="167"/>
      <c r="M1050" s="171"/>
      <c r="N1050" s="172"/>
      <c r="O1050" s="172"/>
      <c r="P1050" s="172"/>
      <c r="Q1050" s="172"/>
      <c r="R1050" s="172"/>
      <c r="S1050" s="172"/>
      <c r="T1050" s="173"/>
      <c r="AT1050" s="168" t="s">
        <v>2624</v>
      </c>
      <c r="AU1050" s="168" t="s">
        <v>2217</v>
      </c>
      <c r="AV1050" s="13" t="s">
        <v>2217</v>
      </c>
      <c r="AW1050" s="13" t="s">
        <v>26</v>
      </c>
      <c r="AX1050" s="13" t="s">
        <v>2207</v>
      </c>
      <c r="AY1050" s="168" t="s">
        <v>2612</v>
      </c>
    </row>
    <row r="1051" spans="1:65" s="13" customFormat="1">
      <c r="B1051" s="167"/>
      <c r="D1051" s="161" t="s">
        <v>2624</v>
      </c>
      <c r="E1051" s="168" t="s">
        <v>2156</v>
      </c>
      <c r="F1051" s="169" t="s">
        <v>483</v>
      </c>
      <c r="H1051" s="170">
        <v>1</v>
      </c>
      <c r="I1051" s="346"/>
      <c r="L1051" s="167"/>
      <c r="M1051" s="171"/>
      <c r="N1051" s="172"/>
      <c r="O1051" s="172"/>
      <c r="P1051" s="172"/>
      <c r="Q1051" s="172"/>
      <c r="R1051" s="172"/>
      <c r="S1051" s="172"/>
      <c r="T1051" s="173"/>
      <c r="AT1051" s="168" t="s">
        <v>2624</v>
      </c>
      <c r="AU1051" s="168" t="s">
        <v>2217</v>
      </c>
      <c r="AV1051" s="13" t="s">
        <v>2217</v>
      </c>
      <c r="AW1051" s="13" t="s">
        <v>26</v>
      </c>
      <c r="AX1051" s="13" t="s">
        <v>2207</v>
      </c>
      <c r="AY1051" s="168" t="s">
        <v>2612</v>
      </c>
    </row>
    <row r="1052" spans="1:65" s="13" customFormat="1">
      <c r="B1052" s="167"/>
      <c r="D1052" s="161" t="s">
        <v>2624</v>
      </c>
      <c r="E1052" s="168" t="s">
        <v>2156</v>
      </c>
      <c r="F1052" s="169" t="s">
        <v>484</v>
      </c>
      <c r="H1052" s="170">
        <v>1</v>
      </c>
      <c r="I1052" s="346"/>
      <c r="L1052" s="167"/>
      <c r="M1052" s="171"/>
      <c r="N1052" s="172"/>
      <c r="O1052" s="172"/>
      <c r="P1052" s="172"/>
      <c r="Q1052" s="172"/>
      <c r="R1052" s="172"/>
      <c r="S1052" s="172"/>
      <c r="T1052" s="173"/>
      <c r="AT1052" s="168" t="s">
        <v>2624</v>
      </c>
      <c r="AU1052" s="168" t="s">
        <v>2217</v>
      </c>
      <c r="AV1052" s="13" t="s">
        <v>2217</v>
      </c>
      <c r="AW1052" s="13" t="s">
        <v>26</v>
      </c>
      <c r="AX1052" s="13" t="s">
        <v>2207</v>
      </c>
      <c r="AY1052" s="168" t="s">
        <v>2612</v>
      </c>
    </row>
    <row r="1053" spans="1:65" s="13" customFormat="1">
      <c r="B1053" s="167"/>
      <c r="D1053" s="161" t="s">
        <v>2624</v>
      </c>
      <c r="E1053" s="168" t="s">
        <v>2156</v>
      </c>
      <c r="F1053" s="169" t="s">
        <v>485</v>
      </c>
      <c r="H1053" s="170">
        <v>1</v>
      </c>
      <c r="I1053" s="346"/>
      <c r="L1053" s="167"/>
      <c r="M1053" s="171"/>
      <c r="N1053" s="172"/>
      <c r="O1053" s="172"/>
      <c r="P1053" s="172"/>
      <c r="Q1053" s="172"/>
      <c r="R1053" s="172"/>
      <c r="S1053" s="172"/>
      <c r="T1053" s="173"/>
      <c r="AT1053" s="168" t="s">
        <v>2624</v>
      </c>
      <c r="AU1053" s="168" t="s">
        <v>2217</v>
      </c>
      <c r="AV1053" s="13" t="s">
        <v>2217</v>
      </c>
      <c r="AW1053" s="13" t="s">
        <v>26</v>
      </c>
      <c r="AX1053" s="13" t="s">
        <v>2207</v>
      </c>
      <c r="AY1053" s="168" t="s">
        <v>2612</v>
      </c>
    </row>
    <row r="1054" spans="1:65" s="13" customFormat="1">
      <c r="B1054" s="167"/>
      <c r="D1054" s="161" t="s">
        <v>2624</v>
      </c>
      <c r="E1054" s="168" t="s">
        <v>2156</v>
      </c>
      <c r="F1054" s="169" t="s">
        <v>486</v>
      </c>
      <c r="H1054" s="170">
        <v>1</v>
      </c>
      <c r="I1054" s="346"/>
      <c r="L1054" s="167"/>
      <c r="M1054" s="171"/>
      <c r="N1054" s="172"/>
      <c r="O1054" s="172"/>
      <c r="P1054" s="172"/>
      <c r="Q1054" s="172"/>
      <c r="R1054" s="172"/>
      <c r="S1054" s="172"/>
      <c r="T1054" s="173"/>
      <c r="AT1054" s="168" t="s">
        <v>2624</v>
      </c>
      <c r="AU1054" s="168" t="s">
        <v>2217</v>
      </c>
      <c r="AV1054" s="13" t="s">
        <v>2217</v>
      </c>
      <c r="AW1054" s="13" t="s">
        <v>26</v>
      </c>
      <c r="AX1054" s="13" t="s">
        <v>2207</v>
      </c>
      <c r="AY1054" s="168" t="s">
        <v>2612</v>
      </c>
    </row>
    <row r="1055" spans="1:65" s="13" customFormat="1">
      <c r="B1055" s="167"/>
      <c r="D1055" s="161" t="s">
        <v>2624</v>
      </c>
      <c r="E1055" s="168" t="s">
        <v>2156</v>
      </c>
      <c r="F1055" s="169" t="s">
        <v>402</v>
      </c>
      <c r="H1055" s="170">
        <v>1</v>
      </c>
      <c r="I1055" s="346"/>
      <c r="L1055" s="167"/>
      <c r="M1055" s="171"/>
      <c r="N1055" s="172"/>
      <c r="O1055" s="172"/>
      <c r="P1055" s="172"/>
      <c r="Q1055" s="172"/>
      <c r="R1055" s="172"/>
      <c r="S1055" s="172"/>
      <c r="T1055" s="173"/>
      <c r="AT1055" s="168" t="s">
        <v>2624</v>
      </c>
      <c r="AU1055" s="168" t="s">
        <v>2217</v>
      </c>
      <c r="AV1055" s="13" t="s">
        <v>2217</v>
      </c>
      <c r="AW1055" s="13" t="s">
        <v>26</v>
      </c>
      <c r="AX1055" s="13" t="s">
        <v>2207</v>
      </c>
      <c r="AY1055" s="168" t="s">
        <v>2612</v>
      </c>
    </row>
    <row r="1056" spans="1:65" s="13" customFormat="1">
      <c r="B1056" s="167"/>
      <c r="D1056" s="161" t="s">
        <v>2624</v>
      </c>
      <c r="E1056" s="168" t="s">
        <v>2156</v>
      </c>
      <c r="F1056" s="169" t="s">
        <v>487</v>
      </c>
      <c r="H1056" s="170">
        <v>1</v>
      </c>
      <c r="I1056" s="346"/>
      <c r="L1056" s="167"/>
      <c r="M1056" s="171"/>
      <c r="N1056" s="172"/>
      <c r="O1056" s="172"/>
      <c r="P1056" s="172"/>
      <c r="Q1056" s="172"/>
      <c r="R1056" s="172"/>
      <c r="S1056" s="172"/>
      <c r="T1056" s="173"/>
      <c r="AT1056" s="168" t="s">
        <v>2624</v>
      </c>
      <c r="AU1056" s="168" t="s">
        <v>2217</v>
      </c>
      <c r="AV1056" s="13" t="s">
        <v>2217</v>
      </c>
      <c r="AW1056" s="13" t="s">
        <v>26</v>
      </c>
      <c r="AX1056" s="13" t="s">
        <v>2207</v>
      </c>
      <c r="AY1056" s="168" t="s">
        <v>2612</v>
      </c>
    </row>
    <row r="1057" spans="1:65" s="15" customFormat="1">
      <c r="B1057" s="181"/>
      <c r="D1057" s="161" t="s">
        <v>2624</v>
      </c>
      <c r="E1057" s="182" t="s">
        <v>2156</v>
      </c>
      <c r="F1057" s="183" t="s">
        <v>2641</v>
      </c>
      <c r="H1057" s="184">
        <v>12</v>
      </c>
      <c r="I1057" s="348"/>
      <c r="L1057" s="181"/>
      <c r="M1057" s="185"/>
      <c r="N1057" s="186"/>
      <c r="O1057" s="186"/>
      <c r="P1057" s="186"/>
      <c r="Q1057" s="186"/>
      <c r="R1057" s="186"/>
      <c r="S1057" s="186"/>
      <c r="T1057" s="187"/>
      <c r="AT1057" s="182" t="s">
        <v>2624</v>
      </c>
      <c r="AU1057" s="182" t="s">
        <v>2217</v>
      </c>
      <c r="AV1057" s="15" t="s">
        <v>2389</v>
      </c>
      <c r="AW1057" s="15" t="s">
        <v>26</v>
      </c>
      <c r="AX1057" s="15" t="s">
        <v>2215</v>
      </c>
      <c r="AY1057" s="182" t="s">
        <v>2612</v>
      </c>
    </row>
    <row r="1058" spans="1:65" s="1" customFormat="1" ht="16.5" customHeight="1">
      <c r="A1058" s="29"/>
      <c r="B1058" s="146"/>
      <c r="C1058" s="147" t="s">
        <v>3381</v>
      </c>
      <c r="D1058" s="147" t="s">
        <v>2618</v>
      </c>
      <c r="E1058" s="148" t="s">
        <v>3389</v>
      </c>
      <c r="F1058" s="149" t="s">
        <v>3390</v>
      </c>
      <c r="G1058" s="150" t="s">
        <v>3034</v>
      </c>
      <c r="H1058" s="151">
        <v>60</v>
      </c>
      <c r="I1058" s="344"/>
      <c r="J1058" s="152">
        <f>ROUND(I1058*H1058,2)</f>
        <v>0</v>
      </c>
      <c r="K1058" s="153"/>
      <c r="L1058" s="30"/>
      <c r="M1058" s="154" t="s">
        <v>2156</v>
      </c>
      <c r="N1058" s="155" t="s">
        <v>2172</v>
      </c>
      <c r="O1058" s="156">
        <v>0.33600000000000002</v>
      </c>
      <c r="P1058" s="156">
        <f>O1058*H1058</f>
        <v>20.16</v>
      </c>
      <c r="Q1058" s="156">
        <v>3.1E-4</v>
      </c>
      <c r="R1058" s="156">
        <f>Q1058*H1058</f>
        <v>1.8599999999999998E-2</v>
      </c>
      <c r="S1058" s="156">
        <v>0</v>
      </c>
      <c r="T1058" s="157">
        <f>S1058*H1058</f>
        <v>0</v>
      </c>
      <c r="U1058" s="29"/>
      <c r="V1058" s="29"/>
      <c r="W1058" s="29"/>
      <c r="X1058" s="29"/>
      <c r="Y1058" s="29"/>
      <c r="Z1058" s="29"/>
      <c r="AA1058" s="29"/>
      <c r="AB1058" s="29"/>
      <c r="AC1058" s="29"/>
      <c r="AD1058" s="29"/>
      <c r="AE1058" s="29"/>
      <c r="AR1058" s="158" t="s">
        <v>2389</v>
      </c>
      <c r="AT1058" s="158" t="s">
        <v>2618</v>
      </c>
      <c r="AU1058" s="158" t="s">
        <v>2217</v>
      </c>
      <c r="AY1058" s="17" t="s">
        <v>2612</v>
      </c>
      <c r="BE1058" s="159">
        <f>IF(N1058="základní",J1058,0)</f>
        <v>0</v>
      </c>
      <c r="BF1058" s="159">
        <f>IF(N1058="snížená",J1058,0)</f>
        <v>0</v>
      </c>
      <c r="BG1058" s="159">
        <f>IF(N1058="zákl. přenesená",J1058,0)</f>
        <v>0</v>
      </c>
      <c r="BH1058" s="159">
        <f>IF(N1058="sníž. přenesená",J1058,0)</f>
        <v>0</v>
      </c>
      <c r="BI1058" s="159">
        <f>IF(N1058="nulová",J1058,0)</f>
        <v>0</v>
      </c>
      <c r="BJ1058" s="17" t="s">
        <v>2215</v>
      </c>
      <c r="BK1058" s="159">
        <f>ROUND(I1058*H1058,2)</f>
        <v>0</v>
      </c>
      <c r="BL1058" s="17" t="s">
        <v>2389</v>
      </c>
      <c r="BM1058" s="158" t="s">
        <v>3391</v>
      </c>
    </row>
    <row r="1059" spans="1:65" s="12" customFormat="1">
      <c r="B1059" s="160"/>
      <c r="D1059" s="161" t="s">
        <v>2624</v>
      </c>
      <c r="E1059" s="162" t="s">
        <v>2156</v>
      </c>
      <c r="F1059" s="163" t="s">
        <v>2863</v>
      </c>
      <c r="H1059" s="162" t="s">
        <v>2156</v>
      </c>
      <c r="I1059" s="345"/>
      <c r="L1059" s="160"/>
      <c r="M1059" s="164"/>
      <c r="N1059" s="165"/>
      <c r="O1059" s="165"/>
      <c r="P1059" s="165"/>
      <c r="Q1059" s="165"/>
      <c r="R1059" s="165"/>
      <c r="S1059" s="165"/>
      <c r="T1059" s="166"/>
      <c r="AT1059" s="162" t="s">
        <v>2624</v>
      </c>
      <c r="AU1059" s="162" t="s">
        <v>2217</v>
      </c>
      <c r="AV1059" s="12" t="s">
        <v>2215</v>
      </c>
      <c r="AW1059" s="12" t="s">
        <v>26</v>
      </c>
      <c r="AX1059" s="12" t="s">
        <v>2207</v>
      </c>
      <c r="AY1059" s="162" t="s">
        <v>2612</v>
      </c>
    </row>
    <row r="1060" spans="1:65" s="13" customFormat="1">
      <c r="B1060" s="167"/>
      <c r="D1060" s="161" t="s">
        <v>2624</v>
      </c>
      <c r="E1060" s="168" t="s">
        <v>2156</v>
      </c>
      <c r="F1060" s="169" t="s">
        <v>2561</v>
      </c>
      <c r="H1060" s="170">
        <v>52</v>
      </c>
      <c r="I1060" s="346"/>
      <c r="L1060" s="167"/>
      <c r="M1060" s="171"/>
      <c r="N1060" s="172"/>
      <c r="O1060" s="172"/>
      <c r="P1060" s="172"/>
      <c r="Q1060" s="172"/>
      <c r="R1060" s="172"/>
      <c r="S1060" s="172"/>
      <c r="T1060" s="173"/>
      <c r="AT1060" s="168" t="s">
        <v>2624</v>
      </c>
      <c r="AU1060" s="168" t="s">
        <v>2217</v>
      </c>
      <c r="AV1060" s="13" t="s">
        <v>2217</v>
      </c>
      <c r="AW1060" s="13" t="s">
        <v>26</v>
      </c>
      <c r="AX1060" s="13" t="s">
        <v>2207</v>
      </c>
      <c r="AY1060" s="168" t="s">
        <v>2612</v>
      </c>
    </row>
    <row r="1061" spans="1:65" s="13" customFormat="1">
      <c r="B1061" s="167"/>
      <c r="D1061" s="161" t="s">
        <v>2624</v>
      </c>
      <c r="E1061" s="168" t="s">
        <v>2156</v>
      </c>
      <c r="F1061" s="169" t="s">
        <v>3392</v>
      </c>
      <c r="H1061" s="170">
        <v>21</v>
      </c>
      <c r="I1061" s="346"/>
      <c r="L1061" s="167"/>
      <c r="M1061" s="171"/>
      <c r="N1061" s="172"/>
      <c r="O1061" s="172"/>
      <c r="P1061" s="172"/>
      <c r="Q1061" s="172"/>
      <c r="R1061" s="172"/>
      <c r="S1061" s="172"/>
      <c r="T1061" s="173"/>
      <c r="AT1061" s="168" t="s">
        <v>2624</v>
      </c>
      <c r="AU1061" s="168" t="s">
        <v>2217</v>
      </c>
      <c r="AV1061" s="13" t="s">
        <v>2217</v>
      </c>
      <c r="AW1061" s="13" t="s">
        <v>26</v>
      </c>
      <c r="AX1061" s="13" t="s">
        <v>2207</v>
      </c>
      <c r="AY1061" s="168" t="s">
        <v>2612</v>
      </c>
    </row>
    <row r="1062" spans="1:65" s="12" customFormat="1">
      <c r="B1062" s="160"/>
      <c r="D1062" s="161" t="s">
        <v>2624</v>
      </c>
      <c r="E1062" s="162" t="s">
        <v>2156</v>
      </c>
      <c r="F1062" s="163" t="s">
        <v>3040</v>
      </c>
      <c r="H1062" s="162" t="s">
        <v>2156</v>
      </c>
      <c r="I1062" s="345"/>
      <c r="L1062" s="160"/>
      <c r="M1062" s="164"/>
      <c r="N1062" s="165"/>
      <c r="O1062" s="165"/>
      <c r="P1062" s="165"/>
      <c r="Q1062" s="165"/>
      <c r="R1062" s="165"/>
      <c r="S1062" s="165"/>
      <c r="T1062" s="166"/>
      <c r="AT1062" s="162" t="s">
        <v>2624</v>
      </c>
      <c r="AU1062" s="162" t="s">
        <v>2217</v>
      </c>
      <c r="AV1062" s="12" t="s">
        <v>2215</v>
      </c>
      <c r="AW1062" s="12" t="s">
        <v>26</v>
      </c>
      <c r="AX1062" s="12" t="s">
        <v>2207</v>
      </c>
      <c r="AY1062" s="162" t="s">
        <v>2612</v>
      </c>
    </row>
    <row r="1063" spans="1:65" s="13" customFormat="1">
      <c r="B1063" s="167"/>
      <c r="D1063" s="161" t="s">
        <v>2624</v>
      </c>
      <c r="E1063" s="168" t="s">
        <v>2156</v>
      </c>
      <c r="F1063" s="169" t="s">
        <v>2329</v>
      </c>
      <c r="H1063" s="170">
        <v>3</v>
      </c>
      <c r="I1063" s="346"/>
      <c r="L1063" s="167"/>
      <c r="M1063" s="171"/>
      <c r="N1063" s="172"/>
      <c r="O1063" s="172"/>
      <c r="P1063" s="172"/>
      <c r="Q1063" s="172"/>
      <c r="R1063" s="172"/>
      <c r="S1063" s="172"/>
      <c r="T1063" s="173"/>
      <c r="AT1063" s="168" t="s">
        <v>2624</v>
      </c>
      <c r="AU1063" s="168" t="s">
        <v>2217</v>
      </c>
      <c r="AV1063" s="13" t="s">
        <v>2217</v>
      </c>
      <c r="AW1063" s="13" t="s">
        <v>26</v>
      </c>
      <c r="AX1063" s="13" t="s">
        <v>2207</v>
      </c>
      <c r="AY1063" s="168" t="s">
        <v>2612</v>
      </c>
    </row>
    <row r="1064" spans="1:65" s="14" customFormat="1">
      <c r="B1064" s="174"/>
      <c r="D1064" s="161" t="s">
        <v>2624</v>
      </c>
      <c r="E1064" s="175" t="s">
        <v>2156</v>
      </c>
      <c r="F1064" s="176" t="s">
        <v>2638</v>
      </c>
      <c r="H1064" s="177">
        <v>76</v>
      </c>
      <c r="I1064" s="347"/>
      <c r="L1064" s="174"/>
      <c r="M1064" s="178"/>
      <c r="N1064" s="179"/>
      <c r="O1064" s="179"/>
      <c r="P1064" s="179"/>
      <c r="Q1064" s="179"/>
      <c r="R1064" s="179"/>
      <c r="S1064" s="179"/>
      <c r="T1064" s="180"/>
      <c r="AT1064" s="175" t="s">
        <v>2624</v>
      </c>
      <c r="AU1064" s="175" t="s">
        <v>2217</v>
      </c>
      <c r="AV1064" s="14" t="s">
        <v>2329</v>
      </c>
      <c r="AW1064" s="14" t="s">
        <v>26</v>
      </c>
      <c r="AX1064" s="14" t="s">
        <v>2207</v>
      </c>
      <c r="AY1064" s="175" t="s">
        <v>2612</v>
      </c>
    </row>
    <row r="1065" spans="1:65" s="12" customFormat="1">
      <c r="B1065" s="160"/>
      <c r="D1065" s="161" t="s">
        <v>2624</v>
      </c>
      <c r="E1065" s="162" t="s">
        <v>2156</v>
      </c>
      <c r="F1065" s="163" t="s">
        <v>3393</v>
      </c>
      <c r="H1065" s="162" t="s">
        <v>2156</v>
      </c>
      <c r="I1065" s="345"/>
      <c r="L1065" s="160"/>
      <c r="M1065" s="164"/>
      <c r="N1065" s="165"/>
      <c r="O1065" s="165"/>
      <c r="P1065" s="165"/>
      <c r="Q1065" s="165"/>
      <c r="R1065" s="165"/>
      <c r="S1065" s="165"/>
      <c r="T1065" s="166"/>
      <c r="AT1065" s="162" t="s">
        <v>2624</v>
      </c>
      <c r="AU1065" s="162" t="s">
        <v>2217</v>
      </c>
      <c r="AV1065" s="12" t="s">
        <v>2215</v>
      </c>
      <c r="AW1065" s="12" t="s">
        <v>26</v>
      </c>
      <c r="AX1065" s="12" t="s">
        <v>2207</v>
      </c>
      <c r="AY1065" s="162" t="s">
        <v>2612</v>
      </c>
    </row>
    <row r="1066" spans="1:65" s="13" customFormat="1">
      <c r="B1066" s="167"/>
      <c r="D1066" s="161" t="s">
        <v>2624</v>
      </c>
      <c r="E1066" s="168" t="s">
        <v>2156</v>
      </c>
      <c r="F1066" s="169" t="s">
        <v>3394</v>
      </c>
      <c r="H1066" s="170">
        <v>-16</v>
      </c>
      <c r="I1066" s="346"/>
      <c r="L1066" s="167"/>
      <c r="M1066" s="171"/>
      <c r="N1066" s="172"/>
      <c r="O1066" s="172"/>
      <c r="P1066" s="172"/>
      <c r="Q1066" s="172"/>
      <c r="R1066" s="172"/>
      <c r="S1066" s="172"/>
      <c r="T1066" s="173"/>
      <c r="AT1066" s="168" t="s">
        <v>2624</v>
      </c>
      <c r="AU1066" s="168" t="s">
        <v>2217</v>
      </c>
      <c r="AV1066" s="13" t="s">
        <v>2217</v>
      </c>
      <c r="AW1066" s="13" t="s">
        <v>26</v>
      </c>
      <c r="AX1066" s="13" t="s">
        <v>2207</v>
      </c>
      <c r="AY1066" s="168" t="s">
        <v>2612</v>
      </c>
    </row>
    <row r="1067" spans="1:65" s="14" customFormat="1">
      <c r="B1067" s="174"/>
      <c r="D1067" s="161" t="s">
        <v>2624</v>
      </c>
      <c r="E1067" s="175" t="s">
        <v>2156</v>
      </c>
      <c r="F1067" s="176" t="s">
        <v>2638</v>
      </c>
      <c r="H1067" s="177">
        <v>-16</v>
      </c>
      <c r="I1067" s="347"/>
      <c r="L1067" s="174"/>
      <c r="M1067" s="178"/>
      <c r="N1067" s="179"/>
      <c r="O1067" s="179"/>
      <c r="P1067" s="179"/>
      <c r="Q1067" s="179"/>
      <c r="R1067" s="179"/>
      <c r="S1067" s="179"/>
      <c r="T1067" s="180"/>
      <c r="AT1067" s="175" t="s">
        <v>2624</v>
      </c>
      <c r="AU1067" s="175" t="s">
        <v>2217</v>
      </c>
      <c r="AV1067" s="14" t="s">
        <v>2329</v>
      </c>
      <c r="AW1067" s="14" t="s">
        <v>26</v>
      </c>
      <c r="AX1067" s="14" t="s">
        <v>2207</v>
      </c>
      <c r="AY1067" s="175" t="s">
        <v>2612</v>
      </c>
    </row>
    <row r="1068" spans="1:65" s="15" customFormat="1">
      <c r="B1068" s="181"/>
      <c r="D1068" s="161" t="s">
        <v>2624</v>
      </c>
      <c r="E1068" s="182" t="s">
        <v>2156</v>
      </c>
      <c r="F1068" s="183" t="s">
        <v>2641</v>
      </c>
      <c r="H1068" s="184">
        <v>60</v>
      </c>
      <c r="I1068" s="348"/>
      <c r="L1068" s="181"/>
      <c r="M1068" s="185"/>
      <c r="N1068" s="186"/>
      <c r="O1068" s="186"/>
      <c r="P1068" s="186"/>
      <c r="Q1068" s="186"/>
      <c r="R1068" s="186"/>
      <c r="S1068" s="186"/>
      <c r="T1068" s="187"/>
      <c r="AT1068" s="182" t="s">
        <v>2624</v>
      </c>
      <c r="AU1068" s="182" t="s">
        <v>2217</v>
      </c>
      <c r="AV1068" s="15" t="s">
        <v>2389</v>
      </c>
      <c r="AW1068" s="15" t="s">
        <v>26</v>
      </c>
      <c r="AX1068" s="15" t="s">
        <v>2215</v>
      </c>
      <c r="AY1068" s="182" t="s">
        <v>2612</v>
      </c>
    </row>
    <row r="1069" spans="1:65" s="1" customFormat="1" ht="16.5" customHeight="1">
      <c r="A1069" s="29"/>
      <c r="B1069" s="146"/>
      <c r="C1069" s="147" t="s">
        <v>3388</v>
      </c>
      <c r="D1069" s="147" t="s">
        <v>2618</v>
      </c>
      <c r="E1069" s="148" t="s">
        <v>887</v>
      </c>
      <c r="F1069" s="149" t="s">
        <v>888</v>
      </c>
      <c r="G1069" s="150" t="s">
        <v>3034</v>
      </c>
      <c r="H1069" s="151">
        <v>16</v>
      </c>
      <c r="I1069" s="344"/>
      <c r="J1069" s="152">
        <f>ROUND(I1069*H1069,2)</f>
        <v>0</v>
      </c>
      <c r="K1069" s="153"/>
      <c r="L1069" s="30"/>
      <c r="M1069" s="154" t="s">
        <v>2156</v>
      </c>
      <c r="N1069" s="155" t="s">
        <v>2172</v>
      </c>
      <c r="O1069" s="156">
        <v>0.40300000000000002</v>
      </c>
      <c r="P1069" s="156">
        <f>O1069*H1069</f>
        <v>6.4480000000000004</v>
      </c>
      <c r="Q1069" s="156">
        <v>1.6000000000000001E-4</v>
      </c>
      <c r="R1069" s="156">
        <f>Q1069*H1069</f>
        <v>2.5600000000000002E-3</v>
      </c>
      <c r="S1069" s="156">
        <v>0</v>
      </c>
      <c r="T1069" s="157">
        <f>S1069*H1069</f>
        <v>0</v>
      </c>
      <c r="U1069" s="29"/>
      <c r="V1069" s="29"/>
      <c r="W1069" s="29"/>
      <c r="X1069" s="29"/>
      <c r="Y1069" s="29"/>
      <c r="Z1069" s="29"/>
      <c r="AA1069" s="29"/>
      <c r="AB1069" s="29"/>
      <c r="AC1069" s="29"/>
      <c r="AD1069" s="29"/>
      <c r="AE1069" s="29"/>
      <c r="AR1069" s="158" t="s">
        <v>2389</v>
      </c>
      <c r="AT1069" s="158" t="s">
        <v>2618</v>
      </c>
      <c r="AU1069" s="158" t="s">
        <v>2217</v>
      </c>
      <c r="AY1069" s="17" t="s">
        <v>2612</v>
      </c>
      <c r="BE1069" s="159">
        <f>IF(N1069="základní",J1069,0)</f>
        <v>0</v>
      </c>
      <c r="BF1069" s="159">
        <f>IF(N1069="snížená",J1069,0)</f>
        <v>0</v>
      </c>
      <c r="BG1069" s="159">
        <f>IF(N1069="zákl. přenesená",J1069,0)</f>
        <v>0</v>
      </c>
      <c r="BH1069" s="159">
        <f>IF(N1069="sníž. přenesená",J1069,0)</f>
        <v>0</v>
      </c>
      <c r="BI1069" s="159">
        <f>IF(N1069="nulová",J1069,0)</f>
        <v>0</v>
      </c>
      <c r="BJ1069" s="17" t="s">
        <v>2215</v>
      </c>
      <c r="BK1069" s="159">
        <f>ROUND(I1069*H1069,2)</f>
        <v>0</v>
      </c>
      <c r="BL1069" s="17" t="s">
        <v>2389</v>
      </c>
      <c r="BM1069" s="158" t="s">
        <v>889</v>
      </c>
    </row>
    <row r="1070" spans="1:65" s="12" customFormat="1">
      <c r="B1070" s="160"/>
      <c r="D1070" s="161" t="s">
        <v>2624</v>
      </c>
      <c r="E1070" s="162" t="s">
        <v>2156</v>
      </c>
      <c r="F1070" s="163" t="s">
        <v>3036</v>
      </c>
      <c r="H1070" s="162" t="s">
        <v>2156</v>
      </c>
      <c r="I1070" s="345"/>
      <c r="L1070" s="160"/>
      <c r="M1070" s="164"/>
      <c r="N1070" s="165"/>
      <c r="O1070" s="165"/>
      <c r="P1070" s="165"/>
      <c r="Q1070" s="165"/>
      <c r="R1070" s="165"/>
      <c r="S1070" s="165"/>
      <c r="T1070" s="166"/>
      <c r="AT1070" s="162" t="s">
        <v>2624</v>
      </c>
      <c r="AU1070" s="162" t="s">
        <v>2217</v>
      </c>
      <c r="AV1070" s="12" t="s">
        <v>2215</v>
      </c>
      <c r="AW1070" s="12" t="s">
        <v>26</v>
      </c>
      <c r="AX1070" s="12" t="s">
        <v>2207</v>
      </c>
      <c r="AY1070" s="162" t="s">
        <v>2612</v>
      </c>
    </row>
    <row r="1071" spans="1:65" s="13" customFormat="1">
      <c r="B1071" s="167"/>
      <c r="D1071" s="161" t="s">
        <v>2624</v>
      </c>
      <c r="E1071" s="168" t="s">
        <v>2156</v>
      </c>
      <c r="F1071" s="169" t="s">
        <v>488</v>
      </c>
      <c r="H1071" s="170">
        <v>2</v>
      </c>
      <c r="I1071" s="346"/>
      <c r="L1071" s="167"/>
      <c r="M1071" s="171"/>
      <c r="N1071" s="172"/>
      <c r="O1071" s="172"/>
      <c r="P1071" s="172"/>
      <c r="Q1071" s="172"/>
      <c r="R1071" s="172"/>
      <c r="S1071" s="172"/>
      <c r="T1071" s="173"/>
      <c r="AT1071" s="168" t="s">
        <v>2624</v>
      </c>
      <c r="AU1071" s="168" t="s">
        <v>2217</v>
      </c>
      <c r="AV1071" s="13" t="s">
        <v>2217</v>
      </c>
      <c r="AW1071" s="13" t="s">
        <v>26</v>
      </c>
      <c r="AX1071" s="13" t="s">
        <v>2207</v>
      </c>
      <c r="AY1071" s="168" t="s">
        <v>2612</v>
      </c>
    </row>
    <row r="1072" spans="1:65" s="13" customFormat="1">
      <c r="B1072" s="167"/>
      <c r="D1072" s="161" t="s">
        <v>2624</v>
      </c>
      <c r="E1072" s="168" t="s">
        <v>2156</v>
      </c>
      <c r="F1072" s="169" t="s">
        <v>489</v>
      </c>
      <c r="H1072" s="170">
        <v>6</v>
      </c>
      <c r="I1072" s="346"/>
      <c r="L1072" s="167"/>
      <c r="M1072" s="171"/>
      <c r="N1072" s="172"/>
      <c r="O1072" s="172"/>
      <c r="P1072" s="172"/>
      <c r="Q1072" s="172"/>
      <c r="R1072" s="172"/>
      <c r="S1072" s="172"/>
      <c r="T1072" s="173"/>
      <c r="AT1072" s="168" t="s">
        <v>2624</v>
      </c>
      <c r="AU1072" s="168" t="s">
        <v>2217</v>
      </c>
      <c r="AV1072" s="13" t="s">
        <v>2217</v>
      </c>
      <c r="AW1072" s="13" t="s">
        <v>26</v>
      </c>
      <c r="AX1072" s="13" t="s">
        <v>2207</v>
      </c>
      <c r="AY1072" s="168" t="s">
        <v>2612</v>
      </c>
    </row>
    <row r="1073" spans="1:65" s="13" customFormat="1">
      <c r="B1073" s="167"/>
      <c r="D1073" s="161" t="s">
        <v>2624</v>
      </c>
      <c r="E1073" s="168" t="s">
        <v>2156</v>
      </c>
      <c r="F1073" s="169" t="s">
        <v>3039</v>
      </c>
      <c r="H1073" s="170">
        <v>5</v>
      </c>
      <c r="I1073" s="346"/>
      <c r="L1073" s="167"/>
      <c r="M1073" s="171"/>
      <c r="N1073" s="172"/>
      <c r="O1073" s="172"/>
      <c r="P1073" s="172"/>
      <c r="Q1073" s="172"/>
      <c r="R1073" s="172"/>
      <c r="S1073" s="172"/>
      <c r="T1073" s="173"/>
      <c r="AT1073" s="168" t="s">
        <v>2624</v>
      </c>
      <c r="AU1073" s="168" t="s">
        <v>2217</v>
      </c>
      <c r="AV1073" s="13" t="s">
        <v>2217</v>
      </c>
      <c r="AW1073" s="13" t="s">
        <v>26</v>
      </c>
      <c r="AX1073" s="13" t="s">
        <v>2207</v>
      </c>
      <c r="AY1073" s="168" t="s">
        <v>2612</v>
      </c>
    </row>
    <row r="1074" spans="1:65" s="12" customFormat="1">
      <c r="B1074" s="160"/>
      <c r="D1074" s="161" t="s">
        <v>2624</v>
      </c>
      <c r="E1074" s="162" t="s">
        <v>2156</v>
      </c>
      <c r="F1074" s="163" t="s">
        <v>3040</v>
      </c>
      <c r="H1074" s="162" t="s">
        <v>2156</v>
      </c>
      <c r="I1074" s="345"/>
      <c r="L1074" s="160"/>
      <c r="M1074" s="164"/>
      <c r="N1074" s="165"/>
      <c r="O1074" s="165"/>
      <c r="P1074" s="165"/>
      <c r="Q1074" s="165"/>
      <c r="R1074" s="165"/>
      <c r="S1074" s="165"/>
      <c r="T1074" s="166"/>
      <c r="AT1074" s="162" t="s">
        <v>2624</v>
      </c>
      <c r="AU1074" s="162" t="s">
        <v>2217</v>
      </c>
      <c r="AV1074" s="12" t="s">
        <v>2215</v>
      </c>
      <c r="AW1074" s="12" t="s">
        <v>26</v>
      </c>
      <c r="AX1074" s="12" t="s">
        <v>2207</v>
      </c>
      <c r="AY1074" s="162" t="s">
        <v>2612</v>
      </c>
    </row>
    <row r="1075" spans="1:65" s="13" customFormat="1">
      <c r="B1075" s="167"/>
      <c r="D1075" s="161" t="s">
        <v>2624</v>
      </c>
      <c r="E1075" s="168" t="s">
        <v>2156</v>
      </c>
      <c r="F1075" s="169" t="s">
        <v>2329</v>
      </c>
      <c r="H1075" s="170">
        <v>3</v>
      </c>
      <c r="I1075" s="346"/>
      <c r="L1075" s="167"/>
      <c r="M1075" s="171"/>
      <c r="N1075" s="172"/>
      <c r="O1075" s="172"/>
      <c r="P1075" s="172"/>
      <c r="Q1075" s="172"/>
      <c r="R1075" s="172"/>
      <c r="S1075" s="172"/>
      <c r="T1075" s="173"/>
      <c r="AT1075" s="168" t="s">
        <v>2624</v>
      </c>
      <c r="AU1075" s="168" t="s">
        <v>2217</v>
      </c>
      <c r="AV1075" s="13" t="s">
        <v>2217</v>
      </c>
      <c r="AW1075" s="13" t="s">
        <v>26</v>
      </c>
      <c r="AX1075" s="13" t="s">
        <v>2207</v>
      </c>
      <c r="AY1075" s="168" t="s">
        <v>2612</v>
      </c>
    </row>
    <row r="1076" spans="1:65" s="15" customFormat="1">
      <c r="B1076" s="181"/>
      <c r="D1076" s="161" t="s">
        <v>2624</v>
      </c>
      <c r="E1076" s="182" t="s">
        <v>2605</v>
      </c>
      <c r="F1076" s="183" t="s">
        <v>2641</v>
      </c>
      <c r="H1076" s="184">
        <v>16</v>
      </c>
      <c r="I1076" s="348"/>
      <c r="L1076" s="181"/>
      <c r="M1076" s="185"/>
      <c r="N1076" s="186"/>
      <c r="O1076" s="186"/>
      <c r="P1076" s="186"/>
      <c r="Q1076" s="186"/>
      <c r="R1076" s="186"/>
      <c r="S1076" s="186"/>
      <c r="T1076" s="187"/>
      <c r="AT1076" s="182" t="s">
        <v>2624</v>
      </c>
      <c r="AU1076" s="182" t="s">
        <v>2217</v>
      </c>
      <c r="AV1076" s="15" t="s">
        <v>2389</v>
      </c>
      <c r="AW1076" s="15" t="s">
        <v>26</v>
      </c>
      <c r="AX1076" s="15" t="s">
        <v>2215</v>
      </c>
      <c r="AY1076" s="182" t="s">
        <v>2612</v>
      </c>
    </row>
    <row r="1077" spans="1:65" s="1" customFormat="1" ht="16.5" customHeight="1">
      <c r="A1077" s="29"/>
      <c r="B1077" s="146"/>
      <c r="C1077" s="147" t="s">
        <v>3395</v>
      </c>
      <c r="D1077" s="147" t="s">
        <v>2618</v>
      </c>
      <c r="E1077" s="148" t="s">
        <v>893</v>
      </c>
      <c r="F1077" s="149" t="s">
        <v>894</v>
      </c>
      <c r="G1077" s="150" t="s">
        <v>2345</v>
      </c>
      <c r="H1077" s="151">
        <v>3498.74</v>
      </c>
      <c r="I1077" s="344"/>
      <c r="J1077" s="152">
        <f>ROUND(I1077*H1077,2)</f>
        <v>0</v>
      </c>
      <c r="K1077" s="153"/>
      <c r="L1077" s="30"/>
      <c r="M1077" s="154" t="s">
        <v>2156</v>
      </c>
      <c r="N1077" s="155" t="s">
        <v>2172</v>
      </c>
      <c r="O1077" s="156">
        <v>5.3999999999999999E-2</v>
      </c>
      <c r="P1077" s="156">
        <f>O1077*H1077</f>
        <v>188.93195999999998</v>
      </c>
      <c r="Q1077" s="156">
        <v>1.9000000000000001E-4</v>
      </c>
      <c r="R1077" s="156">
        <f>Q1077*H1077</f>
        <v>0.66476060000000003</v>
      </c>
      <c r="S1077" s="156">
        <v>0</v>
      </c>
      <c r="T1077" s="157">
        <f>S1077*H1077</f>
        <v>0</v>
      </c>
      <c r="U1077" s="29"/>
      <c r="V1077" s="29"/>
      <c r="W1077" s="29"/>
      <c r="X1077" s="29"/>
      <c r="Y1077" s="29"/>
      <c r="Z1077" s="29"/>
      <c r="AA1077" s="29"/>
      <c r="AB1077" s="29"/>
      <c r="AC1077" s="29"/>
      <c r="AD1077" s="29"/>
      <c r="AE1077" s="29"/>
      <c r="AR1077" s="158" t="s">
        <v>2389</v>
      </c>
      <c r="AT1077" s="158" t="s">
        <v>2618</v>
      </c>
      <c r="AU1077" s="158" t="s">
        <v>2217</v>
      </c>
      <c r="AY1077" s="17" t="s">
        <v>2612</v>
      </c>
      <c r="BE1077" s="159">
        <f>IF(N1077="základní",J1077,0)</f>
        <v>0</v>
      </c>
      <c r="BF1077" s="159">
        <f>IF(N1077="snížená",J1077,0)</f>
        <v>0</v>
      </c>
      <c r="BG1077" s="159">
        <f>IF(N1077="zákl. přenesená",J1077,0)</f>
        <v>0</v>
      </c>
      <c r="BH1077" s="159">
        <f>IF(N1077="sníž. přenesená",J1077,0)</f>
        <v>0</v>
      </c>
      <c r="BI1077" s="159">
        <f>IF(N1077="nulová",J1077,0)</f>
        <v>0</v>
      </c>
      <c r="BJ1077" s="17" t="s">
        <v>2215</v>
      </c>
      <c r="BK1077" s="159">
        <f>ROUND(I1077*H1077,2)</f>
        <v>0</v>
      </c>
      <c r="BL1077" s="17" t="s">
        <v>2389</v>
      </c>
      <c r="BM1077" s="158" t="s">
        <v>895</v>
      </c>
    </row>
    <row r="1078" spans="1:65" s="12" customFormat="1">
      <c r="B1078" s="160"/>
      <c r="D1078" s="161" t="s">
        <v>2624</v>
      </c>
      <c r="E1078" s="162" t="s">
        <v>2156</v>
      </c>
      <c r="F1078" s="163" t="s">
        <v>896</v>
      </c>
      <c r="H1078" s="162" t="s">
        <v>2156</v>
      </c>
      <c r="I1078" s="345"/>
      <c r="L1078" s="160"/>
      <c r="M1078" s="164"/>
      <c r="N1078" s="165"/>
      <c r="O1078" s="165"/>
      <c r="P1078" s="165"/>
      <c r="Q1078" s="165"/>
      <c r="R1078" s="165"/>
      <c r="S1078" s="165"/>
      <c r="T1078" s="166"/>
      <c r="AT1078" s="162" t="s">
        <v>2624</v>
      </c>
      <c r="AU1078" s="162" t="s">
        <v>2217</v>
      </c>
      <c r="AV1078" s="12" t="s">
        <v>2215</v>
      </c>
      <c r="AW1078" s="12" t="s">
        <v>26</v>
      </c>
      <c r="AX1078" s="12" t="s">
        <v>2207</v>
      </c>
      <c r="AY1078" s="162" t="s">
        <v>2612</v>
      </c>
    </row>
    <row r="1079" spans="1:65" s="13" customFormat="1">
      <c r="B1079" s="167"/>
      <c r="D1079" s="161" t="s">
        <v>2624</v>
      </c>
      <c r="E1079" s="168" t="s">
        <v>2156</v>
      </c>
      <c r="F1079" s="169" t="s">
        <v>2451</v>
      </c>
      <c r="H1079" s="170">
        <v>3206.74</v>
      </c>
      <c r="I1079" s="346"/>
      <c r="L1079" s="167"/>
      <c r="M1079" s="171"/>
      <c r="N1079" s="172"/>
      <c r="O1079" s="172"/>
      <c r="P1079" s="172"/>
      <c r="Q1079" s="172"/>
      <c r="R1079" s="172"/>
      <c r="S1079" s="172"/>
      <c r="T1079" s="173"/>
      <c r="AT1079" s="168" t="s">
        <v>2624</v>
      </c>
      <c r="AU1079" s="168" t="s">
        <v>2217</v>
      </c>
      <c r="AV1079" s="13" t="s">
        <v>2217</v>
      </c>
      <c r="AW1079" s="13" t="s">
        <v>26</v>
      </c>
      <c r="AX1079" s="13" t="s">
        <v>2207</v>
      </c>
      <c r="AY1079" s="168" t="s">
        <v>2612</v>
      </c>
    </row>
    <row r="1080" spans="1:65" s="12" customFormat="1">
      <c r="B1080" s="160"/>
      <c r="D1080" s="161" t="s">
        <v>2624</v>
      </c>
      <c r="E1080" s="162" t="s">
        <v>2156</v>
      </c>
      <c r="F1080" s="163" t="s">
        <v>897</v>
      </c>
      <c r="H1080" s="162" t="s">
        <v>2156</v>
      </c>
      <c r="I1080" s="345"/>
      <c r="L1080" s="160"/>
      <c r="M1080" s="164"/>
      <c r="N1080" s="165"/>
      <c r="O1080" s="165"/>
      <c r="P1080" s="165"/>
      <c r="Q1080" s="165"/>
      <c r="R1080" s="165"/>
      <c r="S1080" s="165"/>
      <c r="T1080" s="166"/>
      <c r="AT1080" s="162" t="s">
        <v>2624</v>
      </c>
      <c r="AU1080" s="162" t="s">
        <v>2217</v>
      </c>
      <c r="AV1080" s="12" t="s">
        <v>2215</v>
      </c>
      <c r="AW1080" s="12" t="s">
        <v>26</v>
      </c>
      <c r="AX1080" s="12" t="s">
        <v>2207</v>
      </c>
      <c r="AY1080" s="162" t="s">
        <v>2612</v>
      </c>
    </row>
    <row r="1081" spans="1:65" s="13" customFormat="1">
      <c r="B1081" s="167"/>
      <c r="D1081" s="161" t="s">
        <v>2624</v>
      </c>
      <c r="E1081" s="168" t="s">
        <v>2156</v>
      </c>
      <c r="F1081" s="169" t="s">
        <v>490</v>
      </c>
      <c r="H1081" s="170">
        <v>292</v>
      </c>
      <c r="I1081" s="346"/>
      <c r="L1081" s="167"/>
      <c r="M1081" s="171"/>
      <c r="N1081" s="172"/>
      <c r="O1081" s="172"/>
      <c r="P1081" s="172"/>
      <c r="Q1081" s="172"/>
      <c r="R1081" s="172"/>
      <c r="S1081" s="172"/>
      <c r="T1081" s="173"/>
      <c r="AT1081" s="168" t="s">
        <v>2624</v>
      </c>
      <c r="AU1081" s="168" t="s">
        <v>2217</v>
      </c>
      <c r="AV1081" s="13" t="s">
        <v>2217</v>
      </c>
      <c r="AW1081" s="13" t="s">
        <v>26</v>
      </c>
      <c r="AX1081" s="13" t="s">
        <v>2207</v>
      </c>
      <c r="AY1081" s="168" t="s">
        <v>2612</v>
      </c>
    </row>
    <row r="1082" spans="1:65" s="15" customFormat="1">
      <c r="B1082" s="181"/>
      <c r="D1082" s="161" t="s">
        <v>2624</v>
      </c>
      <c r="E1082" s="182" t="s">
        <v>2156</v>
      </c>
      <c r="F1082" s="183" t="s">
        <v>2641</v>
      </c>
      <c r="H1082" s="184">
        <v>3498.74</v>
      </c>
      <c r="I1082" s="348"/>
      <c r="L1082" s="181"/>
      <c r="M1082" s="185"/>
      <c r="N1082" s="186"/>
      <c r="O1082" s="186"/>
      <c r="P1082" s="186"/>
      <c r="Q1082" s="186"/>
      <c r="R1082" s="186"/>
      <c r="S1082" s="186"/>
      <c r="T1082" s="187"/>
      <c r="AT1082" s="182" t="s">
        <v>2624</v>
      </c>
      <c r="AU1082" s="182" t="s">
        <v>2217</v>
      </c>
      <c r="AV1082" s="15" t="s">
        <v>2389</v>
      </c>
      <c r="AW1082" s="15" t="s">
        <v>26</v>
      </c>
      <c r="AX1082" s="15" t="s">
        <v>2215</v>
      </c>
      <c r="AY1082" s="182" t="s">
        <v>2612</v>
      </c>
    </row>
    <row r="1083" spans="1:65" s="1" customFormat="1" ht="16.5" customHeight="1">
      <c r="A1083" s="29"/>
      <c r="B1083" s="146"/>
      <c r="C1083" s="147" t="s">
        <v>892</v>
      </c>
      <c r="D1083" s="147" t="s">
        <v>2618</v>
      </c>
      <c r="E1083" s="148" t="s">
        <v>900</v>
      </c>
      <c r="F1083" s="149" t="s">
        <v>901</v>
      </c>
      <c r="G1083" s="150" t="s">
        <v>2345</v>
      </c>
      <c r="H1083" s="151">
        <v>587</v>
      </c>
      <c r="I1083" s="344"/>
      <c r="J1083" s="152">
        <f>ROUND(I1083*H1083,2)</f>
        <v>0</v>
      </c>
      <c r="K1083" s="153"/>
      <c r="L1083" s="30"/>
      <c r="M1083" s="154" t="s">
        <v>2156</v>
      </c>
      <c r="N1083" s="155" t="s">
        <v>2172</v>
      </c>
      <c r="O1083" s="156">
        <v>2.5000000000000001E-2</v>
      </c>
      <c r="P1083" s="156">
        <f>O1083*H1083</f>
        <v>14.675000000000001</v>
      </c>
      <c r="Q1083" s="156">
        <v>9.0000000000000006E-5</v>
      </c>
      <c r="R1083" s="156">
        <f>Q1083*H1083</f>
        <v>5.2830000000000002E-2</v>
      </c>
      <c r="S1083" s="156">
        <v>0</v>
      </c>
      <c r="T1083" s="157">
        <f>S1083*H1083</f>
        <v>0</v>
      </c>
      <c r="U1083" s="29"/>
      <c r="V1083" s="29"/>
      <c r="W1083" s="29"/>
      <c r="X1083" s="29"/>
      <c r="Y1083" s="29"/>
      <c r="Z1083" s="29"/>
      <c r="AA1083" s="29"/>
      <c r="AB1083" s="29"/>
      <c r="AC1083" s="29"/>
      <c r="AD1083" s="29"/>
      <c r="AE1083" s="29"/>
      <c r="AR1083" s="158" t="s">
        <v>2389</v>
      </c>
      <c r="AT1083" s="158" t="s">
        <v>2618</v>
      </c>
      <c r="AU1083" s="158" t="s">
        <v>2217</v>
      </c>
      <c r="AY1083" s="17" t="s">
        <v>2612</v>
      </c>
      <c r="BE1083" s="159">
        <f>IF(N1083="základní",J1083,0)</f>
        <v>0</v>
      </c>
      <c r="BF1083" s="159">
        <f>IF(N1083="snížená",J1083,0)</f>
        <v>0</v>
      </c>
      <c r="BG1083" s="159">
        <f>IF(N1083="zákl. přenesená",J1083,0)</f>
        <v>0</v>
      </c>
      <c r="BH1083" s="159">
        <f>IF(N1083="sníž. přenesená",J1083,0)</f>
        <v>0</v>
      </c>
      <c r="BI1083" s="159">
        <f>IF(N1083="nulová",J1083,0)</f>
        <v>0</v>
      </c>
      <c r="BJ1083" s="17" t="s">
        <v>2215</v>
      </c>
      <c r="BK1083" s="159">
        <f>ROUND(I1083*H1083,2)</f>
        <v>0</v>
      </c>
      <c r="BL1083" s="17" t="s">
        <v>2389</v>
      </c>
      <c r="BM1083" s="158" t="s">
        <v>902</v>
      </c>
    </row>
    <row r="1084" spans="1:65" s="12" customFormat="1">
      <c r="B1084" s="160"/>
      <c r="D1084" s="161" t="s">
        <v>2624</v>
      </c>
      <c r="E1084" s="162" t="s">
        <v>2156</v>
      </c>
      <c r="F1084" s="163" t="s">
        <v>903</v>
      </c>
      <c r="H1084" s="162" t="s">
        <v>2156</v>
      </c>
      <c r="I1084" s="345"/>
      <c r="L1084" s="160"/>
      <c r="M1084" s="164"/>
      <c r="N1084" s="165"/>
      <c r="O1084" s="165"/>
      <c r="P1084" s="165"/>
      <c r="Q1084" s="165"/>
      <c r="R1084" s="165"/>
      <c r="S1084" s="165"/>
      <c r="T1084" s="166"/>
      <c r="AT1084" s="162" t="s">
        <v>2624</v>
      </c>
      <c r="AU1084" s="162" t="s">
        <v>2217</v>
      </c>
      <c r="AV1084" s="12" t="s">
        <v>2215</v>
      </c>
      <c r="AW1084" s="12" t="s">
        <v>26</v>
      </c>
      <c r="AX1084" s="12" t="s">
        <v>2207</v>
      </c>
      <c r="AY1084" s="162" t="s">
        <v>2612</v>
      </c>
    </row>
    <row r="1085" spans="1:65" s="12" customFormat="1">
      <c r="B1085" s="160"/>
      <c r="D1085" s="161" t="s">
        <v>2624</v>
      </c>
      <c r="E1085" s="162" t="s">
        <v>2156</v>
      </c>
      <c r="F1085" s="163" t="s">
        <v>2742</v>
      </c>
      <c r="H1085" s="162" t="s">
        <v>2156</v>
      </c>
      <c r="I1085" s="345"/>
      <c r="L1085" s="160"/>
      <c r="M1085" s="164"/>
      <c r="N1085" s="165"/>
      <c r="O1085" s="165"/>
      <c r="P1085" s="165"/>
      <c r="Q1085" s="165"/>
      <c r="R1085" s="165"/>
      <c r="S1085" s="165"/>
      <c r="T1085" s="166"/>
      <c r="AT1085" s="162" t="s">
        <v>2624</v>
      </c>
      <c r="AU1085" s="162" t="s">
        <v>2217</v>
      </c>
      <c r="AV1085" s="12" t="s">
        <v>2215</v>
      </c>
      <c r="AW1085" s="12" t="s">
        <v>26</v>
      </c>
      <c r="AX1085" s="12" t="s">
        <v>2207</v>
      </c>
      <c r="AY1085" s="162" t="s">
        <v>2612</v>
      </c>
    </row>
    <row r="1086" spans="1:65" s="13" customFormat="1">
      <c r="B1086" s="167"/>
      <c r="D1086" s="161" t="s">
        <v>2624</v>
      </c>
      <c r="E1086" s="168" t="s">
        <v>2156</v>
      </c>
      <c r="F1086" s="169" t="s">
        <v>491</v>
      </c>
      <c r="H1086" s="170">
        <v>42</v>
      </c>
      <c r="I1086" s="346"/>
      <c r="L1086" s="167"/>
      <c r="M1086" s="171"/>
      <c r="N1086" s="172"/>
      <c r="O1086" s="172"/>
      <c r="P1086" s="172"/>
      <c r="Q1086" s="172"/>
      <c r="R1086" s="172"/>
      <c r="S1086" s="172"/>
      <c r="T1086" s="173"/>
      <c r="AT1086" s="168" t="s">
        <v>2624</v>
      </c>
      <c r="AU1086" s="168" t="s">
        <v>2217</v>
      </c>
      <c r="AV1086" s="13" t="s">
        <v>2217</v>
      </c>
      <c r="AW1086" s="13" t="s">
        <v>26</v>
      </c>
      <c r="AX1086" s="13" t="s">
        <v>2207</v>
      </c>
      <c r="AY1086" s="168" t="s">
        <v>2612</v>
      </c>
    </row>
    <row r="1087" spans="1:65" s="12" customFormat="1">
      <c r="B1087" s="160"/>
      <c r="D1087" s="161" t="s">
        <v>2624</v>
      </c>
      <c r="E1087" s="162" t="s">
        <v>2156</v>
      </c>
      <c r="F1087" s="163" t="s">
        <v>903</v>
      </c>
      <c r="H1087" s="162" t="s">
        <v>2156</v>
      </c>
      <c r="I1087" s="345"/>
      <c r="L1087" s="160"/>
      <c r="M1087" s="164"/>
      <c r="N1087" s="165"/>
      <c r="O1087" s="165"/>
      <c r="P1087" s="165"/>
      <c r="Q1087" s="165"/>
      <c r="R1087" s="165"/>
      <c r="S1087" s="165"/>
      <c r="T1087" s="166"/>
      <c r="AT1087" s="162" t="s">
        <v>2624</v>
      </c>
      <c r="AU1087" s="162" t="s">
        <v>2217</v>
      </c>
      <c r="AV1087" s="12" t="s">
        <v>2215</v>
      </c>
      <c r="AW1087" s="12" t="s">
        <v>26</v>
      </c>
      <c r="AX1087" s="12" t="s">
        <v>2207</v>
      </c>
      <c r="AY1087" s="162" t="s">
        <v>2612</v>
      </c>
    </row>
    <row r="1088" spans="1:65" s="13" customFormat="1">
      <c r="B1088" s="167"/>
      <c r="D1088" s="161" t="s">
        <v>2624</v>
      </c>
      <c r="E1088" s="168" t="s">
        <v>2156</v>
      </c>
      <c r="F1088" s="169" t="s">
        <v>2353</v>
      </c>
      <c r="H1088" s="170">
        <v>545</v>
      </c>
      <c r="I1088" s="346"/>
      <c r="L1088" s="167"/>
      <c r="M1088" s="171"/>
      <c r="N1088" s="172"/>
      <c r="O1088" s="172"/>
      <c r="P1088" s="172"/>
      <c r="Q1088" s="172"/>
      <c r="R1088" s="172"/>
      <c r="S1088" s="172"/>
      <c r="T1088" s="173"/>
      <c r="AT1088" s="168" t="s">
        <v>2624</v>
      </c>
      <c r="AU1088" s="168" t="s">
        <v>2217</v>
      </c>
      <c r="AV1088" s="13" t="s">
        <v>2217</v>
      </c>
      <c r="AW1088" s="13" t="s">
        <v>26</v>
      </c>
      <c r="AX1088" s="13" t="s">
        <v>2207</v>
      </c>
      <c r="AY1088" s="168" t="s">
        <v>2612</v>
      </c>
    </row>
    <row r="1089" spans="1:65" s="15" customFormat="1">
      <c r="B1089" s="181"/>
      <c r="D1089" s="161" t="s">
        <v>2624</v>
      </c>
      <c r="E1089" s="182" t="s">
        <v>2454</v>
      </c>
      <c r="F1089" s="183" t="s">
        <v>2641</v>
      </c>
      <c r="H1089" s="184">
        <v>587</v>
      </c>
      <c r="I1089" s="348"/>
      <c r="L1089" s="181"/>
      <c r="M1089" s="185"/>
      <c r="N1089" s="186"/>
      <c r="O1089" s="186"/>
      <c r="P1089" s="186"/>
      <c r="Q1089" s="186"/>
      <c r="R1089" s="186"/>
      <c r="S1089" s="186"/>
      <c r="T1089" s="187"/>
      <c r="AT1089" s="182" t="s">
        <v>2624</v>
      </c>
      <c r="AU1089" s="182" t="s">
        <v>2217</v>
      </c>
      <c r="AV1089" s="15" t="s">
        <v>2389</v>
      </c>
      <c r="AW1089" s="15" t="s">
        <v>26</v>
      </c>
      <c r="AX1089" s="15" t="s">
        <v>2215</v>
      </c>
      <c r="AY1089" s="182" t="s">
        <v>2612</v>
      </c>
    </row>
    <row r="1090" spans="1:65" s="1" customFormat="1" ht="16.5" customHeight="1">
      <c r="A1090" s="29"/>
      <c r="B1090" s="146"/>
      <c r="C1090" s="147" t="s">
        <v>899</v>
      </c>
      <c r="D1090" s="147" t="s">
        <v>2618</v>
      </c>
      <c r="E1090" s="148" t="s">
        <v>906</v>
      </c>
      <c r="F1090" s="149" t="s">
        <v>907</v>
      </c>
      <c r="G1090" s="150" t="s">
        <v>3034</v>
      </c>
      <c r="H1090" s="151">
        <v>14</v>
      </c>
      <c r="I1090" s="344"/>
      <c r="J1090" s="152">
        <f>ROUND(I1090*H1090,2)</f>
        <v>0</v>
      </c>
      <c r="K1090" s="153"/>
      <c r="L1090" s="30"/>
      <c r="M1090" s="154" t="s">
        <v>2156</v>
      </c>
      <c r="N1090" s="155" t="s">
        <v>2172</v>
      </c>
      <c r="O1090" s="156">
        <v>8.3000000000000004E-2</v>
      </c>
      <c r="P1090" s="156">
        <f>O1090*H1090</f>
        <v>1.1620000000000001</v>
      </c>
      <c r="Q1090" s="156">
        <v>4.6000000000000001E-4</v>
      </c>
      <c r="R1090" s="156">
        <f>Q1090*H1090</f>
        <v>6.4400000000000004E-3</v>
      </c>
      <c r="S1090" s="156">
        <v>0</v>
      </c>
      <c r="T1090" s="157">
        <f>S1090*H1090</f>
        <v>0</v>
      </c>
      <c r="U1090" s="29"/>
      <c r="V1090" s="29"/>
      <c r="W1090" s="29"/>
      <c r="X1090" s="29"/>
      <c r="Y1090" s="29"/>
      <c r="Z1090" s="29"/>
      <c r="AA1090" s="29"/>
      <c r="AB1090" s="29"/>
      <c r="AC1090" s="29"/>
      <c r="AD1090" s="29"/>
      <c r="AE1090" s="29"/>
      <c r="AR1090" s="158" t="s">
        <v>2389</v>
      </c>
      <c r="AT1090" s="158" t="s">
        <v>2618</v>
      </c>
      <c r="AU1090" s="158" t="s">
        <v>2217</v>
      </c>
      <c r="AY1090" s="17" t="s">
        <v>2612</v>
      </c>
      <c r="BE1090" s="159">
        <f>IF(N1090="základní",J1090,0)</f>
        <v>0</v>
      </c>
      <c r="BF1090" s="159">
        <f>IF(N1090="snížená",J1090,0)</f>
        <v>0</v>
      </c>
      <c r="BG1090" s="159">
        <f>IF(N1090="zákl. přenesená",J1090,0)</f>
        <v>0</v>
      </c>
      <c r="BH1090" s="159">
        <f>IF(N1090="sníž. přenesená",J1090,0)</f>
        <v>0</v>
      </c>
      <c r="BI1090" s="159">
        <f>IF(N1090="nulová",J1090,0)</f>
        <v>0</v>
      </c>
      <c r="BJ1090" s="17" t="s">
        <v>2215</v>
      </c>
      <c r="BK1090" s="159">
        <f>ROUND(I1090*H1090,2)</f>
        <v>0</v>
      </c>
      <c r="BL1090" s="17" t="s">
        <v>2389</v>
      </c>
      <c r="BM1090" s="158" t="s">
        <v>908</v>
      </c>
    </row>
    <row r="1091" spans="1:65" s="13" customFormat="1">
      <c r="B1091" s="167"/>
      <c r="D1091" s="161" t="s">
        <v>2624</v>
      </c>
      <c r="E1091" s="168" t="s">
        <v>2156</v>
      </c>
      <c r="F1091" s="169" t="s">
        <v>492</v>
      </c>
      <c r="H1091" s="170">
        <v>14</v>
      </c>
      <c r="I1091" s="346"/>
      <c r="L1091" s="167"/>
      <c r="M1091" s="171"/>
      <c r="N1091" s="172"/>
      <c r="O1091" s="172"/>
      <c r="P1091" s="172"/>
      <c r="Q1091" s="172"/>
      <c r="R1091" s="172"/>
      <c r="S1091" s="172"/>
      <c r="T1091" s="173"/>
      <c r="AT1091" s="168" t="s">
        <v>2624</v>
      </c>
      <c r="AU1091" s="168" t="s">
        <v>2217</v>
      </c>
      <c r="AV1091" s="13" t="s">
        <v>2217</v>
      </c>
      <c r="AW1091" s="13" t="s">
        <v>26</v>
      </c>
      <c r="AX1091" s="13" t="s">
        <v>2207</v>
      </c>
      <c r="AY1091" s="168" t="s">
        <v>2612</v>
      </c>
    </row>
    <row r="1092" spans="1:65" s="15" customFormat="1">
      <c r="B1092" s="181"/>
      <c r="D1092" s="161" t="s">
        <v>2624</v>
      </c>
      <c r="E1092" s="182" t="s">
        <v>2156</v>
      </c>
      <c r="F1092" s="183" t="s">
        <v>2641</v>
      </c>
      <c r="H1092" s="184">
        <v>14</v>
      </c>
      <c r="I1092" s="348"/>
      <c r="L1092" s="181"/>
      <c r="M1092" s="185"/>
      <c r="N1092" s="186"/>
      <c r="O1092" s="186"/>
      <c r="P1092" s="186"/>
      <c r="Q1092" s="186"/>
      <c r="R1092" s="186"/>
      <c r="S1092" s="186"/>
      <c r="T1092" s="187"/>
      <c r="AT1092" s="182" t="s">
        <v>2624</v>
      </c>
      <c r="AU1092" s="182" t="s">
        <v>2217</v>
      </c>
      <c r="AV1092" s="15" t="s">
        <v>2389</v>
      </c>
      <c r="AW1092" s="15" t="s">
        <v>26</v>
      </c>
      <c r="AX1092" s="15" t="s">
        <v>2215</v>
      </c>
      <c r="AY1092" s="182" t="s">
        <v>2612</v>
      </c>
    </row>
    <row r="1093" spans="1:65" s="1" customFormat="1" ht="16.5" customHeight="1">
      <c r="A1093" s="29"/>
      <c r="B1093" s="146"/>
      <c r="C1093" s="147" t="s">
        <v>905</v>
      </c>
      <c r="D1093" s="147" t="s">
        <v>2618</v>
      </c>
      <c r="E1093" s="148" t="s">
        <v>914</v>
      </c>
      <c r="F1093" s="149" t="s">
        <v>915</v>
      </c>
      <c r="G1093" s="150" t="s">
        <v>2357</v>
      </c>
      <c r="H1093" s="151">
        <v>2</v>
      </c>
      <c r="I1093" s="344"/>
      <c r="J1093" s="152">
        <f>ROUND(I1093*H1093,2)</f>
        <v>0</v>
      </c>
      <c r="K1093" s="153"/>
      <c r="L1093" s="30"/>
      <c r="M1093" s="154" t="s">
        <v>2156</v>
      </c>
      <c r="N1093" s="155" t="s">
        <v>2172</v>
      </c>
      <c r="O1093" s="156">
        <v>0</v>
      </c>
      <c r="P1093" s="156">
        <f>O1093*H1093</f>
        <v>0</v>
      </c>
      <c r="Q1093" s="156">
        <v>0</v>
      </c>
      <c r="R1093" s="156">
        <f>Q1093*H1093</f>
        <v>0</v>
      </c>
      <c r="S1093" s="156">
        <v>0</v>
      </c>
      <c r="T1093" s="157">
        <f>S1093*H1093</f>
        <v>0</v>
      </c>
      <c r="U1093" s="29"/>
      <c r="V1093" s="29"/>
      <c r="W1093" s="29"/>
      <c r="X1093" s="29"/>
      <c r="Y1093" s="29"/>
      <c r="Z1093" s="29"/>
      <c r="AA1093" s="29"/>
      <c r="AB1093" s="29"/>
      <c r="AC1093" s="29"/>
      <c r="AD1093" s="29"/>
      <c r="AE1093" s="29"/>
      <c r="AR1093" s="158" t="s">
        <v>2389</v>
      </c>
      <c r="AT1093" s="158" t="s">
        <v>2618</v>
      </c>
      <c r="AU1093" s="158" t="s">
        <v>2217</v>
      </c>
      <c r="AY1093" s="17" t="s">
        <v>2612</v>
      </c>
      <c r="BE1093" s="159">
        <f>IF(N1093="základní",J1093,0)</f>
        <v>0</v>
      </c>
      <c r="BF1093" s="159">
        <f>IF(N1093="snížená",J1093,0)</f>
        <v>0</v>
      </c>
      <c r="BG1093" s="159">
        <f>IF(N1093="zákl. přenesená",J1093,0)</f>
        <v>0</v>
      </c>
      <c r="BH1093" s="159">
        <f>IF(N1093="sníž. přenesená",J1093,0)</f>
        <v>0</v>
      </c>
      <c r="BI1093" s="159">
        <f>IF(N1093="nulová",J1093,0)</f>
        <v>0</v>
      </c>
      <c r="BJ1093" s="17" t="s">
        <v>2215</v>
      </c>
      <c r="BK1093" s="159">
        <f>ROUND(I1093*H1093,2)</f>
        <v>0</v>
      </c>
      <c r="BL1093" s="17" t="s">
        <v>2389</v>
      </c>
      <c r="BM1093" s="158" t="s">
        <v>916</v>
      </c>
    </row>
    <row r="1094" spans="1:65" s="13" customFormat="1">
      <c r="B1094" s="167"/>
      <c r="D1094" s="161" t="s">
        <v>2624</v>
      </c>
      <c r="E1094" s="168" t="s">
        <v>2156</v>
      </c>
      <c r="F1094" s="169" t="s">
        <v>2370</v>
      </c>
      <c r="H1094" s="170">
        <v>2</v>
      </c>
      <c r="I1094" s="346"/>
      <c r="L1094" s="167"/>
      <c r="M1094" s="171"/>
      <c r="N1094" s="172"/>
      <c r="O1094" s="172"/>
      <c r="P1094" s="172"/>
      <c r="Q1094" s="172"/>
      <c r="R1094" s="172"/>
      <c r="S1094" s="172"/>
      <c r="T1094" s="173"/>
      <c r="AT1094" s="168" t="s">
        <v>2624</v>
      </c>
      <c r="AU1094" s="168" t="s">
        <v>2217</v>
      </c>
      <c r="AV1094" s="13" t="s">
        <v>2217</v>
      </c>
      <c r="AW1094" s="13" t="s">
        <v>26</v>
      </c>
      <c r="AX1094" s="13" t="s">
        <v>2207</v>
      </c>
      <c r="AY1094" s="168" t="s">
        <v>2612</v>
      </c>
    </row>
    <row r="1095" spans="1:65" s="15" customFormat="1">
      <c r="B1095" s="181"/>
      <c r="D1095" s="161" t="s">
        <v>2624</v>
      </c>
      <c r="E1095" s="182" t="s">
        <v>2156</v>
      </c>
      <c r="F1095" s="183" t="s">
        <v>2641</v>
      </c>
      <c r="H1095" s="184">
        <v>2</v>
      </c>
      <c r="I1095" s="348"/>
      <c r="L1095" s="181"/>
      <c r="M1095" s="185"/>
      <c r="N1095" s="186"/>
      <c r="O1095" s="186"/>
      <c r="P1095" s="186"/>
      <c r="Q1095" s="186"/>
      <c r="R1095" s="186"/>
      <c r="S1095" s="186"/>
      <c r="T1095" s="187"/>
      <c r="AT1095" s="182" t="s">
        <v>2624</v>
      </c>
      <c r="AU1095" s="182" t="s">
        <v>2217</v>
      </c>
      <c r="AV1095" s="15" t="s">
        <v>2389</v>
      </c>
      <c r="AW1095" s="15" t="s">
        <v>26</v>
      </c>
      <c r="AX1095" s="15" t="s">
        <v>2215</v>
      </c>
      <c r="AY1095" s="182" t="s">
        <v>2612</v>
      </c>
    </row>
    <row r="1096" spans="1:65" s="1" customFormat="1" ht="16.5" customHeight="1">
      <c r="A1096" s="29"/>
      <c r="B1096" s="146"/>
      <c r="C1096" s="147" t="s">
        <v>909</v>
      </c>
      <c r="D1096" s="147" t="s">
        <v>2618</v>
      </c>
      <c r="E1096" s="148" t="s">
        <v>918</v>
      </c>
      <c r="F1096" s="149" t="s">
        <v>919</v>
      </c>
      <c r="G1096" s="150" t="s">
        <v>2357</v>
      </c>
      <c r="H1096" s="151">
        <v>1</v>
      </c>
      <c r="I1096" s="344"/>
      <c r="J1096" s="152">
        <f>ROUND(I1096*H1096,2)</f>
        <v>0</v>
      </c>
      <c r="K1096" s="153"/>
      <c r="L1096" s="30"/>
      <c r="M1096" s="154" t="s">
        <v>2156</v>
      </c>
      <c r="N1096" s="155" t="s">
        <v>2172</v>
      </c>
      <c r="O1096" s="156">
        <v>0</v>
      </c>
      <c r="P1096" s="156">
        <f>O1096*H1096</f>
        <v>0</v>
      </c>
      <c r="Q1096" s="156">
        <v>0.1</v>
      </c>
      <c r="R1096" s="156">
        <f>Q1096*H1096</f>
        <v>0.1</v>
      </c>
      <c r="S1096" s="156">
        <v>0</v>
      </c>
      <c r="T1096" s="157">
        <f>S1096*H1096</f>
        <v>0</v>
      </c>
      <c r="U1096" s="29"/>
      <c r="V1096" s="29"/>
      <c r="W1096" s="29"/>
      <c r="X1096" s="29"/>
      <c r="Y1096" s="29"/>
      <c r="Z1096" s="29"/>
      <c r="AA1096" s="29"/>
      <c r="AB1096" s="29"/>
      <c r="AC1096" s="29"/>
      <c r="AD1096" s="29"/>
      <c r="AE1096" s="29"/>
      <c r="AR1096" s="158" t="s">
        <v>2389</v>
      </c>
      <c r="AT1096" s="158" t="s">
        <v>2618</v>
      </c>
      <c r="AU1096" s="158" t="s">
        <v>2217</v>
      </c>
      <c r="AY1096" s="17" t="s">
        <v>2612</v>
      </c>
      <c r="BE1096" s="159">
        <f>IF(N1096="základní",J1096,0)</f>
        <v>0</v>
      </c>
      <c r="BF1096" s="159">
        <f>IF(N1096="snížená",J1096,0)</f>
        <v>0</v>
      </c>
      <c r="BG1096" s="159">
        <f>IF(N1096="zákl. přenesená",J1096,0)</f>
        <v>0</v>
      </c>
      <c r="BH1096" s="159">
        <f>IF(N1096="sníž. přenesená",J1096,0)</f>
        <v>0</v>
      </c>
      <c r="BI1096" s="159">
        <f>IF(N1096="nulová",J1096,0)</f>
        <v>0</v>
      </c>
      <c r="BJ1096" s="17" t="s">
        <v>2215</v>
      </c>
      <c r="BK1096" s="159">
        <f>ROUND(I1096*H1096,2)</f>
        <v>0</v>
      </c>
      <c r="BL1096" s="17" t="s">
        <v>2389</v>
      </c>
      <c r="BM1096" s="158" t="s">
        <v>493</v>
      </c>
    </row>
    <row r="1097" spans="1:65" s="13" customFormat="1">
      <c r="B1097" s="167"/>
      <c r="D1097" s="161" t="s">
        <v>2624</v>
      </c>
      <c r="E1097" s="168" t="s">
        <v>2156</v>
      </c>
      <c r="F1097" s="169" t="s">
        <v>2215</v>
      </c>
      <c r="H1097" s="170">
        <v>1</v>
      </c>
      <c r="I1097" s="346"/>
      <c r="L1097" s="167"/>
      <c r="M1097" s="171"/>
      <c r="N1097" s="172"/>
      <c r="O1097" s="172"/>
      <c r="P1097" s="172"/>
      <c r="Q1097" s="172"/>
      <c r="R1097" s="172"/>
      <c r="S1097" s="172"/>
      <c r="T1097" s="173"/>
      <c r="AT1097" s="168" t="s">
        <v>2624</v>
      </c>
      <c r="AU1097" s="168" t="s">
        <v>2217</v>
      </c>
      <c r="AV1097" s="13" t="s">
        <v>2217</v>
      </c>
      <c r="AW1097" s="13" t="s">
        <v>26</v>
      </c>
      <c r="AX1097" s="13" t="s">
        <v>2207</v>
      </c>
      <c r="AY1097" s="168" t="s">
        <v>2612</v>
      </c>
    </row>
    <row r="1098" spans="1:65" s="15" customFormat="1">
      <c r="B1098" s="181"/>
      <c r="D1098" s="161" t="s">
        <v>2624</v>
      </c>
      <c r="E1098" s="182" t="s">
        <v>2156</v>
      </c>
      <c r="F1098" s="183" t="s">
        <v>2641</v>
      </c>
      <c r="H1098" s="184">
        <v>1</v>
      </c>
      <c r="I1098" s="348"/>
      <c r="L1098" s="181"/>
      <c r="M1098" s="185"/>
      <c r="N1098" s="186"/>
      <c r="O1098" s="186"/>
      <c r="P1098" s="186"/>
      <c r="Q1098" s="186"/>
      <c r="R1098" s="186"/>
      <c r="S1098" s="186"/>
      <c r="T1098" s="187"/>
      <c r="AT1098" s="182" t="s">
        <v>2624</v>
      </c>
      <c r="AU1098" s="182" t="s">
        <v>2217</v>
      </c>
      <c r="AV1098" s="15" t="s">
        <v>2389</v>
      </c>
      <c r="AW1098" s="15" t="s">
        <v>26</v>
      </c>
      <c r="AX1098" s="15" t="s">
        <v>2215</v>
      </c>
      <c r="AY1098" s="182" t="s">
        <v>2612</v>
      </c>
    </row>
    <row r="1099" spans="1:65" s="11" customFormat="1" ht="22.9" customHeight="1">
      <c r="B1099" s="134"/>
      <c r="D1099" s="135" t="s">
        <v>2206</v>
      </c>
      <c r="E1099" s="144" t="s">
        <v>3298</v>
      </c>
      <c r="F1099" s="144" t="s">
        <v>921</v>
      </c>
      <c r="I1099" s="350"/>
      <c r="J1099" s="145">
        <f>BK1099</f>
        <v>0</v>
      </c>
      <c r="L1099" s="134"/>
      <c r="M1099" s="138"/>
      <c r="N1099" s="139"/>
      <c r="O1099" s="139"/>
      <c r="P1099" s="140">
        <f>SUM(P1100:P1142)</f>
        <v>451.35</v>
      </c>
      <c r="Q1099" s="139"/>
      <c r="R1099" s="140">
        <f>SUM(R1100:R1142)</f>
        <v>6.77039875</v>
      </c>
      <c r="S1099" s="139"/>
      <c r="T1099" s="141">
        <f>SUM(T1100:T1142)</f>
        <v>0</v>
      </c>
      <c r="AR1099" s="135" t="s">
        <v>2215</v>
      </c>
      <c r="AT1099" s="142" t="s">
        <v>2206</v>
      </c>
      <c r="AU1099" s="142" t="s">
        <v>2215</v>
      </c>
      <c r="AY1099" s="135" t="s">
        <v>2612</v>
      </c>
      <c r="BK1099" s="143">
        <f>SUM(BK1100:BK1142)</f>
        <v>0</v>
      </c>
    </row>
    <row r="1100" spans="1:65" s="1" customFormat="1" ht="16.5" customHeight="1">
      <c r="A1100" s="29"/>
      <c r="B1100" s="146"/>
      <c r="C1100" s="147" t="s">
        <v>913</v>
      </c>
      <c r="D1100" s="147" t="s">
        <v>2618</v>
      </c>
      <c r="E1100" s="148" t="s">
        <v>923</v>
      </c>
      <c r="F1100" s="149" t="s">
        <v>924</v>
      </c>
      <c r="G1100" s="150" t="s">
        <v>2345</v>
      </c>
      <c r="H1100" s="151">
        <v>42.5</v>
      </c>
      <c r="I1100" s="344"/>
      <c r="J1100" s="152">
        <f>ROUND(I1100*H1100,2)</f>
        <v>0</v>
      </c>
      <c r="K1100" s="153"/>
      <c r="L1100" s="30"/>
      <c r="M1100" s="154" t="s">
        <v>2156</v>
      </c>
      <c r="N1100" s="155" t="s">
        <v>2172</v>
      </c>
      <c r="O1100" s="156">
        <v>0.124</v>
      </c>
      <c r="P1100" s="156">
        <f>O1100*H1100</f>
        <v>5.27</v>
      </c>
      <c r="Q1100" s="156">
        <v>0</v>
      </c>
      <c r="R1100" s="156">
        <f>Q1100*H1100</f>
        <v>0</v>
      </c>
      <c r="S1100" s="156">
        <v>0</v>
      </c>
      <c r="T1100" s="157">
        <f>S1100*H1100</f>
        <v>0</v>
      </c>
      <c r="U1100" s="29"/>
      <c r="V1100" s="29"/>
      <c r="W1100" s="29"/>
      <c r="X1100" s="29"/>
      <c r="Y1100" s="29"/>
      <c r="Z1100" s="29"/>
      <c r="AA1100" s="29"/>
      <c r="AB1100" s="29"/>
      <c r="AC1100" s="29"/>
      <c r="AD1100" s="29"/>
      <c r="AE1100" s="29"/>
      <c r="AR1100" s="158" t="s">
        <v>2389</v>
      </c>
      <c r="AT1100" s="158" t="s">
        <v>2618</v>
      </c>
      <c r="AU1100" s="158" t="s">
        <v>2217</v>
      </c>
      <c r="AY1100" s="17" t="s">
        <v>2612</v>
      </c>
      <c r="BE1100" s="159">
        <f>IF(N1100="základní",J1100,0)</f>
        <v>0</v>
      </c>
      <c r="BF1100" s="159">
        <f>IF(N1100="snížená",J1100,0)</f>
        <v>0</v>
      </c>
      <c r="BG1100" s="159">
        <f>IF(N1100="zákl. přenesená",J1100,0)</f>
        <v>0</v>
      </c>
      <c r="BH1100" s="159">
        <f>IF(N1100="sníž. přenesená",J1100,0)</f>
        <v>0</v>
      </c>
      <c r="BI1100" s="159">
        <f>IF(N1100="nulová",J1100,0)</f>
        <v>0</v>
      </c>
      <c r="BJ1100" s="17" t="s">
        <v>2215</v>
      </c>
      <c r="BK1100" s="159">
        <f>ROUND(I1100*H1100,2)</f>
        <v>0</v>
      </c>
      <c r="BL1100" s="17" t="s">
        <v>2389</v>
      </c>
      <c r="BM1100" s="158" t="s">
        <v>925</v>
      </c>
    </row>
    <row r="1101" spans="1:65" s="13" customFormat="1">
      <c r="B1101" s="167"/>
      <c r="D1101" s="161" t="s">
        <v>2624</v>
      </c>
      <c r="E1101" s="168" t="s">
        <v>2156</v>
      </c>
      <c r="F1101" s="169" t="s">
        <v>926</v>
      </c>
      <c r="H1101" s="170">
        <v>42.5</v>
      </c>
      <c r="I1101" s="346"/>
      <c r="L1101" s="167"/>
      <c r="M1101" s="171"/>
      <c r="N1101" s="172"/>
      <c r="O1101" s="172"/>
      <c r="P1101" s="172"/>
      <c r="Q1101" s="172"/>
      <c r="R1101" s="172"/>
      <c r="S1101" s="172"/>
      <c r="T1101" s="173"/>
      <c r="AT1101" s="168" t="s">
        <v>2624</v>
      </c>
      <c r="AU1101" s="168" t="s">
        <v>2217</v>
      </c>
      <c r="AV1101" s="13" t="s">
        <v>2217</v>
      </c>
      <c r="AW1101" s="13" t="s">
        <v>26</v>
      </c>
      <c r="AX1101" s="13" t="s">
        <v>2207</v>
      </c>
      <c r="AY1101" s="168" t="s">
        <v>2612</v>
      </c>
    </row>
    <row r="1102" spans="1:65" s="15" customFormat="1">
      <c r="B1102" s="181"/>
      <c r="D1102" s="161" t="s">
        <v>2624</v>
      </c>
      <c r="E1102" s="182" t="s">
        <v>2448</v>
      </c>
      <c r="F1102" s="183" t="s">
        <v>2641</v>
      </c>
      <c r="H1102" s="184">
        <v>42.5</v>
      </c>
      <c r="I1102" s="348"/>
      <c r="L1102" s="181"/>
      <c r="M1102" s="185"/>
      <c r="N1102" s="186"/>
      <c r="O1102" s="186"/>
      <c r="P1102" s="186"/>
      <c r="Q1102" s="186"/>
      <c r="R1102" s="186"/>
      <c r="S1102" s="186"/>
      <c r="T1102" s="187"/>
      <c r="AT1102" s="182" t="s">
        <v>2624</v>
      </c>
      <c r="AU1102" s="182" t="s">
        <v>2217</v>
      </c>
      <c r="AV1102" s="15" t="s">
        <v>2389</v>
      </c>
      <c r="AW1102" s="15" t="s">
        <v>26</v>
      </c>
      <c r="AX1102" s="15" t="s">
        <v>2215</v>
      </c>
      <c r="AY1102" s="182" t="s">
        <v>2612</v>
      </c>
    </row>
    <row r="1103" spans="1:65" s="1" customFormat="1" ht="16.5" customHeight="1">
      <c r="A1103" s="29"/>
      <c r="B1103" s="146"/>
      <c r="C1103" s="188" t="s">
        <v>917</v>
      </c>
      <c r="D1103" s="188" t="s">
        <v>2855</v>
      </c>
      <c r="E1103" s="189" t="s">
        <v>928</v>
      </c>
      <c r="F1103" s="190" t="s">
        <v>929</v>
      </c>
      <c r="G1103" s="191" t="s">
        <v>2345</v>
      </c>
      <c r="H1103" s="192">
        <v>44.625</v>
      </c>
      <c r="I1103" s="349"/>
      <c r="J1103" s="193">
        <f>ROUND(I1103*H1103,2)</f>
        <v>0</v>
      </c>
      <c r="K1103" s="194"/>
      <c r="L1103" s="195"/>
      <c r="M1103" s="196" t="s">
        <v>2156</v>
      </c>
      <c r="N1103" s="197" t="s">
        <v>2172</v>
      </c>
      <c r="O1103" s="156">
        <v>0</v>
      </c>
      <c r="P1103" s="156">
        <f>O1103*H1103</f>
        <v>0</v>
      </c>
      <c r="Q1103" s="156">
        <v>2.7E-4</v>
      </c>
      <c r="R1103" s="156">
        <f>Q1103*H1103</f>
        <v>1.204875E-2</v>
      </c>
      <c r="S1103" s="156">
        <v>0</v>
      </c>
      <c r="T1103" s="157">
        <f>S1103*H1103</f>
        <v>0</v>
      </c>
      <c r="U1103" s="29"/>
      <c r="V1103" s="29"/>
      <c r="W1103" s="29"/>
      <c r="X1103" s="29"/>
      <c r="Y1103" s="29"/>
      <c r="Z1103" s="29"/>
      <c r="AA1103" s="29"/>
      <c r="AB1103" s="29"/>
      <c r="AC1103" s="29"/>
      <c r="AD1103" s="29"/>
      <c r="AE1103" s="29"/>
      <c r="AR1103" s="158" t="s">
        <v>2342</v>
      </c>
      <c r="AT1103" s="158" t="s">
        <v>2855</v>
      </c>
      <c r="AU1103" s="158" t="s">
        <v>2217</v>
      </c>
      <c r="AY1103" s="17" t="s">
        <v>2612</v>
      </c>
      <c r="BE1103" s="159">
        <f>IF(N1103="základní",J1103,0)</f>
        <v>0</v>
      </c>
      <c r="BF1103" s="159">
        <f>IF(N1103="snížená",J1103,0)</f>
        <v>0</v>
      </c>
      <c r="BG1103" s="159">
        <f>IF(N1103="zákl. přenesená",J1103,0)</f>
        <v>0</v>
      </c>
      <c r="BH1103" s="159">
        <f>IF(N1103="sníž. přenesená",J1103,0)</f>
        <v>0</v>
      </c>
      <c r="BI1103" s="159">
        <f>IF(N1103="nulová",J1103,0)</f>
        <v>0</v>
      </c>
      <c r="BJ1103" s="17" t="s">
        <v>2215</v>
      </c>
      <c r="BK1103" s="159">
        <f>ROUND(I1103*H1103,2)</f>
        <v>0</v>
      </c>
      <c r="BL1103" s="17" t="s">
        <v>2389</v>
      </c>
      <c r="BM1103" s="158" t="s">
        <v>930</v>
      </c>
    </row>
    <row r="1104" spans="1:65" s="13" customFormat="1">
      <c r="B1104" s="167"/>
      <c r="D1104" s="161" t="s">
        <v>2624</v>
      </c>
      <c r="E1104" s="168" t="s">
        <v>2156</v>
      </c>
      <c r="F1104" s="169" t="s">
        <v>931</v>
      </c>
      <c r="H1104" s="170">
        <v>44.625</v>
      </c>
      <c r="I1104" s="346"/>
      <c r="L1104" s="167"/>
      <c r="M1104" s="171"/>
      <c r="N1104" s="172"/>
      <c r="O1104" s="172"/>
      <c r="P1104" s="172"/>
      <c r="Q1104" s="172"/>
      <c r="R1104" s="172"/>
      <c r="S1104" s="172"/>
      <c r="T1104" s="173"/>
      <c r="AT1104" s="168" t="s">
        <v>2624</v>
      </c>
      <c r="AU1104" s="168" t="s">
        <v>2217</v>
      </c>
      <c r="AV1104" s="13" t="s">
        <v>2217</v>
      </c>
      <c r="AW1104" s="13" t="s">
        <v>26</v>
      </c>
      <c r="AX1104" s="13" t="s">
        <v>2207</v>
      </c>
      <c r="AY1104" s="168" t="s">
        <v>2612</v>
      </c>
    </row>
    <row r="1105" spans="1:65" s="15" customFormat="1">
      <c r="B1105" s="181"/>
      <c r="D1105" s="161" t="s">
        <v>2624</v>
      </c>
      <c r="E1105" s="182" t="s">
        <v>2156</v>
      </c>
      <c r="F1105" s="183" t="s">
        <v>2641</v>
      </c>
      <c r="H1105" s="184">
        <v>44.625</v>
      </c>
      <c r="I1105" s="348"/>
      <c r="L1105" s="181"/>
      <c r="M1105" s="185"/>
      <c r="N1105" s="186"/>
      <c r="O1105" s="186"/>
      <c r="P1105" s="186"/>
      <c r="Q1105" s="186"/>
      <c r="R1105" s="186"/>
      <c r="S1105" s="186"/>
      <c r="T1105" s="187"/>
      <c r="AT1105" s="182" t="s">
        <v>2624</v>
      </c>
      <c r="AU1105" s="182" t="s">
        <v>2217</v>
      </c>
      <c r="AV1105" s="15" t="s">
        <v>2389</v>
      </c>
      <c r="AW1105" s="15" t="s">
        <v>26</v>
      </c>
      <c r="AX1105" s="15" t="s">
        <v>2215</v>
      </c>
      <c r="AY1105" s="182" t="s">
        <v>2612</v>
      </c>
    </row>
    <row r="1106" spans="1:65" s="1" customFormat="1" ht="16.5" customHeight="1">
      <c r="A1106" s="29"/>
      <c r="B1106" s="146"/>
      <c r="C1106" s="147" t="s">
        <v>922</v>
      </c>
      <c r="D1106" s="147" t="s">
        <v>2618</v>
      </c>
      <c r="E1106" s="148" t="s">
        <v>933</v>
      </c>
      <c r="F1106" s="149" t="s">
        <v>934</v>
      </c>
      <c r="G1106" s="150" t="s">
        <v>3034</v>
      </c>
      <c r="H1106" s="151">
        <v>85</v>
      </c>
      <c r="I1106" s="344"/>
      <c r="J1106" s="152">
        <f>ROUND(I1106*H1106,2)</f>
        <v>0</v>
      </c>
      <c r="K1106" s="153"/>
      <c r="L1106" s="30"/>
      <c r="M1106" s="154" t="s">
        <v>2156</v>
      </c>
      <c r="N1106" s="155" t="s">
        <v>2172</v>
      </c>
      <c r="O1106" s="156">
        <v>3.4740000000000002</v>
      </c>
      <c r="P1106" s="156">
        <f>O1106*H1106</f>
        <v>295.29000000000002</v>
      </c>
      <c r="Q1106" s="156">
        <v>0</v>
      </c>
      <c r="R1106" s="156">
        <f>Q1106*H1106</f>
        <v>0</v>
      </c>
      <c r="S1106" s="156">
        <v>0</v>
      </c>
      <c r="T1106" s="157">
        <f>S1106*H1106</f>
        <v>0</v>
      </c>
      <c r="U1106" s="29"/>
      <c r="V1106" s="29"/>
      <c r="W1106" s="29"/>
      <c r="X1106" s="29"/>
      <c r="Y1106" s="29"/>
      <c r="Z1106" s="29"/>
      <c r="AA1106" s="29"/>
      <c r="AB1106" s="29"/>
      <c r="AC1106" s="29"/>
      <c r="AD1106" s="29"/>
      <c r="AE1106" s="29"/>
      <c r="AR1106" s="158" t="s">
        <v>2389</v>
      </c>
      <c r="AT1106" s="158" t="s">
        <v>2618</v>
      </c>
      <c r="AU1106" s="158" t="s">
        <v>2217</v>
      </c>
      <c r="AY1106" s="17" t="s">
        <v>2612</v>
      </c>
      <c r="BE1106" s="159">
        <f>IF(N1106="základní",J1106,0)</f>
        <v>0</v>
      </c>
      <c r="BF1106" s="159">
        <f>IF(N1106="snížená",J1106,0)</f>
        <v>0</v>
      </c>
      <c r="BG1106" s="159">
        <f>IF(N1106="zákl. přenesená",J1106,0)</f>
        <v>0</v>
      </c>
      <c r="BH1106" s="159">
        <f>IF(N1106="sníž. přenesená",J1106,0)</f>
        <v>0</v>
      </c>
      <c r="BI1106" s="159">
        <f>IF(N1106="nulová",J1106,0)</f>
        <v>0</v>
      </c>
      <c r="BJ1106" s="17" t="s">
        <v>2215</v>
      </c>
      <c r="BK1106" s="159">
        <f>ROUND(I1106*H1106,2)</f>
        <v>0</v>
      </c>
      <c r="BL1106" s="17" t="s">
        <v>2389</v>
      </c>
      <c r="BM1106" s="158" t="s">
        <v>935</v>
      </c>
    </row>
    <row r="1107" spans="1:65" s="12" customFormat="1">
      <c r="B1107" s="160"/>
      <c r="D1107" s="161" t="s">
        <v>2624</v>
      </c>
      <c r="E1107" s="162" t="s">
        <v>2156</v>
      </c>
      <c r="F1107" s="163" t="s">
        <v>3206</v>
      </c>
      <c r="H1107" s="162" t="s">
        <v>2156</v>
      </c>
      <c r="I1107" s="345"/>
      <c r="L1107" s="160"/>
      <c r="M1107" s="164"/>
      <c r="N1107" s="165"/>
      <c r="O1107" s="165"/>
      <c r="P1107" s="165"/>
      <c r="Q1107" s="165"/>
      <c r="R1107" s="165"/>
      <c r="S1107" s="165"/>
      <c r="T1107" s="166"/>
      <c r="AT1107" s="162" t="s">
        <v>2624</v>
      </c>
      <c r="AU1107" s="162" t="s">
        <v>2217</v>
      </c>
      <c r="AV1107" s="12" t="s">
        <v>2215</v>
      </c>
      <c r="AW1107" s="12" t="s">
        <v>26</v>
      </c>
      <c r="AX1107" s="12" t="s">
        <v>2207</v>
      </c>
      <c r="AY1107" s="162" t="s">
        <v>2612</v>
      </c>
    </row>
    <row r="1108" spans="1:65" s="13" customFormat="1">
      <c r="B1108" s="167"/>
      <c r="D1108" s="161" t="s">
        <v>2624</v>
      </c>
      <c r="E1108" s="168" t="s">
        <v>2156</v>
      </c>
      <c r="F1108" s="169" t="s">
        <v>936</v>
      </c>
      <c r="H1108" s="170">
        <v>85</v>
      </c>
      <c r="I1108" s="346"/>
      <c r="L1108" s="167"/>
      <c r="M1108" s="171"/>
      <c r="N1108" s="172"/>
      <c r="O1108" s="172"/>
      <c r="P1108" s="172"/>
      <c r="Q1108" s="172"/>
      <c r="R1108" s="172"/>
      <c r="S1108" s="172"/>
      <c r="T1108" s="173"/>
      <c r="AT1108" s="168" t="s">
        <v>2624</v>
      </c>
      <c r="AU1108" s="168" t="s">
        <v>2217</v>
      </c>
      <c r="AV1108" s="13" t="s">
        <v>2217</v>
      </c>
      <c r="AW1108" s="13" t="s">
        <v>26</v>
      </c>
      <c r="AX1108" s="13" t="s">
        <v>2207</v>
      </c>
      <c r="AY1108" s="168" t="s">
        <v>2612</v>
      </c>
    </row>
    <row r="1109" spans="1:65" s="15" customFormat="1">
      <c r="B1109" s="181"/>
      <c r="D1109" s="161" t="s">
        <v>2624</v>
      </c>
      <c r="E1109" s="182" t="s">
        <v>2417</v>
      </c>
      <c r="F1109" s="183" t="s">
        <v>2641</v>
      </c>
      <c r="H1109" s="184">
        <v>85</v>
      </c>
      <c r="I1109" s="348"/>
      <c r="L1109" s="181"/>
      <c r="M1109" s="185"/>
      <c r="N1109" s="186"/>
      <c r="O1109" s="186"/>
      <c r="P1109" s="186"/>
      <c r="Q1109" s="186"/>
      <c r="R1109" s="186"/>
      <c r="S1109" s="186"/>
      <c r="T1109" s="187"/>
      <c r="AT1109" s="182" t="s">
        <v>2624</v>
      </c>
      <c r="AU1109" s="182" t="s">
        <v>2217</v>
      </c>
      <c r="AV1109" s="15" t="s">
        <v>2389</v>
      </c>
      <c r="AW1109" s="15" t="s">
        <v>26</v>
      </c>
      <c r="AX1109" s="15" t="s">
        <v>2215</v>
      </c>
      <c r="AY1109" s="182" t="s">
        <v>2612</v>
      </c>
    </row>
    <row r="1110" spans="1:65" s="1" customFormat="1" ht="16.5" customHeight="1">
      <c r="A1110" s="29"/>
      <c r="B1110" s="146"/>
      <c r="C1110" s="188" t="s">
        <v>927</v>
      </c>
      <c r="D1110" s="188" t="s">
        <v>2855</v>
      </c>
      <c r="E1110" s="189" t="s">
        <v>938</v>
      </c>
      <c r="F1110" s="190" t="s">
        <v>939</v>
      </c>
      <c r="G1110" s="191" t="s">
        <v>3034</v>
      </c>
      <c r="H1110" s="192">
        <v>85</v>
      </c>
      <c r="I1110" s="349"/>
      <c r="J1110" s="193">
        <f>ROUND(I1110*H1110,2)</f>
        <v>0</v>
      </c>
      <c r="K1110" s="194"/>
      <c r="L1110" s="195"/>
      <c r="M1110" s="196" t="s">
        <v>2156</v>
      </c>
      <c r="N1110" s="197" t="s">
        <v>2172</v>
      </c>
      <c r="O1110" s="156">
        <v>0</v>
      </c>
      <c r="P1110" s="156">
        <f>O1110*H1110</f>
        <v>0</v>
      </c>
      <c r="Q1110" s="156">
        <v>2.7000000000000001E-3</v>
      </c>
      <c r="R1110" s="156">
        <f>Q1110*H1110</f>
        <v>0.22950000000000001</v>
      </c>
      <c r="S1110" s="156">
        <v>0</v>
      </c>
      <c r="T1110" s="157">
        <f>S1110*H1110</f>
        <v>0</v>
      </c>
      <c r="U1110" s="29"/>
      <c r="V1110" s="29"/>
      <c r="W1110" s="29"/>
      <c r="X1110" s="29"/>
      <c r="Y1110" s="29"/>
      <c r="Z1110" s="29"/>
      <c r="AA1110" s="29"/>
      <c r="AB1110" s="29"/>
      <c r="AC1110" s="29"/>
      <c r="AD1110" s="29"/>
      <c r="AE1110" s="29"/>
      <c r="AR1110" s="158" t="s">
        <v>2342</v>
      </c>
      <c r="AT1110" s="158" t="s">
        <v>2855</v>
      </c>
      <c r="AU1110" s="158" t="s">
        <v>2217</v>
      </c>
      <c r="AY1110" s="17" t="s">
        <v>2612</v>
      </c>
      <c r="BE1110" s="159">
        <f>IF(N1110="základní",J1110,0)</f>
        <v>0</v>
      </c>
      <c r="BF1110" s="159">
        <f>IF(N1110="snížená",J1110,0)</f>
        <v>0</v>
      </c>
      <c r="BG1110" s="159">
        <f>IF(N1110="zákl. přenesená",J1110,0)</f>
        <v>0</v>
      </c>
      <c r="BH1110" s="159">
        <f>IF(N1110="sníž. přenesená",J1110,0)</f>
        <v>0</v>
      </c>
      <c r="BI1110" s="159">
        <f>IF(N1110="nulová",J1110,0)</f>
        <v>0</v>
      </c>
      <c r="BJ1110" s="17" t="s">
        <v>2215</v>
      </c>
      <c r="BK1110" s="159">
        <f>ROUND(I1110*H1110,2)</f>
        <v>0</v>
      </c>
      <c r="BL1110" s="17" t="s">
        <v>2389</v>
      </c>
      <c r="BM1110" s="158" t="s">
        <v>940</v>
      </c>
    </row>
    <row r="1111" spans="1:65" s="13" customFormat="1">
      <c r="B1111" s="167"/>
      <c r="D1111" s="161" t="s">
        <v>2624</v>
      </c>
      <c r="E1111" s="168" t="s">
        <v>2156</v>
      </c>
      <c r="F1111" s="169" t="s">
        <v>2417</v>
      </c>
      <c r="H1111" s="170">
        <v>85</v>
      </c>
      <c r="I1111" s="346"/>
      <c r="L1111" s="167"/>
      <c r="M1111" s="171"/>
      <c r="N1111" s="172"/>
      <c r="O1111" s="172"/>
      <c r="P1111" s="172"/>
      <c r="Q1111" s="172"/>
      <c r="R1111" s="172"/>
      <c r="S1111" s="172"/>
      <c r="T1111" s="173"/>
      <c r="AT1111" s="168" t="s">
        <v>2624</v>
      </c>
      <c r="AU1111" s="168" t="s">
        <v>2217</v>
      </c>
      <c r="AV1111" s="13" t="s">
        <v>2217</v>
      </c>
      <c r="AW1111" s="13" t="s">
        <v>26</v>
      </c>
      <c r="AX1111" s="13" t="s">
        <v>2207</v>
      </c>
      <c r="AY1111" s="168" t="s">
        <v>2612</v>
      </c>
    </row>
    <row r="1112" spans="1:65" s="15" customFormat="1">
      <c r="B1112" s="181"/>
      <c r="D1112" s="161" t="s">
        <v>2624</v>
      </c>
      <c r="E1112" s="182" t="s">
        <v>2156</v>
      </c>
      <c r="F1112" s="183" t="s">
        <v>2641</v>
      </c>
      <c r="H1112" s="184">
        <v>85</v>
      </c>
      <c r="I1112" s="348"/>
      <c r="L1112" s="181"/>
      <c r="M1112" s="185"/>
      <c r="N1112" s="186"/>
      <c r="O1112" s="186"/>
      <c r="P1112" s="186"/>
      <c r="Q1112" s="186"/>
      <c r="R1112" s="186"/>
      <c r="S1112" s="186"/>
      <c r="T1112" s="187"/>
      <c r="AT1112" s="182" t="s">
        <v>2624</v>
      </c>
      <c r="AU1112" s="182" t="s">
        <v>2217</v>
      </c>
      <c r="AV1112" s="15" t="s">
        <v>2389</v>
      </c>
      <c r="AW1112" s="15" t="s">
        <v>26</v>
      </c>
      <c r="AX1112" s="15" t="s">
        <v>2215</v>
      </c>
      <c r="AY1112" s="182" t="s">
        <v>2612</v>
      </c>
    </row>
    <row r="1113" spans="1:65" s="1" customFormat="1" ht="16.5" customHeight="1">
      <c r="A1113" s="29"/>
      <c r="B1113" s="146"/>
      <c r="C1113" s="147" t="s">
        <v>932</v>
      </c>
      <c r="D1113" s="147" t="s">
        <v>2618</v>
      </c>
      <c r="E1113" s="148" t="s">
        <v>942</v>
      </c>
      <c r="F1113" s="149" t="s">
        <v>878</v>
      </c>
      <c r="G1113" s="150" t="s">
        <v>3034</v>
      </c>
      <c r="H1113" s="151">
        <v>85</v>
      </c>
      <c r="I1113" s="344"/>
      <c r="J1113" s="152">
        <f>ROUND(I1113*H1113,2)</f>
        <v>0</v>
      </c>
      <c r="K1113" s="153"/>
      <c r="L1113" s="30"/>
      <c r="M1113" s="154" t="s">
        <v>2156</v>
      </c>
      <c r="N1113" s="155" t="s">
        <v>2172</v>
      </c>
      <c r="O1113" s="156">
        <v>0.36599999999999999</v>
      </c>
      <c r="P1113" s="156">
        <f>O1113*H1113</f>
        <v>31.11</v>
      </c>
      <c r="Q1113" s="156">
        <v>1.6000000000000001E-4</v>
      </c>
      <c r="R1113" s="156">
        <f>Q1113*H1113</f>
        <v>1.3600000000000001E-2</v>
      </c>
      <c r="S1113" s="156">
        <v>0</v>
      </c>
      <c r="T1113" s="157">
        <f>S1113*H1113</f>
        <v>0</v>
      </c>
      <c r="U1113" s="29"/>
      <c r="V1113" s="29"/>
      <c r="W1113" s="29"/>
      <c r="X1113" s="29"/>
      <c r="Y1113" s="29"/>
      <c r="Z1113" s="29"/>
      <c r="AA1113" s="29"/>
      <c r="AB1113" s="29"/>
      <c r="AC1113" s="29"/>
      <c r="AD1113" s="29"/>
      <c r="AE1113" s="29"/>
      <c r="AR1113" s="158" t="s">
        <v>2389</v>
      </c>
      <c r="AT1113" s="158" t="s">
        <v>2618</v>
      </c>
      <c r="AU1113" s="158" t="s">
        <v>2217</v>
      </c>
      <c r="AY1113" s="17" t="s">
        <v>2612</v>
      </c>
      <c r="BE1113" s="159">
        <f>IF(N1113="základní",J1113,0)</f>
        <v>0</v>
      </c>
      <c r="BF1113" s="159">
        <f>IF(N1113="snížená",J1113,0)</f>
        <v>0</v>
      </c>
      <c r="BG1113" s="159">
        <f>IF(N1113="zákl. přenesená",J1113,0)</f>
        <v>0</v>
      </c>
      <c r="BH1113" s="159">
        <f>IF(N1113="sníž. přenesená",J1113,0)</f>
        <v>0</v>
      </c>
      <c r="BI1113" s="159">
        <f>IF(N1113="nulová",J1113,0)</f>
        <v>0</v>
      </c>
      <c r="BJ1113" s="17" t="s">
        <v>2215</v>
      </c>
      <c r="BK1113" s="159">
        <f>ROUND(I1113*H1113,2)</f>
        <v>0</v>
      </c>
      <c r="BL1113" s="17" t="s">
        <v>2389</v>
      </c>
      <c r="BM1113" s="158" t="s">
        <v>879</v>
      </c>
    </row>
    <row r="1114" spans="1:65" s="13" customFormat="1">
      <c r="B1114" s="167"/>
      <c r="D1114" s="161" t="s">
        <v>2624</v>
      </c>
      <c r="E1114" s="168" t="s">
        <v>2156</v>
      </c>
      <c r="F1114" s="169" t="s">
        <v>2417</v>
      </c>
      <c r="H1114" s="170">
        <v>85</v>
      </c>
      <c r="I1114" s="346"/>
      <c r="L1114" s="167"/>
      <c r="M1114" s="171"/>
      <c r="N1114" s="172"/>
      <c r="O1114" s="172"/>
      <c r="P1114" s="172"/>
      <c r="Q1114" s="172"/>
      <c r="R1114" s="172"/>
      <c r="S1114" s="172"/>
      <c r="T1114" s="173"/>
      <c r="AT1114" s="168" t="s">
        <v>2624</v>
      </c>
      <c r="AU1114" s="168" t="s">
        <v>2217</v>
      </c>
      <c r="AV1114" s="13" t="s">
        <v>2217</v>
      </c>
      <c r="AW1114" s="13" t="s">
        <v>26</v>
      </c>
      <c r="AX1114" s="13" t="s">
        <v>2207</v>
      </c>
      <c r="AY1114" s="168" t="s">
        <v>2612</v>
      </c>
    </row>
    <row r="1115" spans="1:65" s="15" customFormat="1">
      <c r="B1115" s="181"/>
      <c r="D1115" s="161" t="s">
        <v>2624</v>
      </c>
      <c r="E1115" s="182" t="s">
        <v>2156</v>
      </c>
      <c r="F1115" s="183" t="s">
        <v>2641</v>
      </c>
      <c r="H1115" s="184">
        <v>85</v>
      </c>
      <c r="I1115" s="348"/>
      <c r="L1115" s="181"/>
      <c r="M1115" s="185"/>
      <c r="N1115" s="186"/>
      <c r="O1115" s="186"/>
      <c r="P1115" s="186"/>
      <c r="Q1115" s="186"/>
      <c r="R1115" s="186"/>
      <c r="S1115" s="186"/>
      <c r="T1115" s="187"/>
      <c r="AT1115" s="182" t="s">
        <v>2624</v>
      </c>
      <c r="AU1115" s="182" t="s">
        <v>2217</v>
      </c>
      <c r="AV1115" s="15" t="s">
        <v>2389</v>
      </c>
      <c r="AW1115" s="15" t="s">
        <v>26</v>
      </c>
      <c r="AX1115" s="15" t="s">
        <v>2215</v>
      </c>
      <c r="AY1115" s="182" t="s">
        <v>2612</v>
      </c>
    </row>
    <row r="1116" spans="1:65" s="1" customFormat="1" ht="24.2" customHeight="1">
      <c r="A1116" s="29"/>
      <c r="B1116" s="146"/>
      <c r="C1116" s="188" t="s">
        <v>937</v>
      </c>
      <c r="D1116" s="188" t="s">
        <v>2855</v>
      </c>
      <c r="E1116" s="189" t="s">
        <v>881</v>
      </c>
      <c r="F1116" s="190" t="s">
        <v>882</v>
      </c>
      <c r="G1116" s="191" t="s">
        <v>3034</v>
      </c>
      <c r="H1116" s="192">
        <v>85</v>
      </c>
      <c r="I1116" s="349"/>
      <c r="J1116" s="193">
        <f>ROUND(I1116*H1116,2)</f>
        <v>0</v>
      </c>
      <c r="K1116" s="194"/>
      <c r="L1116" s="195"/>
      <c r="M1116" s="196" t="s">
        <v>2156</v>
      </c>
      <c r="N1116" s="197" t="s">
        <v>2172</v>
      </c>
      <c r="O1116" s="156">
        <v>0</v>
      </c>
      <c r="P1116" s="156">
        <f>O1116*H1116</f>
        <v>0</v>
      </c>
      <c r="Q1116" s="156">
        <v>8.0000000000000004E-4</v>
      </c>
      <c r="R1116" s="156">
        <f>Q1116*H1116</f>
        <v>6.8000000000000005E-2</v>
      </c>
      <c r="S1116" s="156">
        <v>0</v>
      </c>
      <c r="T1116" s="157">
        <f>S1116*H1116</f>
        <v>0</v>
      </c>
      <c r="U1116" s="29"/>
      <c r="V1116" s="29"/>
      <c r="W1116" s="29"/>
      <c r="X1116" s="29"/>
      <c r="Y1116" s="29"/>
      <c r="Z1116" s="29"/>
      <c r="AA1116" s="29"/>
      <c r="AB1116" s="29"/>
      <c r="AC1116" s="29"/>
      <c r="AD1116" s="29"/>
      <c r="AE1116" s="29"/>
      <c r="AR1116" s="158" t="s">
        <v>2342</v>
      </c>
      <c r="AT1116" s="158" t="s">
        <v>2855</v>
      </c>
      <c r="AU1116" s="158" t="s">
        <v>2217</v>
      </c>
      <c r="AY1116" s="17" t="s">
        <v>2612</v>
      </c>
      <c r="BE1116" s="159">
        <f>IF(N1116="základní",J1116,0)</f>
        <v>0</v>
      </c>
      <c r="BF1116" s="159">
        <f>IF(N1116="snížená",J1116,0)</f>
        <v>0</v>
      </c>
      <c r="BG1116" s="159">
        <f>IF(N1116="zákl. přenesená",J1116,0)</f>
        <v>0</v>
      </c>
      <c r="BH1116" s="159">
        <f>IF(N1116="sníž. přenesená",J1116,0)</f>
        <v>0</v>
      </c>
      <c r="BI1116" s="159">
        <f>IF(N1116="nulová",J1116,0)</f>
        <v>0</v>
      </c>
      <c r="BJ1116" s="17" t="s">
        <v>2215</v>
      </c>
      <c r="BK1116" s="159">
        <f>ROUND(I1116*H1116,2)</f>
        <v>0</v>
      </c>
      <c r="BL1116" s="17" t="s">
        <v>2389</v>
      </c>
      <c r="BM1116" s="158" t="s">
        <v>883</v>
      </c>
    </row>
    <row r="1117" spans="1:65" s="13" customFormat="1">
      <c r="B1117" s="167"/>
      <c r="D1117" s="161" t="s">
        <v>2624</v>
      </c>
      <c r="E1117" s="168" t="s">
        <v>2156</v>
      </c>
      <c r="F1117" s="169" t="s">
        <v>2417</v>
      </c>
      <c r="H1117" s="170">
        <v>85</v>
      </c>
      <c r="I1117" s="346"/>
      <c r="L1117" s="167"/>
      <c r="M1117" s="171"/>
      <c r="N1117" s="172"/>
      <c r="O1117" s="172"/>
      <c r="P1117" s="172"/>
      <c r="Q1117" s="172"/>
      <c r="R1117" s="172"/>
      <c r="S1117" s="172"/>
      <c r="T1117" s="173"/>
      <c r="AT1117" s="168" t="s">
        <v>2624</v>
      </c>
      <c r="AU1117" s="168" t="s">
        <v>2217</v>
      </c>
      <c r="AV1117" s="13" t="s">
        <v>2217</v>
      </c>
      <c r="AW1117" s="13" t="s">
        <v>26</v>
      </c>
      <c r="AX1117" s="13" t="s">
        <v>2207</v>
      </c>
      <c r="AY1117" s="168" t="s">
        <v>2612</v>
      </c>
    </row>
    <row r="1118" spans="1:65" s="15" customFormat="1">
      <c r="B1118" s="181"/>
      <c r="D1118" s="161" t="s">
        <v>2624</v>
      </c>
      <c r="E1118" s="182" t="s">
        <v>2156</v>
      </c>
      <c r="F1118" s="183" t="s">
        <v>2641</v>
      </c>
      <c r="H1118" s="184">
        <v>85</v>
      </c>
      <c r="I1118" s="348"/>
      <c r="L1118" s="181"/>
      <c r="M1118" s="185"/>
      <c r="N1118" s="186"/>
      <c r="O1118" s="186"/>
      <c r="P1118" s="186"/>
      <c r="Q1118" s="186"/>
      <c r="R1118" s="186"/>
      <c r="S1118" s="186"/>
      <c r="T1118" s="187"/>
      <c r="AT1118" s="182" t="s">
        <v>2624</v>
      </c>
      <c r="AU1118" s="182" t="s">
        <v>2217</v>
      </c>
      <c r="AV1118" s="15" t="s">
        <v>2389</v>
      </c>
      <c r="AW1118" s="15" t="s">
        <v>26</v>
      </c>
      <c r="AX1118" s="15" t="s">
        <v>2215</v>
      </c>
      <c r="AY1118" s="182" t="s">
        <v>2612</v>
      </c>
    </row>
    <row r="1119" spans="1:65" s="1" customFormat="1" ht="24.2" customHeight="1">
      <c r="A1119" s="29"/>
      <c r="B1119" s="146"/>
      <c r="C1119" s="188" t="s">
        <v>941</v>
      </c>
      <c r="D1119" s="188" t="s">
        <v>2855</v>
      </c>
      <c r="E1119" s="189" t="s">
        <v>885</v>
      </c>
      <c r="F1119" s="190" t="s">
        <v>3397</v>
      </c>
      <c r="G1119" s="191" t="s">
        <v>3034</v>
      </c>
      <c r="H1119" s="192">
        <v>85</v>
      </c>
      <c r="I1119" s="349"/>
      <c r="J1119" s="193">
        <f>ROUND(I1119*H1119,2)</f>
        <v>0</v>
      </c>
      <c r="K1119" s="194"/>
      <c r="L1119" s="195"/>
      <c r="M1119" s="196" t="s">
        <v>2156</v>
      </c>
      <c r="N1119" s="197" t="s">
        <v>2172</v>
      </c>
      <c r="O1119" s="156">
        <v>0</v>
      </c>
      <c r="P1119" s="156">
        <f>O1119*H1119</f>
        <v>0</v>
      </c>
      <c r="Q1119" s="156">
        <v>3.3E-3</v>
      </c>
      <c r="R1119" s="156">
        <f>Q1119*H1119</f>
        <v>0.28049999999999997</v>
      </c>
      <c r="S1119" s="156">
        <v>0</v>
      </c>
      <c r="T1119" s="157">
        <f>S1119*H1119</f>
        <v>0</v>
      </c>
      <c r="U1119" s="29"/>
      <c r="V1119" s="29"/>
      <c r="W1119" s="29"/>
      <c r="X1119" s="29"/>
      <c r="Y1119" s="29"/>
      <c r="Z1119" s="29"/>
      <c r="AA1119" s="29"/>
      <c r="AB1119" s="29"/>
      <c r="AC1119" s="29"/>
      <c r="AD1119" s="29"/>
      <c r="AE1119" s="29"/>
      <c r="AR1119" s="158" t="s">
        <v>2342</v>
      </c>
      <c r="AT1119" s="158" t="s">
        <v>2855</v>
      </c>
      <c r="AU1119" s="158" t="s">
        <v>2217</v>
      </c>
      <c r="AY1119" s="17" t="s">
        <v>2612</v>
      </c>
      <c r="BE1119" s="159">
        <f>IF(N1119="základní",J1119,0)</f>
        <v>0</v>
      </c>
      <c r="BF1119" s="159">
        <f>IF(N1119="snížená",J1119,0)</f>
        <v>0</v>
      </c>
      <c r="BG1119" s="159">
        <f>IF(N1119="zákl. přenesená",J1119,0)</f>
        <v>0</v>
      </c>
      <c r="BH1119" s="159">
        <f>IF(N1119="sníž. přenesená",J1119,0)</f>
        <v>0</v>
      </c>
      <c r="BI1119" s="159">
        <f>IF(N1119="nulová",J1119,0)</f>
        <v>0</v>
      </c>
      <c r="BJ1119" s="17" t="s">
        <v>2215</v>
      </c>
      <c r="BK1119" s="159">
        <f>ROUND(I1119*H1119,2)</f>
        <v>0</v>
      </c>
      <c r="BL1119" s="17" t="s">
        <v>2389</v>
      </c>
      <c r="BM1119" s="158" t="s">
        <v>3398</v>
      </c>
    </row>
    <row r="1120" spans="1:65" s="13" customFormat="1">
      <c r="B1120" s="167"/>
      <c r="D1120" s="161" t="s">
        <v>2624</v>
      </c>
      <c r="E1120" s="168" t="s">
        <v>2156</v>
      </c>
      <c r="F1120" s="169" t="s">
        <v>2417</v>
      </c>
      <c r="H1120" s="170">
        <v>85</v>
      </c>
      <c r="I1120" s="346"/>
      <c r="L1120" s="167"/>
      <c r="M1120" s="171"/>
      <c r="N1120" s="172"/>
      <c r="O1120" s="172"/>
      <c r="P1120" s="172"/>
      <c r="Q1120" s="172"/>
      <c r="R1120" s="172"/>
      <c r="S1120" s="172"/>
      <c r="T1120" s="173"/>
      <c r="AT1120" s="168" t="s">
        <v>2624</v>
      </c>
      <c r="AU1120" s="168" t="s">
        <v>2217</v>
      </c>
      <c r="AV1120" s="13" t="s">
        <v>2217</v>
      </c>
      <c r="AW1120" s="13" t="s">
        <v>26</v>
      </c>
      <c r="AX1120" s="13" t="s">
        <v>2207</v>
      </c>
      <c r="AY1120" s="168" t="s">
        <v>2612</v>
      </c>
    </row>
    <row r="1121" spans="1:65" s="15" customFormat="1">
      <c r="B1121" s="181"/>
      <c r="D1121" s="161" t="s">
        <v>2624</v>
      </c>
      <c r="E1121" s="182" t="s">
        <v>2156</v>
      </c>
      <c r="F1121" s="183" t="s">
        <v>2641</v>
      </c>
      <c r="H1121" s="184">
        <v>85</v>
      </c>
      <c r="I1121" s="348"/>
      <c r="L1121" s="181"/>
      <c r="M1121" s="185"/>
      <c r="N1121" s="186"/>
      <c r="O1121" s="186"/>
      <c r="P1121" s="186"/>
      <c r="Q1121" s="186"/>
      <c r="R1121" s="186"/>
      <c r="S1121" s="186"/>
      <c r="T1121" s="187"/>
      <c r="AT1121" s="182" t="s">
        <v>2624</v>
      </c>
      <c r="AU1121" s="182" t="s">
        <v>2217</v>
      </c>
      <c r="AV1121" s="15" t="s">
        <v>2389</v>
      </c>
      <c r="AW1121" s="15" t="s">
        <v>26</v>
      </c>
      <c r="AX1121" s="15" t="s">
        <v>2215</v>
      </c>
      <c r="AY1121" s="182" t="s">
        <v>2612</v>
      </c>
    </row>
    <row r="1122" spans="1:65" s="1" customFormat="1" ht="24.2" customHeight="1">
      <c r="A1122" s="29"/>
      <c r="B1122" s="146"/>
      <c r="C1122" s="188" t="s">
        <v>880</v>
      </c>
      <c r="D1122" s="188" t="s">
        <v>2855</v>
      </c>
      <c r="E1122" s="189" t="s">
        <v>3400</v>
      </c>
      <c r="F1122" s="190" t="s">
        <v>3401</v>
      </c>
      <c r="G1122" s="191" t="s">
        <v>3034</v>
      </c>
      <c r="H1122" s="192">
        <v>85</v>
      </c>
      <c r="I1122" s="349"/>
      <c r="J1122" s="193">
        <f>ROUND(I1122*H1122,2)</f>
        <v>0</v>
      </c>
      <c r="K1122" s="194"/>
      <c r="L1122" s="195"/>
      <c r="M1122" s="196" t="s">
        <v>2156</v>
      </c>
      <c r="N1122" s="197" t="s">
        <v>2172</v>
      </c>
      <c r="O1122" s="156">
        <v>0</v>
      </c>
      <c r="P1122" s="156">
        <f>O1122*H1122</f>
        <v>0</v>
      </c>
      <c r="Q1122" s="156">
        <v>1.2999999999999999E-4</v>
      </c>
      <c r="R1122" s="156">
        <f>Q1122*H1122</f>
        <v>1.1049999999999999E-2</v>
      </c>
      <c r="S1122" s="156">
        <v>0</v>
      </c>
      <c r="T1122" s="157">
        <f>S1122*H1122</f>
        <v>0</v>
      </c>
      <c r="U1122" s="29"/>
      <c r="V1122" s="29"/>
      <c r="W1122" s="29"/>
      <c r="X1122" s="29"/>
      <c r="Y1122" s="29"/>
      <c r="Z1122" s="29"/>
      <c r="AA1122" s="29"/>
      <c r="AB1122" s="29"/>
      <c r="AC1122" s="29"/>
      <c r="AD1122" s="29"/>
      <c r="AE1122" s="29"/>
      <c r="AR1122" s="158" t="s">
        <v>2342</v>
      </c>
      <c r="AT1122" s="158" t="s">
        <v>2855</v>
      </c>
      <c r="AU1122" s="158" t="s">
        <v>2217</v>
      </c>
      <c r="AY1122" s="17" t="s">
        <v>2612</v>
      </c>
      <c r="BE1122" s="159">
        <f>IF(N1122="základní",J1122,0)</f>
        <v>0</v>
      </c>
      <c r="BF1122" s="159">
        <f>IF(N1122="snížená",J1122,0)</f>
        <v>0</v>
      </c>
      <c r="BG1122" s="159">
        <f>IF(N1122="zákl. přenesená",J1122,0)</f>
        <v>0</v>
      </c>
      <c r="BH1122" s="159">
        <f>IF(N1122="sníž. přenesená",J1122,0)</f>
        <v>0</v>
      </c>
      <c r="BI1122" s="159">
        <f>IF(N1122="nulová",J1122,0)</f>
        <v>0</v>
      </c>
      <c r="BJ1122" s="17" t="s">
        <v>2215</v>
      </c>
      <c r="BK1122" s="159">
        <f>ROUND(I1122*H1122,2)</f>
        <v>0</v>
      </c>
      <c r="BL1122" s="17" t="s">
        <v>2389</v>
      </c>
      <c r="BM1122" s="158" t="s">
        <v>3402</v>
      </c>
    </row>
    <row r="1123" spans="1:65" s="13" customFormat="1">
      <c r="B1123" s="167"/>
      <c r="D1123" s="161" t="s">
        <v>2624</v>
      </c>
      <c r="E1123" s="168" t="s">
        <v>2156</v>
      </c>
      <c r="F1123" s="169" t="s">
        <v>2417</v>
      </c>
      <c r="H1123" s="170">
        <v>85</v>
      </c>
      <c r="I1123" s="346"/>
      <c r="L1123" s="167"/>
      <c r="M1123" s="171"/>
      <c r="N1123" s="172"/>
      <c r="O1123" s="172"/>
      <c r="P1123" s="172"/>
      <c r="Q1123" s="172"/>
      <c r="R1123" s="172"/>
      <c r="S1123" s="172"/>
      <c r="T1123" s="173"/>
      <c r="AT1123" s="168" t="s">
        <v>2624</v>
      </c>
      <c r="AU1123" s="168" t="s">
        <v>2217</v>
      </c>
      <c r="AV1123" s="13" t="s">
        <v>2217</v>
      </c>
      <c r="AW1123" s="13" t="s">
        <v>26</v>
      </c>
      <c r="AX1123" s="13" t="s">
        <v>2207</v>
      </c>
      <c r="AY1123" s="168" t="s">
        <v>2612</v>
      </c>
    </row>
    <row r="1124" spans="1:65" s="15" customFormat="1">
      <c r="B1124" s="181"/>
      <c r="D1124" s="161" t="s">
        <v>2624</v>
      </c>
      <c r="E1124" s="182" t="s">
        <v>2156</v>
      </c>
      <c r="F1124" s="183" t="s">
        <v>2641</v>
      </c>
      <c r="H1124" s="184">
        <v>85</v>
      </c>
      <c r="I1124" s="348"/>
      <c r="L1124" s="181"/>
      <c r="M1124" s="185"/>
      <c r="N1124" s="186"/>
      <c r="O1124" s="186"/>
      <c r="P1124" s="186"/>
      <c r="Q1124" s="186"/>
      <c r="R1124" s="186"/>
      <c r="S1124" s="186"/>
      <c r="T1124" s="187"/>
      <c r="AT1124" s="182" t="s">
        <v>2624</v>
      </c>
      <c r="AU1124" s="182" t="s">
        <v>2217</v>
      </c>
      <c r="AV1124" s="15" t="s">
        <v>2389</v>
      </c>
      <c r="AW1124" s="15" t="s">
        <v>26</v>
      </c>
      <c r="AX1124" s="15" t="s">
        <v>2215</v>
      </c>
      <c r="AY1124" s="182" t="s">
        <v>2612</v>
      </c>
    </row>
    <row r="1125" spans="1:65" s="1" customFormat="1" ht="16.5" customHeight="1">
      <c r="A1125" s="29"/>
      <c r="B1125" s="146"/>
      <c r="C1125" s="147" t="s">
        <v>884</v>
      </c>
      <c r="D1125" s="147" t="s">
        <v>2618</v>
      </c>
      <c r="E1125" s="148" t="s">
        <v>3404</v>
      </c>
      <c r="F1125" s="149" t="s">
        <v>3405</v>
      </c>
      <c r="G1125" s="150" t="s">
        <v>3034</v>
      </c>
      <c r="H1125" s="151">
        <v>85</v>
      </c>
      <c r="I1125" s="344"/>
      <c r="J1125" s="152">
        <f>ROUND(I1125*H1125,2)</f>
        <v>0</v>
      </c>
      <c r="K1125" s="153"/>
      <c r="L1125" s="30"/>
      <c r="M1125" s="154" t="s">
        <v>2156</v>
      </c>
      <c r="N1125" s="155" t="s">
        <v>2172</v>
      </c>
      <c r="O1125" s="156">
        <v>0.77200000000000002</v>
      </c>
      <c r="P1125" s="156">
        <f>O1125*H1125</f>
        <v>65.62</v>
      </c>
      <c r="Q1125" s="156">
        <v>6.3829999999999998E-2</v>
      </c>
      <c r="R1125" s="156">
        <f>Q1125*H1125</f>
        <v>5.4255499999999994</v>
      </c>
      <c r="S1125" s="156">
        <v>0</v>
      </c>
      <c r="T1125" s="157">
        <f>S1125*H1125</f>
        <v>0</v>
      </c>
      <c r="U1125" s="29"/>
      <c r="V1125" s="29"/>
      <c r="W1125" s="29"/>
      <c r="X1125" s="29"/>
      <c r="Y1125" s="29"/>
      <c r="Z1125" s="29"/>
      <c r="AA1125" s="29"/>
      <c r="AB1125" s="29"/>
      <c r="AC1125" s="29"/>
      <c r="AD1125" s="29"/>
      <c r="AE1125" s="29"/>
      <c r="AR1125" s="158" t="s">
        <v>2389</v>
      </c>
      <c r="AT1125" s="158" t="s">
        <v>2618</v>
      </c>
      <c r="AU1125" s="158" t="s">
        <v>2217</v>
      </c>
      <c r="AY1125" s="17" t="s">
        <v>2612</v>
      </c>
      <c r="BE1125" s="159">
        <f>IF(N1125="základní",J1125,0)</f>
        <v>0</v>
      </c>
      <c r="BF1125" s="159">
        <f>IF(N1125="snížená",J1125,0)</f>
        <v>0</v>
      </c>
      <c r="BG1125" s="159">
        <f>IF(N1125="zákl. přenesená",J1125,0)</f>
        <v>0</v>
      </c>
      <c r="BH1125" s="159">
        <f>IF(N1125="sníž. přenesená",J1125,0)</f>
        <v>0</v>
      </c>
      <c r="BI1125" s="159">
        <f>IF(N1125="nulová",J1125,0)</f>
        <v>0</v>
      </c>
      <c r="BJ1125" s="17" t="s">
        <v>2215</v>
      </c>
      <c r="BK1125" s="159">
        <f>ROUND(I1125*H1125,2)</f>
        <v>0</v>
      </c>
      <c r="BL1125" s="17" t="s">
        <v>2389</v>
      </c>
      <c r="BM1125" s="158" t="s">
        <v>3406</v>
      </c>
    </row>
    <row r="1126" spans="1:65" s="13" customFormat="1">
      <c r="B1126" s="167"/>
      <c r="D1126" s="161" t="s">
        <v>2624</v>
      </c>
      <c r="E1126" s="168" t="s">
        <v>2156</v>
      </c>
      <c r="F1126" s="169" t="s">
        <v>2417</v>
      </c>
      <c r="H1126" s="170">
        <v>85</v>
      </c>
      <c r="I1126" s="346"/>
      <c r="L1126" s="167"/>
      <c r="M1126" s="171"/>
      <c r="N1126" s="172"/>
      <c r="O1126" s="172"/>
      <c r="P1126" s="172"/>
      <c r="Q1126" s="172"/>
      <c r="R1126" s="172"/>
      <c r="S1126" s="172"/>
      <c r="T1126" s="173"/>
      <c r="AT1126" s="168" t="s">
        <v>2624</v>
      </c>
      <c r="AU1126" s="168" t="s">
        <v>2217</v>
      </c>
      <c r="AV1126" s="13" t="s">
        <v>2217</v>
      </c>
      <c r="AW1126" s="13" t="s">
        <v>26</v>
      </c>
      <c r="AX1126" s="13" t="s">
        <v>2207</v>
      </c>
      <c r="AY1126" s="168" t="s">
        <v>2612</v>
      </c>
    </row>
    <row r="1127" spans="1:65" s="15" customFormat="1">
      <c r="B1127" s="181"/>
      <c r="D1127" s="161" t="s">
        <v>2624</v>
      </c>
      <c r="E1127" s="182" t="s">
        <v>2156</v>
      </c>
      <c r="F1127" s="183" t="s">
        <v>2641</v>
      </c>
      <c r="H1127" s="184">
        <v>85</v>
      </c>
      <c r="I1127" s="348"/>
      <c r="L1127" s="181"/>
      <c r="M1127" s="185"/>
      <c r="N1127" s="186"/>
      <c r="O1127" s="186"/>
      <c r="P1127" s="186"/>
      <c r="Q1127" s="186"/>
      <c r="R1127" s="186"/>
      <c r="S1127" s="186"/>
      <c r="T1127" s="187"/>
      <c r="AT1127" s="182" t="s">
        <v>2624</v>
      </c>
      <c r="AU1127" s="182" t="s">
        <v>2217</v>
      </c>
      <c r="AV1127" s="15" t="s">
        <v>2389</v>
      </c>
      <c r="AW1127" s="15" t="s">
        <v>26</v>
      </c>
      <c r="AX1127" s="15" t="s">
        <v>2215</v>
      </c>
      <c r="AY1127" s="182" t="s">
        <v>2612</v>
      </c>
    </row>
    <row r="1128" spans="1:65" s="1" customFormat="1" ht="16.5" customHeight="1">
      <c r="A1128" s="29"/>
      <c r="B1128" s="146"/>
      <c r="C1128" s="188" t="s">
        <v>3399</v>
      </c>
      <c r="D1128" s="188" t="s">
        <v>2855</v>
      </c>
      <c r="E1128" s="189" t="s">
        <v>3408</v>
      </c>
      <c r="F1128" s="190" t="s">
        <v>3409</v>
      </c>
      <c r="G1128" s="191" t="s">
        <v>3034</v>
      </c>
      <c r="H1128" s="192">
        <v>85</v>
      </c>
      <c r="I1128" s="349"/>
      <c r="J1128" s="193">
        <f>ROUND(I1128*H1128,2)</f>
        <v>0</v>
      </c>
      <c r="K1128" s="194"/>
      <c r="L1128" s="195"/>
      <c r="M1128" s="196" t="s">
        <v>2156</v>
      </c>
      <c r="N1128" s="197" t="s">
        <v>2172</v>
      </c>
      <c r="O1128" s="156">
        <v>0</v>
      </c>
      <c r="P1128" s="156">
        <f>O1128*H1128</f>
        <v>0</v>
      </c>
      <c r="Q1128" s="156">
        <v>7.3000000000000001E-3</v>
      </c>
      <c r="R1128" s="156">
        <f>Q1128*H1128</f>
        <v>0.62050000000000005</v>
      </c>
      <c r="S1128" s="156">
        <v>0</v>
      </c>
      <c r="T1128" s="157">
        <f>S1128*H1128</f>
        <v>0</v>
      </c>
      <c r="U1128" s="29"/>
      <c r="V1128" s="29"/>
      <c r="W1128" s="29"/>
      <c r="X1128" s="29"/>
      <c r="Y1128" s="29"/>
      <c r="Z1128" s="29"/>
      <c r="AA1128" s="29"/>
      <c r="AB1128" s="29"/>
      <c r="AC1128" s="29"/>
      <c r="AD1128" s="29"/>
      <c r="AE1128" s="29"/>
      <c r="AR1128" s="158" t="s">
        <v>2342</v>
      </c>
      <c r="AT1128" s="158" t="s">
        <v>2855</v>
      </c>
      <c r="AU1128" s="158" t="s">
        <v>2217</v>
      </c>
      <c r="AY1128" s="17" t="s">
        <v>2612</v>
      </c>
      <c r="BE1128" s="159">
        <f>IF(N1128="základní",J1128,0)</f>
        <v>0</v>
      </c>
      <c r="BF1128" s="159">
        <f>IF(N1128="snížená",J1128,0)</f>
        <v>0</v>
      </c>
      <c r="BG1128" s="159">
        <f>IF(N1128="zákl. přenesená",J1128,0)</f>
        <v>0</v>
      </c>
      <c r="BH1128" s="159">
        <f>IF(N1128="sníž. přenesená",J1128,0)</f>
        <v>0</v>
      </c>
      <c r="BI1128" s="159">
        <f>IF(N1128="nulová",J1128,0)</f>
        <v>0</v>
      </c>
      <c r="BJ1128" s="17" t="s">
        <v>2215</v>
      </c>
      <c r="BK1128" s="159">
        <f>ROUND(I1128*H1128,2)</f>
        <v>0</v>
      </c>
      <c r="BL1128" s="17" t="s">
        <v>2389</v>
      </c>
      <c r="BM1128" s="158" t="s">
        <v>3410</v>
      </c>
    </row>
    <row r="1129" spans="1:65" s="13" customFormat="1">
      <c r="B1129" s="167"/>
      <c r="D1129" s="161" t="s">
        <v>2624</v>
      </c>
      <c r="E1129" s="168" t="s">
        <v>2156</v>
      </c>
      <c r="F1129" s="169" t="s">
        <v>2417</v>
      </c>
      <c r="H1129" s="170">
        <v>85</v>
      </c>
      <c r="I1129" s="346"/>
      <c r="L1129" s="167"/>
      <c r="M1129" s="171"/>
      <c r="N1129" s="172"/>
      <c r="O1129" s="172"/>
      <c r="P1129" s="172"/>
      <c r="Q1129" s="172"/>
      <c r="R1129" s="172"/>
      <c r="S1129" s="172"/>
      <c r="T1129" s="173"/>
      <c r="AT1129" s="168" t="s">
        <v>2624</v>
      </c>
      <c r="AU1129" s="168" t="s">
        <v>2217</v>
      </c>
      <c r="AV1129" s="13" t="s">
        <v>2217</v>
      </c>
      <c r="AW1129" s="13" t="s">
        <v>26</v>
      </c>
      <c r="AX1129" s="13" t="s">
        <v>2207</v>
      </c>
      <c r="AY1129" s="168" t="s">
        <v>2612</v>
      </c>
    </row>
    <row r="1130" spans="1:65" s="15" customFormat="1">
      <c r="B1130" s="181"/>
      <c r="D1130" s="161" t="s">
        <v>2624</v>
      </c>
      <c r="E1130" s="182" t="s">
        <v>2156</v>
      </c>
      <c r="F1130" s="183" t="s">
        <v>2641</v>
      </c>
      <c r="H1130" s="184">
        <v>85</v>
      </c>
      <c r="I1130" s="348"/>
      <c r="L1130" s="181"/>
      <c r="M1130" s="185"/>
      <c r="N1130" s="186"/>
      <c r="O1130" s="186"/>
      <c r="P1130" s="186"/>
      <c r="Q1130" s="186"/>
      <c r="R1130" s="186"/>
      <c r="S1130" s="186"/>
      <c r="T1130" s="187"/>
      <c r="AT1130" s="182" t="s">
        <v>2624</v>
      </c>
      <c r="AU1130" s="182" t="s">
        <v>2217</v>
      </c>
      <c r="AV1130" s="15" t="s">
        <v>2389</v>
      </c>
      <c r="AW1130" s="15" t="s">
        <v>26</v>
      </c>
      <c r="AX1130" s="15" t="s">
        <v>2215</v>
      </c>
      <c r="AY1130" s="182" t="s">
        <v>2612</v>
      </c>
    </row>
    <row r="1131" spans="1:65" s="1" customFormat="1" ht="16.5" customHeight="1">
      <c r="A1131" s="29"/>
      <c r="B1131" s="146"/>
      <c r="C1131" s="188" t="s">
        <v>3403</v>
      </c>
      <c r="D1131" s="188" t="s">
        <v>2855</v>
      </c>
      <c r="E1131" s="189" t="s">
        <v>3358</v>
      </c>
      <c r="F1131" s="190" t="s">
        <v>3359</v>
      </c>
      <c r="G1131" s="191" t="s">
        <v>3034</v>
      </c>
      <c r="H1131" s="192">
        <v>85</v>
      </c>
      <c r="I1131" s="349"/>
      <c r="J1131" s="193">
        <f>ROUND(I1131*H1131,2)</f>
        <v>0</v>
      </c>
      <c r="K1131" s="194"/>
      <c r="L1131" s="195"/>
      <c r="M1131" s="196" t="s">
        <v>2156</v>
      </c>
      <c r="N1131" s="197" t="s">
        <v>2172</v>
      </c>
      <c r="O1131" s="156">
        <v>0</v>
      </c>
      <c r="P1131" s="156">
        <f>O1131*H1131</f>
        <v>0</v>
      </c>
      <c r="Q1131" s="156">
        <v>8.9999999999999998E-4</v>
      </c>
      <c r="R1131" s="156">
        <f>Q1131*H1131</f>
        <v>7.6499999999999999E-2</v>
      </c>
      <c r="S1131" s="156">
        <v>0</v>
      </c>
      <c r="T1131" s="157">
        <f>S1131*H1131</f>
        <v>0</v>
      </c>
      <c r="U1131" s="29"/>
      <c r="V1131" s="29"/>
      <c r="W1131" s="29"/>
      <c r="X1131" s="29"/>
      <c r="Y1131" s="29"/>
      <c r="Z1131" s="29"/>
      <c r="AA1131" s="29"/>
      <c r="AB1131" s="29"/>
      <c r="AC1131" s="29"/>
      <c r="AD1131" s="29"/>
      <c r="AE1131" s="29"/>
      <c r="AR1131" s="158" t="s">
        <v>2342</v>
      </c>
      <c r="AT1131" s="158" t="s">
        <v>2855</v>
      </c>
      <c r="AU1131" s="158" t="s">
        <v>2217</v>
      </c>
      <c r="AY1131" s="17" t="s">
        <v>2612</v>
      </c>
      <c r="BE1131" s="159">
        <f>IF(N1131="základní",J1131,0)</f>
        <v>0</v>
      </c>
      <c r="BF1131" s="159">
        <f>IF(N1131="snížená",J1131,0)</f>
        <v>0</v>
      </c>
      <c r="BG1131" s="159">
        <f>IF(N1131="zákl. přenesená",J1131,0)</f>
        <v>0</v>
      </c>
      <c r="BH1131" s="159">
        <f>IF(N1131="sníž. přenesená",J1131,0)</f>
        <v>0</v>
      </c>
      <c r="BI1131" s="159">
        <f>IF(N1131="nulová",J1131,0)</f>
        <v>0</v>
      </c>
      <c r="BJ1131" s="17" t="s">
        <v>2215</v>
      </c>
      <c r="BK1131" s="159">
        <f>ROUND(I1131*H1131,2)</f>
        <v>0</v>
      </c>
      <c r="BL1131" s="17" t="s">
        <v>2389</v>
      </c>
      <c r="BM1131" s="158" t="s">
        <v>3412</v>
      </c>
    </row>
    <row r="1132" spans="1:65" s="13" customFormat="1">
      <c r="B1132" s="167"/>
      <c r="D1132" s="161" t="s">
        <v>2624</v>
      </c>
      <c r="E1132" s="168" t="s">
        <v>2156</v>
      </c>
      <c r="F1132" s="169" t="s">
        <v>2417</v>
      </c>
      <c r="H1132" s="170">
        <v>85</v>
      </c>
      <c r="I1132" s="346"/>
      <c r="L1132" s="167"/>
      <c r="M1132" s="171"/>
      <c r="N1132" s="172"/>
      <c r="O1132" s="172"/>
      <c r="P1132" s="172"/>
      <c r="Q1132" s="172"/>
      <c r="R1132" s="172"/>
      <c r="S1132" s="172"/>
      <c r="T1132" s="173"/>
      <c r="AT1132" s="168" t="s">
        <v>2624</v>
      </c>
      <c r="AU1132" s="168" t="s">
        <v>2217</v>
      </c>
      <c r="AV1132" s="13" t="s">
        <v>2217</v>
      </c>
      <c r="AW1132" s="13" t="s">
        <v>26</v>
      </c>
      <c r="AX1132" s="13" t="s">
        <v>2207</v>
      </c>
      <c r="AY1132" s="168" t="s">
        <v>2612</v>
      </c>
    </row>
    <row r="1133" spans="1:65" s="15" customFormat="1">
      <c r="B1133" s="181"/>
      <c r="D1133" s="161" t="s">
        <v>2624</v>
      </c>
      <c r="E1133" s="182" t="s">
        <v>2156</v>
      </c>
      <c r="F1133" s="183" t="s">
        <v>2641</v>
      </c>
      <c r="H1133" s="184">
        <v>85</v>
      </c>
      <c r="I1133" s="348"/>
      <c r="L1133" s="181"/>
      <c r="M1133" s="185"/>
      <c r="N1133" s="186"/>
      <c r="O1133" s="186"/>
      <c r="P1133" s="186"/>
      <c r="Q1133" s="186"/>
      <c r="R1133" s="186"/>
      <c r="S1133" s="186"/>
      <c r="T1133" s="187"/>
      <c r="AT1133" s="182" t="s">
        <v>2624</v>
      </c>
      <c r="AU1133" s="182" t="s">
        <v>2217</v>
      </c>
      <c r="AV1133" s="15" t="s">
        <v>2389</v>
      </c>
      <c r="AW1133" s="15" t="s">
        <v>26</v>
      </c>
      <c r="AX1133" s="15" t="s">
        <v>2215</v>
      </c>
      <c r="AY1133" s="182" t="s">
        <v>2612</v>
      </c>
    </row>
    <row r="1134" spans="1:65" s="1" customFormat="1" ht="16.5" customHeight="1">
      <c r="A1134" s="29"/>
      <c r="B1134" s="146"/>
      <c r="C1134" s="147" t="s">
        <v>3407</v>
      </c>
      <c r="D1134" s="147" t="s">
        <v>2618</v>
      </c>
      <c r="E1134" s="148" t="s">
        <v>3414</v>
      </c>
      <c r="F1134" s="149" t="s">
        <v>3415</v>
      </c>
      <c r="G1134" s="150" t="s">
        <v>3034</v>
      </c>
      <c r="H1134" s="151">
        <v>85</v>
      </c>
      <c r="I1134" s="344"/>
      <c r="J1134" s="152">
        <f>ROUND(I1134*H1134,2)</f>
        <v>0</v>
      </c>
      <c r="K1134" s="153"/>
      <c r="L1134" s="30"/>
      <c r="M1134" s="154" t="s">
        <v>2156</v>
      </c>
      <c r="N1134" s="155" t="s">
        <v>2172</v>
      </c>
      <c r="O1134" s="156">
        <v>0.3</v>
      </c>
      <c r="P1134" s="156">
        <f>O1134*H1134</f>
        <v>25.5</v>
      </c>
      <c r="Q1134" s="156">
        <v>0</v>
      </c>
      <c r="R1134" s="156">
        <f>Q1134*H1134</f>
        <v>0</v>
      </c>
      <c r="S1134" s="156">
        <v>0</v>
      </c>
      <c r="T1134" s="157">
        <f>S1134*H1134</f>
        <v>0</v>
      </c>
      <c r="U1134" s="29"/>
      <c r="V1134" s="29"/>
      <c r="W1134" s="29"/>
      <c r="X1134" s="29"/>
      <c r="Y1134" s="29"/>
      <c r="Z1134" s="29"/>
      <c r="AA1134" s="29"/>
      <c r="AB1134" s="29"/>
      <c r="AC1134" s="29"/>
      <c r="AD1134" s="29"/>
      <c r="AE1134" s="29"/>
      <c r="AR1134" s="158" t="s">
        <v>2389</v>
      </c>
      <c r="AT1134" s="158" t="s">
        <v>2618</v>
      </c>
      <c r="AU1134" s="158" t="s">
        <v>2217</v>
      </c>
      <c r="AY1134" s="17" t="s">
        <v>2612</v>
      </c>
      <c r="BE1134" s="159">
        <f>IF(N1134="základní",J1134,0)</f>
        <v>0</v>
      </c>
      <c r="BF1134" s="159">
        <f>IF(N1134="snížená",J1134,0)</f>
        <v>0</v>
      </c>
      <c r="BG1134" s="159">
        <f>IF(N1134="zákl. přenesená",J1134,0)</f>
        <v>0</v>
      </c>
      <c r="BH1134" s="159">
        <f>IF(N1134="sníž. přenesená",J1134,0)</f>
        <v>0</v>
      </c>
      <c r="BI1134" s="159">
        <f>IF(N1134="nulová",J1134,0)</f>
        <v>0</v>
      </c>
      <c r="BJ1134" s="17" t="s">
        <v>2215</v>
      </c>
      <c r="BK1134" s="159">
        <f>ROUND(I1134*H1134,2)</f>
        <v>0</v>
      </c>
      <c r="BL1134" s="17" t="s">
        <v>2389</v>
      </c>
      <c r="BM1134" s="158" t="s">
        <v>3416</v>
      </c>
    </row>
    <row r="1135" spans="1:65" s="13" customFormat="1">
      <c r="B1135" s="167"/>
      <c r="D1135" s="161" t="s">
        <v>2624</v>
      </c>
      <c r="E1135" s="168" t="s">
        <v>2156</v>
      </c>
      <c r="F1135" s="169" t="s">
        <v>2417</v>
      </c>
      <c r="H1135" s="170">
        <v>85</v>
      </c>
      <c r="I1135" s="346"/>
      <c r="L1135" s="167"/>
      <c r="M1135" s="171"/>
      <c r="N1135" s="172"/>
      <c r="O1135" s="172"/>
      <c r="P1135" s="172"/>
      <c r="Q1135" s="172"/>
      <c r="R1135" s="172"/>
      <c r="S1135" s="172"/>
      <c r="T1135" s="173"/>
      <c r="AT1135" s="168" t="s">
        <v>2624</v>
      </c>
      <c r="AU1135" s="168" t="s">
        <v>2217</v>
      </c>
      <c r="AV1135" s="13" t="s">
        <v>2217</v>
      </c>
      <c r="AW1135" s="13" t="s">
        <v>26</v>
      </c>
      <c r="AX1135" s="13" t="s">
        <v>2207</v>
      </c>
      <c r="AY1135" s="168" t="s">
        <v>2612</v>
      </c>
    </row>
    <row r="1136" spans="1:65" s="15" customFormat="1">
      <c r="B1136" s="181"/>
      <c r="D1136" s="161" t="s">
        <v>2624</v>
      </c>
      <c r="E1136" s="182" t="s">
        <v>2156</v>
      </c>
      <c r="F1136" s="183" t="s">
        <v>2641</v>
      </c>
      <c r="H1136" s="184">
        <v>85</v>
      </c>
      <c r="I1136" s="348"/>
      <c r="L1136" s="181"/>
      <c r="M1136" s="185"/>
      <c r="N1136" s="186"/>
      <c r="O1136" s="186"/>
      <c r="P1136" s="186"/>
      <c r="Q1136" s="186"/>
      <c r="R1136" s="186"/>
      <c r="S1136" s="186"/>
      <c r="T1136" s="187"/>
      <c r="AT1136" s="182" t="s">
        <v>2624</v>
      </c>
      <c r="AU1136" s="182" t="s">
        <v>2217</v>
      </c>
      <c r="AV1136" s="15" t="s">
        <v>2389</v>
      </c>
      <c r="AW1136" s="15" t="s">
        <v>26</v>
      </c>
      <c r="AX1136" s="15" t="s">
        <v>2215</v>
      </c>
      <c r="AY1136" s="182" t="s">
        <v>2612</v>
      </c>
    </row>
    <row r="1137" spans="1:65" s="1" customFormat="1" ht="16.5" customHeight="1">
      <c r="A1137" s="29"/>
      <c r="B1137" s="146"/>
      <c r="C1137" s="188" t="s">
        <v>3411</v>
      </c>
      <c r="D1137" s="188" t="s">
        <v>2855</v>
      </c>
      <c r="E1137" s="189" t="s">
        <v>3418</v>
      </c>
      <c r="F1137" s="190" t="s">
        <v>3419</v>
      </c>
      <c r="G1137" s="191" t="s">
        <v>3034</v>
      </c>
      <c r="H1137" s="192">
        <v>85</v>
      </c>
      <c r="I1137" s="349"/>
      <c r="J1137" s="193">
        <f>ROUND(I1137*H1137,2)</f>
        <v>0</v>
      </c>
      <c r="K1137" s="194"/>
      <c r="L1137" s="195"/>
      <c r="M1137" s="196" t="s">
        <v>2156</v>
      </c>
      <c r="N1137" s="197" t="s">
        <v>2172</v>
      </c>
      <c r="O1137" s="156">
        <v>0</v>
      </c>
      <c r="P1137" s="156">
        <f>O1137*H1137</f>
        <v>0</v>
      </c>
      <c r="Q1137" s="156">
        <v>8.0000000000000007E-5</v>
      </c>
      <c r="R1137" s="156">
        <f>Q1137*H1137</f>
        <v>6.8000000000000005E-3</v>
      </c>
      <c r="S1137" s="156">
        <v>0</v>
      </c>
      <c r="T1137" s="157">
        <f>S1137*H1137</f>
        <v>0</v>
      </c>
      <c r="U1137" s="29"/>
      <c r="V1137" s="29"/>
      <c r="W1137" s="29"/>
      <c r="X1137" s="29"/>
      <c r="Y1137" s="29"/>
      <c r="Z1137" s="29"/>
      <c r="AA1137" s="29"/>
      <c r="AB1137" s="29"/>
      <c r="AC1137" s="29"/>
      <c r="AD1137" s="29"/>
      <c r="AE1137" s="29"/>
      <c r="AR1137" s="158" t="s">
        <v>2342</v>
      </c>
      <c r="AT1137" s="158" t="s">
        <v>2855</v>
      </c>
      <c r="AU1137" s="158" t="s">
        <v>2217</v>
      </c>
      <c r="AY1137" s="17" t="s">
        <v>2612</v>
      </c>
      <c r="BE1137" s="159">
        <f>IF(N1137="základní",J1137,0)</f>
        <v>0</v>
      </c>
      <c r="BF1137" s="159">
        <f>IF(N1137="snížená",J1137,0)</f>
        <v>0</v>
      </c>
      <c r="BG1137" s="159">
        <f>IF(N1137="zákl. přenesená",J1137,0)</f>
        <v>0</v>
      </c>
      <c r="BH1137" s="159">
        <f>IF(N1137="sníž. přenesená",J1137,0)</f>
        <v>0</v>
      </c>
      <c r="BI1137" s="159">
        <f>IF(N1137="nulová",J1137,0)</f>
        <v>0</v>
      </c>
      <c r="BJ1137" s="17" t="s">
        <v>2215</v>
      </c>
      <c r="BK1137" s="159">
        <f>ROUND(I1137*H1137,2)</f>
        <v>0</v>
      </c>
      <c r="BL1137" s="17" t="s">
        <v>2389</v>
      </c>
      <c r="BM1137" s="158" t="s">
        <v>3420</v>
      </c>
    </row>
    <row r="1138" spans="1:65" s="13" customFormat="1">
      <c r="B1138" s="167"/>
      <c r="D1138" s="161" t="s">
        <v>2624</v>
      </c>
      <c r="E1138" s="168" t="s">
        <v>2156</v>
      </c>
      <c r="F1138" s="169" t="s">
        <v>2417</v>
      </c>
      <c r="H1138" s="170">
        <v>85</v>
      </c>
      <c r="I1138" s="346"/>
      <c r="L1138" s="167"/>
      <c r="M1138" s="171"/>
      <c r="N1138" s="172"/>
      <c r="O1138" s="172"/>
      <c r="P1138" s="172"/>
      <c r="Q1138" s="172"/>
      <c r="R1138" s="172"/>
      <c r="S1138" s="172"/>
      <c r="T1138" s="173"/>
      <c r="AT1138" s="168" t="s">
        <v>2624</v>
      </c>
      <c r="AU1138" s="168" t="s">
        <v>2217</v>
      </c>
      <c r="AV1138" s="13" t="s">
        <v>2217</v>
      </c>
      <c r="AW1138" s="13" t="s">
        <v>26</v>
      </c>
      <c r="AX1138" s="13" t="s">
        <v>2207</v>
      </c>
      <c r="AY1138" s="168" t="s">
        <v>2612</v>
      </c>
    </row>
    <row r="1139" spans="1:65" s="15" customFormat="1">
      <c r="B1139" s="181"/>
      <c r="D1139" s="161" t="s">
        <v>2624</v>
      </c>
      <c r="E1139" s="182" t="s">
        <v>2156</v>
      </c>
      <c r="F1139" s="183" t="s">
        <v>2641</v>
      </c>
      <c r="H1139" s="184">
        <v>85</v>
      </c>
      <c r="I1139" s="348"/>
      <c r="L1139" s="181"/>
      <c r="M1139" s="185"/>
      <c r="N1139" s="186"/>
      <c r="O1139" s="186"/>
      <c r="P1139" s="186"/>
      <c r="Q1139" s="186"/>
      <c r="R1139" s="186"/>
      <c r="S1139" s="186"/>
      <c r="T1139" s="187"/>
      <c r="AT1139" s="182" t="s">
        <v>2624</v>
      </c>
      <c r="AU1139" s="182" t="s">
        <v>2217</v>
      </c>
      <c r="AV1139" s="15" t="s">
        <v>2389</v>
      </c>
      <c r="AW1139" s="15" t="s">
        <v>26</v>
      </c>
      <c r="AX1139" s="15" t="s">
        <v>2215</v>
      </c>
      <c r="AY1139" s="182" t="s">
        <v>2612</v>
      </c>
    </row>
    <row r="1140" spans="1:65" s="1" customFormat="1" ht="16.5" customHeight="1">
      <c r="A1140" s="29"/>
      <c r="B1140" s="146"/>
      <c r="C1140" s="147" t="s">
        <v>3413</v>
      </c>
      <c r="D1140" s="147" t="s">
        <v>2618</v>
      </c>
      <c r="E1140" s="148" t="s">
        <v>3389</v>
      </c>
      <c r="F1140" s="149" t="s">
        <v>3390</v>
      </c>
      <c r="G1140" s="150" t="s">
        <v>3034</v>
      </c>
      <c r="H1140" s="151">
        <v>85</v>
      </c>
      <c r="I1140" s="344"/>
      <c r="J1140" s="152">
        <f>ROUND(I1140*H1140,2)</f>
        <v>0</v>
      </c>
      <c r="K1140" s="153"/>
      <c r="L1140" s="30"/>
      <c r="M1140" s="154" t="s">
        <v>2156</v>
      </c>
      <c r="N1140" s="155" t="s">
        <v>2172</v>
      </c>
      <c r="O1140" s="156">
        <v>0.33600000000000002</v>
      </c>
      <c r="P1140" s="156">
        <f>O1140*H1140</f>
        <v>28.560000000000002</v>
      </c>
      <c r="Q1140" s="156">
        <v>3.1E-4</v>
      </c>
      <c r="R1140" s="156">
        <f>Q1140*H1140</f>
        <v>2.6349999999999998E-2</v>
      </c>
      <c r="S1140" s="156">
        <v>0</v>
      </c>
      <c r="T1140" s="157">
        <f>S1140*H1140</f>
        <v>0</v>
      </c>
      <c r="U1140" s="29"/>
      <c r="V1140" s="29"/>
      <c r="W1140" s="29"/>
      <c r="X1140" s="29"/>
      <c r="Y1140" s="29"/>
      <c r="Z1140" s="29"/>
      <c r="AA1140" s="29"/>
      <c r="AB1140" s="29"/>
      <c r="AC1140" s="29"/>
      <c r="AD1140" s="29"/>
      <c r="AE1140" s="29"/>
      <c r="AR1140" s="158" t="s">
        <v>2389</v>
      </c>
      <c r="AT1140" s="158" t="s">
        <v>2618</v>
      </c>
      <c r="AU1140" s="158" t="s">
        <v>2217</v>
      </c>
      <c r="AY1140" s="17" t="s">
        <v>2612</v>
      </c>
      <c r="BE1140" s="159">
        <f>IF(N1140="základní",J1140,0)</f>
        <v>0</v>
      </c>
      <c r="BF1140" s="159">
        <f>IF(N1140="snížená",J1140,0)</f>
        <v>0</v>
      </c>
      <c r="BG1140" s="159">
        <f>IF(N1140="zákl. přenesená",J1140,0)</f>
        <v>0</v>
      </c>
      <c r="BH1140" s="159">
        <f>IF(N1140="sníž. přenesená",J1140,0)</f>
        <v>0</v>
      </c>
      <c r="BI1140" s="159">
        <f>IF(N1140="nulová",J1140,0)</f>
        <v>0</v>
      </c>
      <c r="BJ1140" s="17" t="s">
        <v>2215</v>
      </c>
      <c r="BK1140" s="159">
        <f>ROUND(I1140*H1140,2)</f>
        <v>0</v>
      </c>
      <c r="BL1140" s="17" t="s">
        <v>2389</v>
      </c>
      <c r="BM1140" s="158" t="s">
        <v>3422</v>
      </c>
    </row>
    <row r="1141" spans="1:65" s="13" customFormat="1">
      <c r="B1141" s="167"/>
      <c r="D1141" s="161" t="s">
        <v>2624</v>
      </c>
      <c r="E1141" s="168" t="s">
        <v>2156</v>
      </c>
      <c r="F1141" s="169" t="s">
        <v>2417</v>
      </c>
      <c r="H1141" s="170">
        <v>85</v>
      </c>
      <c r="I1141" s="346"/>
      <c r="L1141" s="167"/>
      <c r="M1141" s="171"/>
      <c r="N1141" s="172"/>
      <c r="O1141" s="172"/>
      <c r="P1141" s="172"/>
      <c r="Q1141" s="172"/>
      <c r="R1141" s="172"/>
      <c r="S1141" s="172"/>
      <c r="T1141" s="173"/>
      <c r="AT1141" s="168" t="s">
        <v>2624</v>
      </c>
      <c r="AU1141" s="168" t="s">
        <v>2217</v>
      </c>
      <c r="AV1141" s="13" t="s">
        <v>2217</v>
      </c>
      <c r="AW1141" s="13" t="s">
        <v>26</v>
      </c>
      <c r="AX1141" s="13" t="s">
        <v>2207</v>
      </c>
      <c r="AY1141" s="168" t="s">
        <v>2612</v>
      </c>
    </row>
    <row r="1142" spans="1:65" s="15" customFormat="1">
      <c r="B1142" s="181"/>
      <c r="D1142" s="161" t="s">
        <v>2624</v>
      </c>
      <c r="E1142" s="182" t="s">
        <v>2156</v>
      </c>
      <c r="F1142" s="183" t="s">
        <v>2641</v>
      </c>
      <c r="H1142" s="184">
        <v>85</v>
      </c>
      <c r="I1142" s="348"/>
      <c r="L1142" s="181"/>
      <c r="M1142" s="185"/>
      <c r="N1142" s="186"/>
      <c r="O1142" s="186"/>
      <c r="P1142" s="186"/>
      <c r="Q1142" s="186"/>
      <c r="R1142" s="186"/>
      <c r="S1142" s="186"/>
      <c r="T1142" s="187"/>
      <c r="AT1142" s="182" t="s">
        <v>2624</v>
      </c>
      <c r="AU1142" s="182" t="s">
        <v>2217</v>
      </c>
      <c r="AV1142" s="15" t="s">
        <v>2389</v>
      </c>
      <c r="AW1142" s="15" t="s">
        <v>26</v>
      </c>
      <c r="AX1142" s="15" t="s">
        <v>2215</v>
      </c>
      <c r="AY1142" s="182" t="s">
        <v>2612</v>
      </c>
    </row>
    <row r="1143" spans="1:65" s="11" customFormat="1" ht="22.9" customHeight="1">
      <c r="B1143" s="134"/>
      <c r="D1143" s="135" t="s">
        <v>2206</v>
      </c>
      <c r="E1143" s="144" t="s">
        <v>2335</v>
      </c>
      <c r="F1143" s="144" t="s">
        <v>3423</v>
      </c>
      <c r="I1143" s="350"/>
      <c r="J1143" s="145">
        <f>BK1143</f>
        <v>0</v>
      </c>
      <c r="L1143" s="134"/>
      <c r="M1143" s="138"/>
      <c r="N1143" s="139"/>
      <c r="O1143" s="139"/>
      <c r="P1143" s="140">
        <f>SUM(P1144:P1237)</f>
        <v>417.51333200000005</v>
      </c>
      <c r="Q1143" s="139"/>
      <c r="R1143" s="140">
        <f>SUM(R1144:R1237)</f>
        <v>35.250599999999999</v>
      </c>
      <c r="S1143" s="139"/>
      <c r="T1143" s="141">
        <f>SUM(T1144:T1237)</f>
        <v>47.546120000000002</v>
      </c>
      <c r="AR1143" s="135" t="s">
        <v>2215</v>
      </c>
      <c r="AT1143" s="142" t="s">
        <v>2206</v>
      </c>
      <c r="AU1143" s="142" t="s">
        <v>2215</v>
      </c>
      <c r="AY1143" s="135" t="s">
        <v>2612</v>
      </c>
      <c r="BK1143" s="143">
        <f>SUM(BK1144:BK1237)</f>
        <v>0</v>
      </c>
    </row>
    <row r="1144" spans="1:65" s="1" customFormat="1" ht="21.75" customHeight="1">
      <c r="A1144" s="29"/>
      <c r="B1144" s="146"/>
      <c r="C1144" s="147" t="s">
        <v>3417</v>
      </c>
      <c r="D1144" s="147" t="s">
        <v>2618</v>
      </c>
      <c r="E1144" s="148" t="s">
        <v>3425</v>
      </c>
      <c r="F1144" s="149" t="s">
        <v>3426</v>
      </c>
      <c r="G1144" s="150" t="s">
        <v>2345</v>
      </c>
      <c r="H1144" s="151">
        <v>1175.02</v>
      </c>
      <c r="I1144" s="344"/>
      <c r="J1144" s="152">
        <f>ROUND(I1144*H1144,2)</f>
        <v>0</v>
      </c>
      <c r="K1144" s="153"/>
      <c r="L1144" s="30"/>
      <c r="M1144" s="154" t="s">
        <v>2156</v>
      </c>
      <c r="N1144" s="155" t="s">
        <v>2172</v>
      </c>
      <c r="O1144" s="156">
        <v>8.5999999999999993E-2</v>
      </c>
      <c r="P1144" s="156">
        <f>O1144*H1144</f>
        <v>101.05171999999999</v>
      </c>
      <c r="Q1144" s="156">
        <v>0.03</v>
      </c>
      <c r="R1144" s="156">
        <f>Q1144*H1144</f>
        <v>35.250599999999999</v>
      </c>
      <c r="S1144" s="156">
        <v>0</v>
      </c>
      <c r="T1144" s="157">
        <f>S1144*H1144</f>
        <v>0</v>
      </c>
      <c r="U1144" s="29"/>
      <c r="V1144" s="29"/>
      <c r="W1144" s="29"/>
      <c r="X1144" s="29"/>
      <c r="Y1144" s="29"/>
      <c r="Z1144" s="29"/>
      <c r="AA1144" s="29"/>
      <c r="AB1144" s="29"/>
      <c r="AC1144" s="29"/>
      <c r="AD1144" s="29"/>
      <c r="AE1144" s="29"/>
      <c r="AR1144" s="158" t="s">
        <v>2389</v>
      </c>
      <c r="AT1144" s="158" t="s">
        <v>2618</v>
      </c>
      <c r="AU1144" s="158" t="s">
        <v>2217</v>
      </c>
      <c r="AY1144" s="17" t="s">
        <v>2612</v>
      </c>
      <c r="BE1144" s="159">
        <f>IF(N1144="základní",J1144,0)</f>
        <v>0</v>
      </c>
      <c r="BF1144" s="159">
        <f>IF(N1144="snížená",J1144,0)</f>
        <v>0</v>
      </c>
      <c r="BG1144" s="159">
        <f>IF(N1144="zákl. přenesená",J1144,0)</f>
        <v>0</v>
      </c>
      <c r="BH1144" s="159">
        <f>IF(N1144="sníž. přenesená",J1144,0)</f>
        <v>0</v>
      </c>
      <c r="BI1144" s="159">
        <f>IF(N1144="nulová",J1144,0)</f>
        <v>0</v>
      </c>
      <c r="BJ1144" s="17" t="s">
        <v>2215</v>
      </c>
      <c r="BK1144" s="159">
        <f>ROUND(I1144*H1144,2)</f>
        <v>0</v>
      </c>
      <c r="BL1144" s="17" t="s">
        <v>2389</v>
      </c>
      <c r="BM1144" s="158" t="s">
        <v>3427</v>
      </c>
    </row>
    <row r="1145" spans="1:65" s="12" customFormat="1">
      <c r="B1145" s="160"/>
      <c r="D1145" s="161" t="s">
        <v>2624</v>
      </c>
      <c r="E1145" s="162" t="s">
        <v>2156</v>
      </c>
      <c r="F1145" s="163" t="s">
        <v>3118</v>
      </c>
      <c r="H1145" s="162" t="s">
        <v>2156</v>
      </c>
      <c r="I1145" s="345"/>
      <c r="L1145" s="160"/>
      <c r="M1145" s="164"/>
      <c r="N1145" s="165"/>
      <c r="O1145" s="165"/>
      <c r="P1145" s="165"/>
      <c r="Q1145" s="165"/>
      <c r="R1145" s="165"/>
      <c r="S1145" s="165"/>
      <c r="T1145" s="166"/>
      <c r="AT1145" s="162" t="s">
        <v>2624</v>
      </c>
      <c r="AU1145" s="162" t="s">
        <v>2217</v>
      </c>
      <c r="AV1145" s="12" t="s">
        <v>2215</v>
      </c>
      <c r="AW1145" s="12" t="s">
        <v>26</v>
      </c>
      <c r="AX1145" s="12" t="s">
        <v>2207</v>
      </c>
      <c r="AY1145" s="162" t="s">
        <v>2612</v>
      </c>
    </row>
    <row r="1146" spans="1:65" s="12" customFormat="1">
      <c r="B1146" s="160"/>
      <c r="D1146" s="161" t="s">
        <v>2624</v>
      </c>
      <c r="E1146" s="162" t="s">
        <v>2156</v>
      </c>
      <c r="F1146" s="163" t="s">
        <v>3428</v>
      </c>
      <c r="H1146" s="162" t="s">
        <v>2156</v>
      </c>
      <c r="I1146" s="345"/>
      <c r="L1146" s="160"/>
      <c r="M1146" s="164"/>
      <c r="N1146" s="165"/>
      <c r="O1146" s="165"/>
      <c r="P1146" s="165"/>
      <c r="Q1146" s="165"/>
      <c r="R1146" s="165"/>
      <c r="S1146" s="165"/>
      <c r="T1146" s="166"/>
      <c r="AT1146" s="162" t="s">
        <v>2624</v>
      </c>
      <c r="AU1146" s="162" t="s">
        <v>2217</v>
      </c>
      <c r="AV1146" s="12" t="s">
        <v>2215</v>
      </c>
      <c r="AW1146" s="12" t="s">
        <v>26</v>
      </c>
      <c r="AX1146" s="12" t="s">
        <v>2207</v>
      </c>
      <c r="AY1146" s="162" t="s">
        <v>2612</v>
      </c>
    </row>
    <row r="1147" spans="1:65" s="12" customFormat="1">
      <c r="B1147" s="160"/>
      <c r="D1147" s="161" t="s">
        <v>2624</v>
      </c>
      <c r="E1147" s="162" t="s">
        <v>2156</v>
      </c>
      <c r="F1147" s="163" t="s">
        <v>3091</v>
      </c>
      <c r="H1147" s="162" t="s">
        <v>2156</v>
      </c>
      <c r="I1147" s="345"/>
      <c r="L1147" s="160"/>
      <c r="M1147" s="164"/>
      <c r="N1147" s="165"/>
      <c r="O1147" s="165"/>
      <c r="P1147" s="165"/>
      <c r="Q1147" s="165"/>
      <c r="R1147" s="165"/>
      <c r="S1147" s="165"/>
      <c r="T1147" s="166"/>
      <c r="AT1147" s="162" t="s">
        <v>2624</v>
      </c>
      <c r="AU1147" s="162" t="s">
        <v>2217</v>
      </c>
      <c r="AV1147" s="12" t="s">
        <v>2215</v>
      </c>
      <c r="AW1147" s="12" t="s">
        <v>26</v>
      </c>
      <c r="AX1147" s="12" t="s">
        <v>2207</v>
      </c>
      <c r="AY1147" s="162" t="s">
        <v>2612</v>
      </c>
    </row>
    <row r="1148" spans="1:65" s="12" customFormat="1">
      <c r="B1148" s="160"/>
      <c r="D1148" s="161" t="s">
        <v>2624</v>
      </c>
      <c r="E1148" s="162" t="s">
        <v>2156</v>
      </c>
      <c r="F1148" s="163" t="s">
        <v>357</v>
      </c>
      <c r="H1148" s="162" t="s">
        <v>2156</v>
      </c>
      <c r="I1148" s="345"/>
      <c r="L1148" s="160"/>
      <c r="M1148" s="164"/>
      <c r="N1148" s="165"/>
      <c r="O1148" s="165"/>
      <c r="P1148" s="165"/>
      <c r="Q1148" s="165"/>
      <c r="R1148" s="165"/>
      <c r="S1148" s="165"/>
      <c r="T1148" s="166"/>
      <c r="AT1148" s="162" t="s">
        <v>2624</v>
      </c>
      <c r="AU1148" s="162" t="s">
        <v>2217</v>
      </c>
      <c r="AV1148" s="12" t="s">
        <v>2215</v>
      </c>
      <c r="AW1148" s="12" t="s">
        <v>26</v>
      </c>
      <c r="AX1148" s="12" t="s">
        <v>2207</v>
      </c>
      <c r="AY1148" s="162" t="s">
        <v>2612</v>
      </c>
    </row>
    <row r="1149" spans="1:65" s="13" customFormat="1">
      <c r="B1149" s="167"/>
      <c r="D1149" s="161" t="s">
        <v>2624</v>
      </c>
      <c r="E1149" s="168" t="s">
        <v>2156</v>
      </c>
      <c r="F1149" s="169" t="s">
        <v>494</v>
      </c>
      <c r="H1149" s="170">
        <v>243.88</v>
      </c>
      <c r="I1149" s="346"/>
      <c r="L1149" s="167"/>
      <c r="M1149" s="171"/>
      <c r="N1149" s="172"/>
      <c r="O1149" s="172"/>
      <c r="P1149" s="172"/>
      <c r="Q1149" s="172"/>
      <c r="R1149" s="172"/>
      <c r="S1149" s="172"/>
      <c r="T1149" s="173"/>
      <c r="AT1149" s="168" t="s">
        <v>2624</v>
      </c>
      <c r="AU1149" s="168" t="s">
        <v>2217</v>
      </c>
      <c r="AV1149" s="13" t="s">
        <v>2217</v>
      </c>
      <c r="AW1149" s="13" t="s">
        <v>26</v>
      </c>
      <c r="AX1149" s="13" t="s">
        <v>2207</v>
      </c>
      <c r="AY1149" s="168" t="s">
        <v>2612</v>
      </c>
    </row>
    <row r="1150" spans="1:65" s="12" customFormat="1">
      <c r="B1150" s="160"/>
      <c r="D1150" s="161" t="s">
        <v>2624</v>
      </c>
      <c r="E1150" s="162" t="s">
        <v>2156</v>
      </c>
      <c r="F1150" s="163" t="s">
        <v>359</v>
      </c>
      <c r="H1150" s="162" t="s">
        <v>2156</v>
      </c>
      <c r="I1150" s="345"/>
      <c r="L1150" s="160"/>
      <c r="M1150" s="164"/>
      <c r="N1150" s="165"/>
      <c r="O1150" s="165"/>
      <c r="P1150" s="165"/>
      <c r="Q1150" s="165"/>
      <c r="R1150" s="165"/>
      <c r="S1150" s="165"/>
      <c r="T1150" s="166"/>
      <c r="AT1150" s="162" t="s">
        <v>2624</v>
      </c>
      <c r="AU1150" s="162" t="s">
        <v>2217</v>
      </c>
      <c r="AV1150" s="12" t="s">
        <v>2215</v>
      </c>
      <c r="AW1150" s="12" t="s">
        <v>26</v>
      </c>
      <c r="AX1150" s="12" t="s">
        <v>2207</v>
      </c>
      <c r="AY1150" s="162" t="s">
        <v>2612</v>
      </c>
    </row>
    <row r="1151" spans="1:65" s="13" customFormat="1">
      <c r="B1151" s="167"/>
      <c r="D1151" s="161" t="s">
        <v>2624</v>
      </c>
      <c r="E1151" s="168" t="s">
        <v>2156</v>
      </c>
      <c r="F1151" s="169" t="s">
        <v>495</v>
      </c>
      <c r="H1151" s="170">
        <v>47.59</v>
      </c>
      <c r="I1151" s="346"/>
      <c r="L1151" s="167"/>
      <c r="M1151" s="171"/>
      <c r="N1151" s="172"/>
      <c r="O1151" s="172"/>
      <c r="P1151" s="172"/>
      <c r="Q1151" s="172"/>
      <c r="R1151" s="172"/>
      <c r="S1151" s="172"/>
      <c r="T1151" s="173"/>
      <c r="AT1151" s="168" t="s">
        <v>2624</v>
      </c>
      <c r="AU1151" s="168" t="s">
        <v>2217</v>
      </c>
      <c r="AV1151" s="13" t="s">
        <v>2217</v>
      </c>
      <c r="AW1151" s="13" t="s">
        <v>26</v>
      </c>
      <c r="AX1151" s="13" t="s">
        <v>2207</v>
      </c>
      <c r="AY1151" s="168" t="s">
        <v>2612</v>
      </c>
    </row>
    <row r="1152" spans="1:65" s="12" customFormat="1">
      <c r="B1152" s="160"/>
      <c r="D1152" s="161" t="s">
        <v>2624</v>
      </c>
      <c r="E1152" s="162" t="s">
        <v>2156</v>
      </c>
      <c r="F1152" s="163" t="s">
        <v>2721</v>
      </c>
      <c r="H1152" s="162" t="s">
        <v>2156</v>
      </c>
      <c r="I1152" s="345"/>
      <c r="L1152" s="160"/>
      <c r="M1152" s="164"/>
      <c r="N1152" s="165"/>
      <c r="O1152" s="165"/>
      <c r="P1152" s="165"/>
      <c r="Q1152" s="165"/>
      <c r="R1152" s="165"/>
      <c r="S1152" s="165"/>
      <c r="T1152" s="166"/>
      <c r="AT1152" s="162" t="s">
        <v>2624</v>
      </c>
      <c r="AU1152" s="162" t="s">
        <v>2217</v>
      </c>
      <c r="AV1152" s="12" t="s">
        <v>2215</v>
      </c>
      <c r="AW1152" s="12" t="s">
        <v>26</v>
      </c>
      <c r="AX1152" s="12" t="s">
        <v>2207</v>
      </c>
      <c r="AY1152" s="162" t="s">
        <v>2612</v>
      </c>
    </row>
    <row r="1153" spans="1:65" s="12" customFormat="1">
      <c r="B1153" s="160"/>
      <c r="D1153" s="161" t="s">
        <v>2624</v>
      </c>
      <c r="E1153" s="162" t="s">
        <v>2156</v>
      </c>
      <c r="F1153" s="163" t="s">
        <v>361</v>
      </c>
      <c r="H1153" s="162" t="s">
        <v>2156</v>
      </c>
      <c r="I1153" s="345"/>
      <c r="L1153" s="160"/>
      <c r="M1153" s="164"/>
      <c r="N1153" s="165"/>
      <c r="O1153" s="165"/>
      <c r="P1153" s="165"/>
      <c r="Q1153" s="165"/>
      <c r="R1153" s="165"/>
      <c r="S1153" s="165"/>
      <c r="T1153" s="166"/>
      <c r="AT1153" s="162" t="s">
        <v>2624</v>
      </c>
      <c r="AU1153" s="162" t="s">
        <v>2217</v>
      </c>
      <c r="AV1153" s="12" t="s">
        <v>2215</v>
      </c>
      <c r="AW1153" s="12" t="s">
        <v>26</v>
      </c>
      <c r="AX1153" s="12" t="s">
        <v>2207</v>
      </c>
      <c r="AY1153" s="162" t="s">
        <v>2612</v>
      </c>
    </row>
    <row r="1154" spans="1:65" s="13" customFormat="1">
      <c r="B1154" s="167"/>
      <c r="D1154" s="161" t="s">
        <v>2624</v>
      </c>
      <c r="E1154" s="168" t="s">
        <v>2156</v>
      </c>
      <c r="F1154" s="169" t="s">
        <v>496</v>
      </c>
      <c r="H1154" s="170">
        <v>224.3</v>
      </c>
      <c r="I1154" s="346"/>
      <c r="L1154" s="167"/>
      <c r="M1154" s="171"/>
      <c r="N1154" s="172"/>
      <c r="O1154" s="172"/>
      <c r="P1154" s="172"/>
      <c r="Q1154" s="172"/>
      <c r="R1154" s="172"/>
      <c r="S1154" s="172"/>
      <c r="T1154" s="173"/>
      <c r="AT1154" s="168" t="s">
        <v>2624</v>
      </c>
      <c r="AU1154" s="168" t="s">
        <v>2217</v>
      </c>
      <c r="AV1154" s="13" t="s">
        <v>2217</v>
      </c>
      <c r="AW1154" s="13" t="s">
        <v>26</v>
      </c>
      <c r="AX1154" s="13" t="s">
        <v>2207</v>
      </c>
      <c r="AY1154" s="168" t="s">
        <v>2612</v>
      </c>
    </row>
    <row r="1155" spans="1:65" s="12" customFormat="1">
      <c r="B1155" s="160"/>
      <c r="D1155" s="161" t="s">
        <v>2624</v>
      </c>
      <c r="E1155" s="162" t="s">
        <v>2156</v>
      </c>
      <c r="F1155" s="163" t="s">
        <v>363</v>
      </c>
      <c r="H1155" s="162" t="s">
        <v>2156</v>
      </c>
      <c r="I1155" s="345"/>
      <c r="L1155" s="160"/>
      <c r="M1155" s="164"/>
      <c r="N1155" s="165"/>
      <c r="O1155" s="165"/>
      <c r="P1155" s="165"/>
      <c r="Q1155" s="165"/>
      <c r="R1155" s="165"/>
      <c r="S1155" s="165"/>
      <c r="T1155" s="166"/>
      <c r="AT1155" s="162" t="s">
        <v>2624</v>
      </c>
      <c r="AU1155" s="162" t="s">
        <v>2217</v>
      </c>
      <c r="AV1155" s="12" t="s">
        <v>2215</v>
      </c>
      <c r="AW1155" s="12" t="s">
        <v>26</v>
      </c>
      <c r="AX1155" s="12" t="s">
        <v>2207</v>
      </c>
      <c r="AY1155" s="162" t="s">
        <v>2612</v>
      </c>
    </row>
    <row r="1156" spans="1:65" s="13" customFormat="1">
      <c r="B1156" s="167"/>
      <c r="D1156" s="161" t="s">
        <v>2624</v>
      </c>
      <c r="E1156" s="168" t="s">
        <v>2156</v>
      </c>
      <c r="F1156" s="169" t="s">
        <v>497</v>
      </c>
      <c r="H1156" s="170">
        <v>224.41</v>
      </c>
      <c r="I1156" s="346"/>
      <c r="L1156" s="167"/>
      <c r="M1156" s="171"/>
      <c r="N1156" s="172"/>
      <c r="O1156" s="172"/>
      <c r="P1156" s="172"/>
      <c r="Q1156" s="172"/>
      <c r="R1156" s="172"/>
      <c r="S1156" s="172"/>
      <c r="T1156" s="173"/>
      <c r="AT1156" s="168" t="s">
        <v>2624</v>
      </c>
      <c r="AU1156" s="168" t="s">
        <v>2217</v>
      </c>
      <c r="AV1156" s="13" t="s">
        <v>2217</v>
      </c>
      <c r="AW1156" s="13" t="s">
        <v>26</v>
      </c>
      <c r="AX1156" s="13" t="s">
        <v>2207</v>
      </c>
      <c r="AY1156" s="168" t="s">
        <v>2612</v>
      </c>
    </row>
    <row r="1157" spans="1:65" s="12" customFormat="1">
      <c r="B1157" s="160"/>
      <c r="D1157" s="161" t="s">
        <v>2624</v>
      </c>
      <c r="E1157" s="162" t="s">
        <v>2156</v>
      </c>
      <c r="F1157" s="163" t="s">
        <v>365</v>
      </c>
      <c r="H1157" s="162" t="s">
        <v>2156</v>
      </c>
      <c r="I1157" s="345"/>
      <c r="L1157" s="160"/>
      <c r="M1157" s="164"/>
      <c r="N1157" s="165"/>
      <c r="O1157" s="165"/>
      <c r="P1157" s="165"/>
      <c r="Q1157" s="165"/>
      <c r="R1157" s="165"/>
      <c r="S1157" s="165"/>
      <c r="T1157" s="166"/>
      <c r="AT1157" s="162" t="s">
        <v>2624</v>
      </c>
      <c r="AU1157" s="162" t="s">
        <v>2217</v>
      </c>
      <c r="AV1157" s="12" t="s">
        <v>2215</v>
      </c>
      <c r="AW1157" s="12" t="s">
        <v>26</v>
      </c>
      <c r="AX1157" s="12" t="s">
        <v>2207</v>
      </c>
      <c r="AY1157" s="162" t="s">
        <v>2612</v>
      </c>
    </row>
    <row r="1158" spans="1:65" s="13" customFormat="1">
      <c r="B1158" s="167"/>
      <c r="D1158" s="161" t="s">
        <v>2624</v>
      </c>
      <c r="E1158" s="168" t="s">
        <v>2156</v>
      </c>
      <c r="F1158" s="169" t="s">
        <v>498</v>
      </c>
      <c r="H1158" s="170">
        <v>109.84</v>
      </c>
      <c r="I1158" s="346"/>
      <c r="L1158" s="167"/>
      <c r="M1158" s="171"/>
      <c r="N1158" s="172"/>
      <c r="O1158" s="172"/>
      <c r="P1158" s="172"/>
      <c r="Q1158" s="172"/>
      <c r="R1158" s="172"/>
      <c r="S1158" s="172"/>
      <c r="T1158" s="173"/>
      <c r="AT1158" s="168" t="s">
        <v>2624</v>
      </c>
      <c r="AU1158" s="168" t="s">
        <v>2217</v>
      </c>
      <c r="AV1158" s="13" t="s">
        <v>2217</v>
      </c>
      <c r="AW1158" s="13" t="s">
        <v>26</v>
      </c>
      <c r="AX1158" s="13" t="s">
        <v>2207</v>
      </c>
      <c r="AY1158" s="168" t="s">
        <v>2612</v>
      </c>
    </row>
    <row r="1159" spans="1:65" s="13" customFormat="1">
      <c r="B1159" s="167"/>
      <c r="D1159" s="161" t="s">
        <v>2624</v>
      </c>
      <c r="E1159" s="168" t="s">
        <v>2156</v>
      </c>
      <c r="F1159" s="169" t="s">
        <v>499</v>
      </c>
      <c r="H1159" s="170">
        <v>22</v>
      </c>
      <c r="I1159" s="346"/>
      <c r="L1159" s="167"/>
      <c r="M1159" s="171"/>
      <c r="N1159" s="172"/>
      <c r="O1159" s="172"/>
      <c r="P1159" s="172"/>
      <c r="Q1159" s="172"/>
      <c r="R1159" s="172"/>
      <c r="S1159" s="172"/>
      <c r="T1159" s="173"/>
      <c r="AT1159" s="168" t="s">
        <v>2624</v>
      </c>
      <c r="AU1159" s="168" t="s">
        <v>2217</v>
      </c>
      <c r="AV1159" s="13" t="s">
        <v>2217</v>
      </c>
      <c r="AW1159" s="13" t="s">
        <v>26</v>
      </c>
      <c r="AX1159" s="13" t="s">
        <v>2207</v>
      </c>
      <c r="AY1159" s="168" t="s">
        <v>2612</v>
      </c>
    </row>
    <row r="1160" spans="1:65" s="12" customFormat="1">
      <c r="B1160" s="160"/>
      <c r="D1160" s="161" t="s">
        <v>2624</v>
      </c>
      <c r="E1160" s="162" t="s">
        <v>2156</v>
      </c>
      <c r="F1160" s="163" t="s">
        <v>2799</v>
      </c>
      <c r="H1160" s="162" t="s">
        <v>2156</v>
      </c>
      <c r="I1160" s="345"/>
      <c r="L1160" s="160"/>
      <c r="M1160" s="164"/>
      <c r="N1160" s="165"/>
      <c r="O1160" s="165"/>
      <c r="P1160" s="165"/>
      <c r="Q1160" s="165"/>
      <c r="R1160" s="165"/>
      <c r="S1160" s="165"/>
      <c r="T1160" s="166"/>
      <c r="AT1160" s="162" t="s">
        <v>2624</v>
      </c>
      <c r="AU1160" s="162" t="s">
        <v>2217</v>
      </c>
      <c r="AV1160" s="12" t="s">
        <v>2215</v>
      </c>
      <c r="AW1160" s="12" t="s">
        <v>26</v>
      </c>
      <c r="AX1160" s="12" t="s">
        <v>2207</v>
      </c>
      <c r="AY1160" s="162" t="s">
        <v>2612</v>
      </c>
    </row>
    <row r="1161" spans="1:65" s="13" customFormat="1">
      <c r="B1161" s="167"/>
      <c r="D1161" s="161" t="s">
        <v>2624</v>
      </c>
      <c r="E1161" s="168" t="s">
        <v>2156</v>
      </c>
      <c r="F1161" s="169" t="s">
        <v>3434</v>
      </c>
      <c r="H1161" s="170">
        <v>303</v>
      </c>
      <c r="I1161" s="346"/>
      <c r="L1161" s="167"/>
      <c r="M1161" s="171"/>
      <c r="N1161" s="172"/>
      <c r="O1161" s="172"/>
      <c r="P1161" s="172"/>
      <c r="Q1161" s="172"/>
      <c r="R1161" s="172"/>
      <c r="S1161" s="172"/>
      <c r="T1161" s="173"/>
      <c r="AT1161" s="168" t="s">
        <v>2624</v>
      </c>
      <c r="AU1161" s="168" t="s">
        <v>2217</v>
      </c>
      <c r="AV1161" s="13" t="s">
        <v>2217</v>
      </c>
      <c r="AW1161" s="13" t="s">
        <v>26</v>
      </c>
      <c r="AX1161" s="13" t="s">
        <v>2207</v>
      </c>
      <c r="AY1161" s="168" t="s">
        <v>2612</v>
      </c>
    </row>
    <row r="1162" spans="1:65" s="15" customFormat="1">
      <c r="B1162" s="181"/>
      <c r="D1162" s="161" t="s">
        <v>2624</v>
      </c>
      <c r="E1162" s="182" t="s">
        <v>2156</v>
      </c>
      <c r="F1162" s="183" t="s">
        <v>2641</v>
      </c>
      <c r="H1162" s="184">
        <v>1175.02</v>
      </c>
      <c r="I1162" s="348"/>
      <c r="L1162" s="181"/>
      <c r="M1162" s="185"/>
      <c r="N1162" s="186"/>
      <c r="O1162" s="186"/>
      <c r="P1162" s="186"/>
      <c r="Q1162" s="186"/>
      <c r="R1162" s="186"/>
      <c r="S1162" s="186"/>
      <c r="T1162" s="187"/>
      <c r="AT1162" s="182" t="s">
        <v>2624</v>
      </c>
      <c r="AU1162" s="182" t="s">
        <v>2217</v>
      </c>
      <c r="AV1162" s="15" t="s">
        <v>2389</v>
      </c>
      <c r="AW1162" s="15" t="s">
        <v>26</v>
      </c>
      <c r="AX1162" s="15" t="s">
        <v>2215</v>
      </c>
      <c r="AY1162" s="182" t="s">
        <v>2612</v>
      </c>
    </row>
    <row r="1163" spans="1:65" s="1" customFormat="1" ht="16.5" customHeight="1">
      <c r="A1163" s="29"/>
      <c r="B1163" s="146"/>
      <c r="C1163" s="147" t="s">
        <v>3421</v>
      </c>
      <c r="D1163" s="147" t="s">
        <v>2618</v>
      </c>
      <c r="E1163" s="148" t="s">
        <v>3436</v>
      </c>
      <c r="F1163" s="149" t="s">
        <v>3437</v>
      </c>
      <c r="G1163" s="150" t="s">
        <v>2345</v>
      </c>
      <c r="H1163" s="151">
        <v>810</v>
      </c>
      <c r="I1163" s="344"/>
      <c r="J1163" s="152">
        <f>ROUND(I1163*H1163,2)</f>
        <v>0</v>
      </c>
      <c r="K1163" s="153"/>
      <c r="L1163" s="30"/>
      <c r="M1163" s="154" t="s">
        <v>2156</v>
      </c>
      <c r="N1163" s="155" t="s">
        <v>2172</v>
      </c>
      <c r="O1163" s="156">
        <v>0.155</v>
      </c>
      <c r="P1163" s="156">
        <f>O1163*H1163</f>
        <v>125.55</v>
      </c>
      <c r="Q1163" s="156">
        <v>0</v>
      </c>
      <c r="R1163" s="156">
        <f>Q1163*H1163</f>
        <v>0</v>
      </c>
      <c r="S1163" s="156">
        <v>0</v>
      </c>
      <c r="T1163" s="157">
        <f>S1163*H1163</f>
        <v>0</v>
      </c>
      <c r="U1163" s="29"/>
      <c r="V1163" s="29"/>
      <c r="W1163" s="29"/>
      <c r="X1163" s="29"/>
      <c r="Y1163" s="29"/>
      <c r="Z1163" s="29"/>
      <c r="AA1163" s="29"/>
      <c r="AB1163" s="29"/>
      <c r="AC1163" s="29"/>
      <c r="AD1163" s="29"/>
      <c r="AE1163" s="29"/>
      <c r="AR1163" s="158" t="s">
        <v>2389</v>
      </c>
      <c r="AT1163" s="158" t="s">
        <v>2618</v>
      </c>
      <c r="AU1163" s="158" t="s">
        <v>2217</v>
      </c>
      <c r="AY1163" s="17" t="s">
        <v>2612</v>
      </c>
      <c r="BE1163" s="159">
        <f>IF(N1163="základní",J1163,0)</f>
        <v>0</v>
      </c>
      <c r="BF1163" s="159">
        <f>IF(N1163="snížená",J1163,0)</f>
        <v>0</v>
      </c>
      <c r="BG1163" s="159">
        <f>IF(N1163="zákl. přenesená",J1163,0)</f>
        <v>0</v>
      </c>
      <c r="BH1163" s="159">
        <f>IF(N1163="sníž. přenesená",J1163,0)</f>
        <v>0</v>
      </c>
      <c r="BI1163" s="159">
        <f>IF(N1163="nulová",J1163,0)</f>
        <v>0</v>
      </c>
      <c r="BJ1163" s="17" t="s">
        <v>2215</v>
      </c>
      <c r="BK1163" s="159">
        <f>ROUND(I1163*H1163,2)</f>
        <v>0</v>
      </c>
      <c r="BL1163" s="17" t="s">
        <v>2389</v>
      </c>
      <c r="BM1163" s="158" t="s">
        <v>3438</v>
      </c>
    </row>
    <row r="1164" spans="1:65" s="12" customFormat="1">
      <c r="B1164" s="160"/>
      <c r="D1164" s="161" t="s">
        <v>2624</v>
      </c>
      <c r="E1164" s="162" t="s">
        <v>2156</v>
      </c>
      <c r="F1164" s="163" t="s">
        <v>2669</v>
      </c>
      <c r="H1164" s="162" t="s">
        <v>2156</v>
      </c>
      <c r="I1164" s="345"/>
      <c r="L1164" s="160"/>
      <c r="M1164" s="164"/>
      <c r="N1164" s="165"/>
      <c r="O1164" s="165"/>
      <c r="P1164" s="165"/>
      <c r="Q1164" s="165"/>
      <c r="R1164" s="165"/>
      <c r="S1164" s="165"/>
      <c r="T1164" s="166"/>
      <c r="AT1164" s="162" t="s">
        <v>2624</v>
      </c>
      <c r="AU1164" s="162" t="s">
        <v>2217</v>
      </c>
      <c r="AV1164" s="12" t="s">
        <v>2215</v>
      </c>
      <c r="AW1164" s="12" t="s">
        <v>26</v>
      </c>
      <c r="AX1164" s="12" t="s">
        <v>2207</v>
      </c>
      <c r="AY1164" s="162" t="s">
        <v>2612</v>
      </c>
    </row>
    <row r="1165" spans="1:65" s="12" customFormat="1">
      <c r="B1165" s="160"/>
      <c r="D1165" s="161" t="s">
        <v>2624</v>
      </c>
      <c r="E1165" s="162" t="s">
        <v>2156</v>
      </c>
      <c r="F1165" s="163" t="s">
        <v>2628</v>
      </c>
      <c r="H1165" s="162" t="s">
        <v>2156</v>
      </c>
      <c r="I1165" s="345"/>
      <c r="L1165" s="160"/>
      <c r="M1165" s="164"/>
      <c r="N1165" s="165"/>
      <c r="O1165" s="165"/>
      <c r="P1165" s="165"/>
      <c r="Q1165" s="165"/>
      <c r="R1165" s="165"/>
      <c r="S1165" s="165"/>
      <c r="T1165" s="166"/>
      <c r="AT1165" s="162" t="s">
        <v>2624</v>
      </c>
      <c r="AU1165" s="162" t="s">
        <v>2217</v>
      </c>
      <c r="AV1165" s="12" t="s">
        <v>2215</v>
      </c>
      <c r="AW1165" s="12" t="s">
        <v>26</v>
      </c>
      <c r="AX1165" s="12" t="s">
        <v>2207</v>
      </c>
      <c r="AY1165" s="162" t="s">
        <v>2612</v>
      </c>
    </row>
    <row r="1166" spans="1:65" s="13" customFormat="1">
      <c r="B1166" s="167"/>
      <c r="D1166" s="161" t="s">
        <v>2624</v>
      </c>
      <c r="E1166" s="168" t="s">
        <v>2156</v>
      </c>
      <c r="F1166" s="169" t="s">
        <v>3439</v>
      </c>
      <c r="H1166" s="170">
        <v>98</v>
      </c>
      <c r="I1166" s="346"/>
      <c r="L1166" s="167"/>
      <c r="M1166" s="171"/>
      <c r="N1166" s="172"/>
      <c r="O1166" s="172"/>
      <c r="P1166" s="172"/>
      <c r="Q1166" s="172"/>
      <c r="R1166" s="172"/>
      <c r="S1166" s="172"/>
      <c r="T1166" s="173"/>
      <c r="AT1166" s="168" t="s">
        <v>2624</v>
      </c>
      <c r="AU1166" s="168" t="s">
        <v>2217</v>
      </c>
      <c r="AV1166" s="13" t="s">
        <v>2217</v>
      </c>
      <c r="AW1166" s="13" t="s">
        <v>26</v>
      </c>
      <c r="AX1166" s="13" t="s">
        <v>2207</v>
      </c>
      <c r="AY1166" s="168" t="s">
        <v>2612</v>
      </c>
    </row>
    <row r="1167" spans="1:65" s="12" customFormat="1">
      <c r="B1167" s="160"/>
      <c r="D1167" s="161" t="s">
        <v>2624</v>
      </c>
      <c r="E1167" s="162" t="s">
        <v>2156</v>
      </c>
      <c r="F1167" s="163" t="s">
        <v>2634</v>
      </c>
      <c r="H1167" s="162" t="s">
        <v>2156</v>
      </c>
      <c r="I1167" s="345"/>
      <c r="L1167" s="160"/>
      <c r="M1167" s="164"/>
      <c r="N1167" s="165"/>
      <c r="O1167" s="165"/>
      <c r="P1167" s="165"/>
      <c r="Q1167" s="165"/>
      <c r="R1167" s="165"/>
      <c r="S1167" s="165"/>
      <c r="T1167" s="166"/>
      <c r="AT1167" s="162" t="s">
        <v>2624</v>
      </c>
      <c r="AU1167" s="162" t="s">
        <v>2217</v>
      </c>
      <c r="AV1167" s="12" t="s">
        <v>2215</v>
      </c>
      <c r="AW1167" s="12" t="s">
        <v>26</v>
      </c>
      <c r="AX1167" s="12" t="s">
        <v>2207</v>
      </c>
      <c r="AY1167" s="162" t="s">
        <v>2612</v>
      </c>
    </row>
    <row r="1168" spans="1:65" s="13" customFormat="1">
      <c r="B1168" s="167"/>
      <c r="D1168" s="161" t="s">
        <v>2624</v>
      </c>
      <c r="E1168" s="168" t="s">
        <v>2156</v>
      </c>
      <c r="F1168" s="169" t="s">
        <v>3440</v>
      </c>
      <c r="H1168" s="170">
        <v>56</v>
      </c>
      <c r="I1168" s="346"/>
      <c r="L1168" s="167"/>
      <c r="M1168" s="171"/>
      <c r="N1168" s="172"/>
      <c r="O1168" s="172"/>
      <c r="P1168" s="172"/>
      <c r="Q1168" s="172"/>
      <c r="R1168" s="172"/>
      <c r="S1168" s="172"/>
      <c r="T1168" s="173"/>
      <c r="AT1168" s="168" t="s">
        <v>2624</v>
      </c>
      <c r="AU1168" s="168" t="s">
        <v>2217</v>
      </c>
      <c r="AV1168" s="13" t="s">
        <v>2217</v>
      </c>
      <c r="AW1168" s="13" t="s">
        <v>26</v>
      </c>
      <c r="AX1168" s="13" t="s">
        <v>2207</v>
      </c>
      <c r="AY1168" s="168" t="s">
        <v>2612</v>
      </c>
    </row>
    <row r="1169" spans="2:51" s="12" customFormat="1">
      <c r="B1169" s="160"/>
      <c r="D1169" s="161" t="s">
        <v>2624</v>
      </c>
      <c r="E1169" s="162" t="s">
        <v>2156</v>
      </c>
      <c r="F1169" s="163" t="s">
        <v>2639</v>
      </c>
      <c r="H1169" s="162" t="s">
        <v>2156</v>
      </c>
      <c r="I1169" s="345"/>
      <c r="L1169" s="160"/>
      <c r="M1169" s="164"/>
      <c r="N1169" s="165"/>
      <c r="O1169" s="165"/>
      <c r="P1169" s="165"/>
      <c r="Q1169" s="165"/>
      <c r="R1169" s="165"/>
      <c r="S1169" s="165"/>
      <c r="T1169" s="166"/>
      <c r="AT1169" s="162" t="s">
        <v>2624</v>
      </c>
      <c r="AU1169" s="162" t="s">
        <v>2217</v>
      </c>
      <c r="AV1169" s="12" t="s">
        <v>2215</v>
      </c>
      <c r="AW1169" s="12" t="s">
        <v>26</v>
      </c>
      <c r="AX1169" s="12" t="s">
        <v>2207</v>
      </c>
      <c r="AY1169" s="162" t="s">
        <v>2612</v>
      </c>
    </row>
    <row r="1170" spans="2:51" s="13" customFormat="1">
      <c r="B1170" s="167"/>
      <c r="D1170" s="161" t="s">
        <v>2624</v>
      </c>
      <c r="E1170" s="168" t="s">
        <v>2156</v>
      </c>
      <c r="F1170" s="169" t="s">
        <v>3441</v>
      </c>
      <c r="H1170" s="170">
        <v>0</v>
      </c>
      <c r="I1170" s="346"/>
      <c r="L1170" s="167"/>
      <c r="M1170" s="171"/>
      <c r="N1170" s="172"/>
      <c r="O1170" s="172"/>
      <c r="P1170" s="172"/>
      <c r="Q1170" s="172"/>
      <c r="R1170" s="172"/>
      <c r="S1170" s="172"/>
      <c r="T1170" s="173"/>
      <c r="AT1170" s="168" t="s">
        <v>2624</v>
      </c>
      <c r="AU1170" s="168" t="s">
        <v>2217</v>
      </c>
      <c r="AV1170" s="13" t="s">
        <v>2217</v>
      </c>
      <c r="AW1170" s="13" t="s">
        <v>26</v>
      </c>
      <c r="AX1170" s="13" t="s">
        <v>2207</v>
      </c>
      <c r="AY1170" s="168" t="s">
        <v>2612</v>
      </c>
    </row>
    <row r="1171" spans="2:51" s="12" customFormat="1">
      <c r="B1171" s="160"/>
      <c r="D1171" s="161" t="s">
        <v>2624</v>
      </c>
      <c r="E1171" s="162" t="s">
        <v>2156</v>
      </c>
      <c r="F1171" s="163" t="s">
        <v>2677</v>
      </c>
      <c r="H1171" s="162" t="s">
        <v>2156</v>
      </c>
      <c r="I1171" s="345"/>
      <c r="L1171" s="160"/>
      <c r="M1171" s="164"/>
      <c r="N1171" s="165"/>
      <c r="O1171" s="165"/>
      <c r="P1171" s="165"/>
      <c r="Q1171" s="165"/>
      <c r="R1171" s="165"/>
      <c r="S1171" s="165"/>
      <c r="T1171" s="166"/>
      <c r="AT1171" s="162" t="s">
        <v>2624</v>
      </c>
      <c r="AU1171" s="162" t="s">
        <v>2217</v>
      </c>
      <c r="AV1171" s="12" t="s">
        <v>2215</v>
      </c>
      <c r="AW1171" s="12" t="s">
        <v>26</v>
      </c>
      <c r="AX1171" s="12" t="s">
        <v>2207</v>
      </c>
      <c r="AY1171" s="162" t="s">
        <v>2612</v>
      </c>
    </row>
    <row r="1172" spans="2:51" s="12" customFormat="1">
      <c r="B1172" s="160"/>
      <c r="D1172" s="161" t="s">
        <v>2624</v>
      </c>
      <c r="E1172" s="162" t="s">
        <v>2156</v>
      </c>
      <c r="F1172" s="163" t="s">
        <v>2628</v>
      </c>
      <c r="H1172" s="162" t="s">
        <v>2156</v>
      </c>
      <c r="I1172" s="345"/>
      <c r="L1172" s="160"/>
      <c r="M1172" s="164"/>
      <c r="N1172" s="165"/>
      <c r="O1172" s="165"/>
      <c r="P1172" s="165"/>
      <c r="Q1172" s="165"/>
      <c r="R1172" s="165"/>
      <c r="S1172" s="165"/>
      <c r="T1172" s="166"/>
      <c r="AT1172" s="162" t="s">
        <v>2624</v>
      </c>
      <c r="AU1172" s="162" t="s">
        <v>2217</v>
      </c>
      <c r="AV1172" s="12" t="s">
        <v>2215</v>
      </c>
      <c r="AW1172" s="12" t="s">
        <v>26</v>
      </c>
      <c r="AX1172" s="12" t="s">
        <v>2207</v>
      </c>
      <c r="AY1172" s="162" t="s">
        <v>2612</v>
      </c>
    </row>
    <row r="1173" spans="2:51" s="13" customFormat="1">
      <c r="B1173" s="167"/>
      <c r="D1173" s="161" t="s">
        <v>2624</v>
      </c>
      <c r="E1173" s="168" t="s">
        <v>2156</v>
      </c>
      <c r="F1173" s="169" t="s">
        <v>3442</v>
      </c>
      <c r="H1173" s="170">
        <v>168</v>
      </c>
      <c r="I1173" s="346"/>
      <c r="L1173" s="167"/>
      <c r="M1173" s="171"/>
      <c r="N1173" s="172"/>
      <c r="O1173" s="172"/>
      <c r="P1173" s="172"/>
      <c r="Q1173" s="172"/>
      <c r="R1173" s="172"/>
      <c r="S1173" s="172"/>
      <c r="T1173" s="173"/>
      <c r="AT1173" s="168" t="s">
        <v>2624</v>
      </c>
      <c r="AU1173" s="168" t="s">
        <v>2217</v>
      </c>
      <c r="AV1173" s="13" t="s">
        <v>2217</v>
      </c>
      <c r="AW1173" s="13" t="s">
        <v>26</v>
      </c>
      <c r="AX1173" s="13" t="s">
        <v>2207</v>
      </c>
      <c r="AY1173" s="168" t="s">
        <v>2612</v>
      </c>
    </row>
    <row r="1174" spans="2:51" s="12" customFormat="1">
      <c r="B1174" s="160"/>
      <c r="D1174" s="161" t="s">
        <v>2624</v>
      </c>
      <c r="E1174" s="162" t="s">
        <v>2156</v>
      </c>
      <c r="F1174" s="163" t="s">
        <v>2681</v>
      </c>
      <c r="H1174" s="162" t="s">
        <v>2156</v>
      </c>
      <c r="I1174" s="345"/>
      <c r="L1174" s="160"/>
      <c r="M1174" s="164"/>
      <c r="N1174" s="165"/>
      <c r="O1174" s="165"/>
      <c r="P1174" s="165"/>
      <c r="Q1174" s="165"/>
      <c r="R1174" s="165"/>
      <c r="S1174" s="165"/>
      <c r="T1174" s="166"/>
      <c r="AT1174" s="162" t="s">
        <v>2624</v>
      </c>
      <c r="AU1174" s="162" t="s">
        <v>2217</v>
      </c>
      <c r="AV1174" s="12" t="s">
        <v>2215</v>
      </c>
      <c r="AW1174" s="12" t="s">
        <v>26</v>
      </c>
      <c r="AX1174" s="12" t="s">
        <v>2207</v>
      </c>
      <c r="AY1174" s="162" t="s">
        <v>2612</v>
      </c>
    </row>
    <row r="1175" spans="2:51" s="13" customFormat="1">
      <c r="B1175" s="167"/>
      <c r="D1175" s="161" t="s">
        <v>2624</v>
      </c>
      <c r="E1175" s="168" t="s">
        <v>2156</v>
      </c>
      <c r="F1175" s="169" t="s">
        <v>3444</v>
      </c>
      <c r="H1175" s="170">
        <v>18</v>
      </c>
      <c r="I1175" s="346"/>
      <c r="L1175" s="167"/>
      <c r="M1175" s="171"/>
      <c r="N1175" s="172"/>
      <c r="O1175" s="172"/>
      <c r="P1175" s="172"/>
      <c r="Q1175" s="172"/>
      <c r="R1175" s="172"/>
      <c r="S1175" s="172"/>
      <c r="T1175" s="173"/>
      <c r="AT1175" s="168" t="s">
        <v>2624</v>
      </c>
      <c r="AU1175" s="168" t="s">
        <v>2217</v>
      </c>
      <c r="AV1175" s="13" t="s">
        <v>2217</v>
      </c>
      <c r="AW1175" s="13" t="s">
        <v>26</v>
      </c>
      <c r="AX1175" s="13" t="s">
        <v>2207</v>
      </c>
      <c r="AY1175" s="168" t="s">
        <v>2612</v>
      </c>
    </row>
    <row r="1176" spans="2:51" s="12" customFormat="1">
      <c r="B1176" s="160"/>
      <c r="D1176" s="161" t="s">
        <v>2624</v>
      </c>
      <c r="E1176" s="162" t="s">
        <v>2156</v>
      </c>
      <c r="F1176" s="163" t="s">
        <v>2634</v>
      </c>
      <c r="H1176" s="162" t="s">
        <v>2156</v>
      </c>
      <c r="I1176" s="345"/>
      <c r="L1176" s="160"/>
      <c r="M1176" s="164"/>
      <c r="N1176" s="165"/>
      <c r="O1176" s="165"/>
      <c r="P1176" s="165"/>
      <c r="Q1176" s="165"/>
      <c r="R1176" s="165"/>
      <c r="S1176" s="165"/>
      <c r="T1176" s="166"/>
      <c r="AT1176" s="162" t="s">
        <v>2624</v>
      </c>
      <c r="AU1176" s="162" t="s">
        <v>2217</v>
      </c>
      <c r="AV1176" s="12" t="s">
        <v>2215</v>
      </c>
      <c r="AW1176" s="12" t="s">
        <v>26</v>
      </c>
      <c r="AX1176" s="12" t="s">
        <v>2207</v>
      </c>
      <c r="AY1176" s="162" t="s">
        <v>2612</v>
      </c>
    </row>
    <row r="1177" spans="2:51" s="13" customFormat="1">
      <c r="B1177" s="167"/>
      <c r="D1177" s="161" t="s">
        <v>2624</v>
      </c>
      <c r="E1177" s="168" t="s">
        <v>2156</v>
      </c>
      <c r="F1177" s="169" t="s">
        <v>3445</v>
      </c>
      <c r="H1177" s="170">
        <v>119</v>
      </c>
      <c r="I1177" s="346"/>
      <c r="L1177" s="167"/>
      <c r="M1177" s="171"/>
      <c r="N1177" s="172"/>
      <c r="O1177" s="172"/>
      <c r="P1177" s="172"/>
      <c r="Q1177" s="172"/>
      <c r="R1177" s="172"/>
      <c r="S1177" s="172"/>
      <c r="T1177" s="173"/>
      <c r="AT1177" s="168" t="s">
        <v>2624</v>
      </c>
      <c r="AU1177" s="168" t="s">
        <v>2217</v>
      </c>
      <c r="AV1177" s="13" t="s">
        <v>2217</v>
      </c>
      <c r="AW1177" s="13" t="s">
        <v>26</v>
      </c>
      <c r="AX1177" s="13" t="s">
        <v>2207</v>
      </c>
      <c r="AY1177" s="168" t="s">
        <v>2612</v>
      </c>
    </row>
    <row r="1178" spans="2:51" s="12" customFormat="1">
      <c r="B1178" s="160"/>
      <c r="D1178" s="161" t="s">
        <v>2624</v>
      </c>
      <c r="E1178" s="162" t="s">
        <v>2156</v>
      </c>
      <c r="F1178" s="163" t="s">
        <v>2639</v>
      </c>
      <c r="H1178" s="162" t="s">
        <v>2156</v>
      </c>
      <c r="I1178" s="345"/>
      <c r="L1178" s="160"/>
      <c r="M1178" s="164"/>
      <c r="N1178" s="165"/>
      <c r="O1178" s="165"/>
      <c r="P1178" s="165"/>
      <c r="Q1178" s="165"/>
      <c r="R1178" s="165"/>
      <c r="S1178" s="165"/>
      <c r="T1178" s="166"/>
      <c r="AT1178" s="162" t="s">
        <v>2624</v>
      </c>
      <c r="AU1178" s="162" t="s">
        <v>2217</v>
      </c>
      <c r="AV1178" s="12" t="s">
        <v>2215</v>
      </c>
      <c r="AW1178" s="12" t="s">
        <v>26</v>
      </c>
      <c r="AX1178" s="12" t="s">
        <v>2207</v>
      </c>
      <c r="AY1178" s="162" t="s">
        <v>2612</v>
      </c>
    </row>
    <row r="1179" spans="2:51" s="13" customFormat="1">
      <c r="B1179" s="167"/>
      <c r="D1179" s="161" t="s">
        <v>2624</v>
      </c>
      <c r="E1179" s="168" t="s">
        <v>2156</v>
      </c>
      <c r="F1179" s="169" t="s">
        <v>3446</v>
      </c>
      <c r="H1179" s="170">
        <v>48</v>
      </c>
      <c r="I1179" s="346"/>
      <c r="L1179" s="167"/>
      <c r="M1179" s="171"/>
      <c r="N1179" s="172"/>
      <c r="O1179" s="172"/>
      <c r="P1179" s="172"/>
      <c r="Q1179" s="172"/>
      <c r="R1179" s="172"/>
      <c r="S1179" s="172"/>
      <c r="T1179" s="173"/>
      <c r="AT1179" s="168" t="s">
        <v>2624</v>
      </c>
      <c r="AU1179" s="168" t="s">
        <v>2217</v>
      </c>
      <c r="AV1179" s="13" t="s">
        <v>2217</v>
      </c>
      <c r="AW1179" s="13" t="s">
        <v>26</v>
      </c>
      <c r="AX1179" s="13" t="s">
        <v>2207</v>
      </c>
      <c r="AY1179" s="168" t="s">
        <v>2612</v>
      </c>
    </row>
    <row r="1180" spans="2:51" s="14" customFormat="1">
      <c r="B1180" s="174"/>
      <c r="D1180" s="161" t="s">
        <v>2624</v>
      </c>
      <c r="E1180" s="175" t="s">
        <v>2477</v>
      </c>
      <c r="F1180" s="176" t="s">
        <v>2638</v>
      </c>
      <c r="H1180" s="177">
        <v>507</v>
      </c>
      <c r="I1180" s="347"/>
      <c r="L1180" s="174"/>
      <c r="M1180" s="178"/>
      <c r="N1180" s="179"/>
      <c r="O1180" s="179"/>
      <c r="P1180" s="179"/>
      <c r="Q1180" s="179"/>
      <c r="R1180" s="179"/>
      <c r="S1180" s="179"/>
      <c r="T1180" s="180"/>
      <c r="AT1180" s="175" t="s">
        <v>2624</v>
      </c>
      <c r="AU1180" s="175" t="s">
        <v>2217</v>
      </c>
      <c r="AV1180" s="14" t="s">
        <v>2329</v>
      </c>
      <c r="AW1180" s="14" t="s">
        <v>26</v>
      </c>
      <c r="AX1180" s="14" t="s">
        <v>2207</v>
      </c>
      <c r="AY1180" s="175" t="s">
        <v>2612</v>
      </c>
    </row>
    <row r="1181" spans="2:51" s="12" customFormat="1">
      <c r="B1181" s="160"/>
      <c r="D1181" s="161" t="s">
        <v>2624</v>
      </c>
      <c r="E1181" s="162" t="s">
        <v>2156</v>
      </c>
      <c r="F1181" s="163" t="s">
        <v>2687</v>
      </c>
      <c r="H1181" s="162" t="s">
        <v>2156</v>
      </c>
      <c r="I1181" s="345"/>
      <c r="L1181" s="160"/>
      <c r="M1181" s="164"/>
      <c r="N1181" s="165"/>
      <c r="O1181" s="165"/>
      <c r="P1181" s="165"/>
      <c r="Q1181" s="165"/>
      <c r="R1181" s="165"/>
      <c r="S1181" s="165"/>
      <c r="T1181" s="166"/>
      <c r="AT1181" s="162" t="s">
        <v>2624</v>
      </c>
      <c r="AU1181" s="162" t="s">
        <v>2217</v>
      </c>
      <c r="AV1181" s="12" t="s">
        <v>2215</v>
      </c>
      <c r="AW1181" s="12" t="s">
        <v>26</v>
      </c>
      <c r="AX1181" s="12" t="s">
        <v>2207</v>
      </c>
      <c r="AY1181" s="162" t="s">
        <v>2612</v>
      </c>
    </row>
    <row r="1182" spans="2:51" s="12" customFormat="1">
      <c r="B1182" s="160"/>
      <c r="D1182" s="161" t="s">
        <v>2624</v>
      </c>
      <c r="E1182" s="162" t="s">
        <v>2156</v>
      </c>
      <c r="F1182" s="163" t="s">
        <v>2628</v>
      </c>
      <c r="H1182" s="162" t="s">
        <v>2156</v>
      </c>
      <c r="I1182" s="345"/>
      <c r="L1182" s="160"/>
      <c r="M1182" s="164"/>
      <c r="N1182" s="165"/>
      <c r="O1182" s="165"/>
      <c r="P1182" s="165"/>
      <c r="Q1182" s="165"/>
      <c r="R1182" s="165"/>
      <c r="S1182" s="165"/>
      <c r="T1182" s="166"/>
      <c r="AT1182" s="162" t="s">
        <v>2624</v>
      </c>
      <c r="AU1182" s="162" t="s">
        <v>2217</v>
      </c>
      <c r="AV1182" s="12" t="s">
        <v>2215</v>
      </c>
      <c r="AW1182" s="12" t="s">
        <v>26</v>
      </c>
      <c r="AX1182" s="12" t="s">
        <v>2207</v>
      </c>
      <c r="AY1182" s="162" t="s">
        <v>2612</v>
      </c>
    </row>
    <row r="1183" spans="2:51" s="13" customFormat="1">
      <c r="B1183" s="167"/>
      <c r="D1183" s="161" t="s">
        <v>2624</v>
      </c>
      <c r="E1183" s="168" t="s">
        <v>2156</v>
      </c>
      <c r="F1183" s="169" t="s">
        <v>3447</v>
      </c>
      <c r="H1183" s="170">
        <v>162</v>
      </c>
      <c r="I1183" s="346"/>
      <c r="L1183" s="167"/>
      <c r="M1183" s="171"/>
      <c r="N1183" s="172"/>
      <c r="O1183" s="172"/>
      <c r="P1183" s="172"/>
      <c r="Q1183" s="172"/>
      <c r="R1183" s="172"/>
      <c r="S1183" s="172"/>
      <c r="T1183" s="173"/>
      <c r="AT1183" s="168" t="s">
        <v>2624</v>
      </c>
      <c r="AU1183" s="168" t="s">
        <v>2217</v>
      </c>
      <c r="AV1183" s="13" t="s">
        <v>2217</v>
      </c>
      <c r="AW1183" s="13" t="s">
        <v>26</v>
      </c>
      <c r="AX1183" s="13" t="s">
        <v>2207</v>
      </c>
      <c r="AY1183" s="168" t="s">
        <v>2612</v>
      </c>
    </row>
    <row r="1184" spans="2:51" s="12" customFormat="1">
      <c r="B1184" s="160"/>
      <c r="D1184" s="161" t="s">
        <v>2624</v>
      </c>
      <c r="E1184" s="162" t="s">
        <v>2156</v>
      </c>
      <c r="F1184" s="163" t="s">
        <v>2681</v>
      </c>
      <c r="H1184" s="162" t="s">
        <v>2156</v>
      </c>
      <c r="I1184" s="345"/>
      <c r="L1184" s="160"/>
      <c r="M1184" s="164"/>
      <c r="N1184" s="165"/>
      <c r="O1184" s="165"/>
      <c r="P1184" s="165"/>
      <c r="Q1184" s="165"/>
      <c r="R1184" s="165"/>
      <c r="S1184" s="165"/>
      <c r="T1184" s="166"/>
      <c r="AT1184" s="162" t="s">
        <v>2624</v>
      </c>
      <c r="AU1184" s="162" t="s">
        <v>2217</v>
      </c>
      <c r="AV1184" s="12" t="s">
        <v>2215</v>
      </c>
      <c r="AW1184" s="12" t="s">
        <v>26</v>
      </c>
      <c r="AX1184" s="12" t="s">
        <v>2207</v>
      </c>
      <c r="AY1184" s="162" t="s">
        <v>2612</v>
      </c>
    </row>
    <row r="1185" spans="1:65" s="13" customFormat="1">
      <c r="B1185" s="167"/>
      <c r="D1185" s="161" t="s">
        <v>2624</v>
      </c>
      <c r="E1185" s="168" t="s">
        <v>2156</v>
      </c>
      <c r="F1185" s="169" t="s">
        <v>3448</v>
      </c>
      <c r="H1185" s="170">
        <v>40</v>
      </c>
      <c r="I1185" s="346"/>
      <c r="L1185" s="167"/>
      <c r="M1185" s="171"/>
      <c r="N1185" s="172"/>
      <c r="O1185" s="172"/>
      <c r="P1185" s="172"/>
      <c r="Q1185" s="172"/>
      <c r="R1185" s="172"/>
      <c r="S1185" s="172"/>
      <c r="T1185" s="173"/>
      <c r="AT1185" s="168" t="s">
        <v>2624</v>
      </c>
      <c r="AU1185" s="168" t="s">
        <v>2217</v>
      </c>
      <c r="AV1185" s="13" t="s">
        <v>2217</v>
      </c>
      <c r="AW1185" s="13" t="s">
        <v>26</v>
      </c>
      <c r="AX1185" s="13" t="s">
        <v>2207</v>
      </c>
      <c r="AY1185" s="168" t="s">
        <v>2612</v>
      </c>
    </row>
    <row r="1186" spans="1:65" s="12" customFormat="1">
      <c r="B1186" s="160"/>
      <c r="D1186" s="161" t="s">
        <v>2624</v>
      </c>
      <c r="E1186" s="162" t="s">
        <v>2156</v>
      </c>
      <c r="F1186" s="163" t="s">
        <v>2634</v>
      </c>
      <c r="H1186" s="162" t="s">
        <v>2156</v>
      </c>
      <c r="I1186" s="345"/>
      <c r="L1186" s="160"/>
      <c r="M1186" s="164"/>
      <c r="N1186" s="165"/>
      <c r="O1186" s="165"/>
      <c r="P1186" s="165"/>
      <c r="Q1186" s="165"/>
      <c r="R1186" s="165"/>
      <c r="S1186" s="165"/>
      <c r="T1186" s="166"/>
      <c r="AT1186" s="162" t="s">
        <v>2624</v>
      </c>
      <c r="AU1186" s="162" t="s">
        <v>2217</v>
      </c>
      <c r="AV1186" s="12" t="s">
        <v>2215</v>
      </c>
      <c r="AW1186" s="12" t="s">
        <v>26</v>
      </c>
      <c r="AX1186" s="12" t="s">
        <v>2207</v>
      </c>
      <c r="AY1186" s="162" t="s">
        <v>2612</v>
      </c>
    </row>
    <row r="1187" spans="1:65" s="13" customFormat="1">
      <c r="B1187" s="167"/>
      <c r="D1187" s="161" t="s">
        <v>2624</v>
      </c>
      <c r="E1187" s="168" t="s">
        <v>2156</v>
      </c>
      <c r="F1187" s="169" t="s">
        <v>3449</v>
      </c>
      <c r="H1187" s="170">
        <v>162</v>
      </c>
      <c r="I1187" s="346"/>
      <c r="L1187" s="167"/>
      <c r="M1187" s="171"/>
      <c r="N1187" s="172"/>
      <c r="O1187" s="172"/>
      <c r="P1187" s="172"/>
      <c r="Q1187" s="172"/>
      <c r="R1187" s="172"/>
      <c r="S1187" s="172"/>
      <c r="T1187" s="173"/>
      <c r="AT1187" s="168" t="s">
        <v>2624</v>
      </c>
      <c r="AU1187" s="168" t="s">
        <v>2217</v>
      </c>
      <c r="AV1187" s="13" t="s">
        <v>2217</v>
      </c>
      <c r="AW1187" s="13" t="s">
        <v>26</v>
      </c>
      <c r="AX1187" s="13" t="s">
        <v>2207</v>
      </c>
      <c r="AY1187" s="168" t="s">
        <v>2612</v>
      </c>
    </row>
    <row r="1188" spans="1:65" s="12" customFormat="1">
      <c r="B1188" s="160"/>
      <c r="D1188" s="161" t="s">
        <v>2624</v>
      </c>
      <c r="E1188" s="162" t="s">
        <v>2156</v>
      </c>
      <c r="F1188" s="163" t="s">
        <v>2639</v>
      </c>
      <c r="H1188" s="162" t="s">
        <v>2156</v>
      </c>
      <c r="I1188" s="345"/>
      <c r="L1188" s="160"/>
      <c r="M1188" s="164"/>
      <c r="N1188" s="165"/>
      <c r="O1188" s="165"/>
      <c r="P1188" s="165"/>
      <c r="Q1188" s="165"/>
      <c r="R1188" s="165"/>
      <c r="S1188" s="165"/>
      <c r="T1188" s="166"/>
      <c r="AT1188" s="162" t="s">
        <v>2624</v>
      </c>
      <c r="AU1188" s="162" t="s">
        <v>2217</v>
      </c>
      <c r="AV1188" s="12" t="s">
        <v>2215</v>
      </c>
      <c r="AW1188" s="12" t="s">
        <v>26</v>
      </c>
      <c r="AX1188" s="12" t="s">
        <v>2207</v>
      </c>
      <c r="AY1188" s="162" t="s">
        <v>2612</v>
      </c>
    </row>
    <row r="1189" spans="1:65" s="13" customFormat="1">
      <c r="B1189" s="167"/>
      <c r="D1189" s="161" t="s">
        <v>2624</v>
      </c>
      <c r="E1189" s="168" t="s">
        <v>2156</v>
      </c>
      <c r="F1189" s="169" t="s">
        <v>3450</v>
      </c>
      <c r="H1189" s="170">
        <v>40</v>
      </c>
      <c r="I1189" s="346"/>
      <c r="L1189" s="167"/>
      <c r="M1189" s="171"/>
      <c r="N1189" s="172"/>
      <c r="O1189" s="172"/>
      <c r="P1189" s="172"/>
      <c r="Q1189" s="172"/>
      <c r="R1189" s="172"/>
      <c r="S1189" s="172"/>
      <c r="T1189" s="173"/>
      <c r="AT1189" s="168" t="s">
        <v>2624</v>
      </c>
      <c r="AU1189" s="168" t="s">
        <v>2217</v>
      </c>
      <c r="AV1189" s="13" t="s">
        <v>2217</v>
      </c>
      <c r="AW1189" s="13" t="s">
        <v>26</v>
      </c>
      <c r="AX1189" s="13" t="s">
        <v>2207</v>
      </c>
      <c r="AY1189" s="168" t="s">
        <v>2612</v>
      </c>
    </row>
    <row r="1190" spans="1:65" s="14" customFormat="1">
      <c r="B1190" s="174"/>
      <c r="D1190" s="161" t="s">
        <v>2624</v>
      </c>
      <c r="E1190" s="175" t="s">
        <v>2480</v>
      </c>
      <c r="F1190" s="176" t="s">
        <v>2638</v>
      </c>
      <c r="H1190" s="177">
        <v>404</v>
      </c>
      <c r="I1190" s="347"/>
      <c r="L1190" s="174"/>
      <c r="M1190" s="178"/>
      <c r="N1190" s="179"/>
      <c r="O1190" s="179"/>
      <c r="P1190" s="179"/>
      <c r="Q1190" s="179"/>
      <c r="R1190" s="179"/>
      <c r="S1190" s="179"/>
      <c r="T1190" s="180"/>
      <c r="AT1190" s="175" t="s">
        <v>2624</v>
      </c>
      <c r="AU1190" s="175" t="s">
        <v>2217</v>
      </c>
      <c r="AV1190" s="14" t="s">
        <v>2329</v>
      </c>
      <c r="AW1190" s="14" t="s">
        <v>26</v>
      </c>
      <c r="AX1190" s="14" t="s">
        <v>2207</v>
      </c>
      <c r="AY1190" s="175" t="s">
        <v>2612</v>
      </c>
    </row>
    <row r="1191" spans="1:65" s="15" customFormat="1">
      <c r="B1191" s="181"/>
      <c r="D1191" s="161" t="s">
        <v>2624</v>
      </c>
      <c r="E1191" s="182" t="s">
        <v>2156</v>
      </c>
      <c r="F1191" s="183" t="s">
        <v>2641</v>
      </c>
      <c r="H1191" s="184">
        <v>911</v>
      </c>
      <c r="I1191" s="348"/>
      <c r="L1191" s="181"/>
      <c r="M1191" s="185"/>
      <c r="N1191" s="186"/>
      <c r="O1191" s="186"/>
      <c r="P1191" s="186"/>
      <c r="Q1191" s="186"/>
      <c r="R1191" s="186"/>
      <c r="S1191" s="186"/>
      <c r="T1191" s="187"/>
      <c r="AT1191" s="182" t="s">
        <v>2624</v>
      </c>
      <c r="AU1191" s="182" t="s">
        <v>2217</v>
      </c>
      <c r="AV1191" s="15" t="s">
        <v>2389</v>
      </c>
      <c r="AW1191" s="15" t="s">
        <v>26</v>
      </c>
      <c r="AX1191" s="15" t="s">
        <v>2207</v>
      </c>
      <c r="AY1191" s="182" t="s">
        <v>2612</v>
      </c>
    </row>
    <row r="1192" spans="1:65" s="13" customFormat="1">
      <c r="B1192" s="167"/>
      <c r="D1192" s="161" t="s">
        <v>2624</v>
      </c>
      <c r="E1192" s="168" t="s">
        <v>2156</v>
      </c>
      <c r="F1192" s="169" t="s">
        <v>967</v>
      </c>
      <c r="H1192" s="170">
        <v>810</v>
      </c>
      <c r="I1192" s="346"/>
      <c r="L1192" s="167"/>
      <c r="M1192" s="171"/>
      <c r="N1192" s="172"/>
      <c r="O1192" s="172"/>
      <c r="P1192" s="172"/>
      <c r="Q1192" s="172"/>
      <c r="R1192" s="172"/>
      <c r="S1192" s="172"/>
      <c r="T1192" s="173"/>
      <c r="AT1192" s="168" t="s">
        <v>2624</v>
      </c>
      <c r="AU1192" s="168" t="s">
        <v>2217</v>
      </c>
      <c r="AV1192" s="13" t="s">
        <v>2217</v>
      </c>
      <c r="AW1192" s="13" t="s">
        <v>26</v>
      </c>
      <c r="AX1192" s="13" t="s">
        <v>2207</v>
      </c>
      <c r="AY1192" s="168" t="s">
        <v>2612</v>
      </c>
    </row>
    <row r="1193" spans="1:65" s="14" customFormat="1">
      <c r="B1193" s="174"/>
      <c r="D1193" s="161" t="s">
        <v>2624</v>
      </c>
      <c r="E1193" s="175" t="s">
        <v>968</v>
      </c>
      <c r="F1193" s="176" t="s">
        <v>2638</v>
      </c>
      <c r="H1193" s="177">
        <v>810</v>
      </c>
      <c r="I1193" s="347"/>
      <c r="L1193" s="174"/>
      <c r="M1193" s="178"/>
      <c r="N1193" s="179"/>
      <c r="O1193" s="179"/>
      <c r="P1193" s="179"/>
      <c r="Q1193" s="179"/>
      <c r="R1193" s="179"/>
      <c r="S1193" s="179"/>
      <c r="T1193" s="180"/>
      <c r="AT1193" s="175" t="s">
        <v>2624</v>
      </c>
      <c r="AU1193" s="175" t="s">
        <v>2217</v>
      </c>
      <c r="AV1193" s="14" t="s">
        <v>2329</v>
      </c>
      <c r="AW1193" s="14" t="s">
        <v>26</v>
      </c>
      <c r="AX1193" s="14" t="s">
        <v>2215</v>
      </c>
      <c r="AY1193" s="175" t="s">
        <v>2612</v>
      </c>
    </row>
    <row r="1194" spans="1:65" s="1" customFormat="1" ht="16.5" customHeight="1">
      <c r="A1194" s="29"/>
      <c r="B1194" s="146"/>
      <c r="C1194" s="147" t="s">
        <v>3424</v>
      </c>
      <c r="D1194" s="147" t="s">
        <v>2618</v>
      </c>
      <c r="E1194" s="148" t="s">
        <v>970</v>
      </c>
      <c r="F1194" s="149" t="s">
        <v>971</v>
      </c>
      <c r="G1194" s="150" t="s">
        <v>2345</v>
      </c>
      <c r="H1194" s="151">
        <v>232</v>
      </c>
      <c r="I1194" s="344"/>
      <c r="J1194" s="152">
        <f>ROUND(I1194*H1194,2)</f>
        <v>0</v>
      </c>
      <c r="K1194" s="153"/>
      <c r="L1194" s="30"/>
      <c r="M1194" s="154" t="s">
        <v>2156</v>
      </c>
      <c r="N1194" s="155" t="s">
        <v>2172</v>
      </c>
      <c r="O1194" s="156">
        <v>0.19600000000000001</v>
      </c>
      <c r="P1194" s="156">
        <f>O1194*H1194</f>
        <v>45.472000000000001</v>
      </c>
      <c r="Q1194" s="156">
        <v>0</v>
      </c>
      <c r="R1194" s="156">
        <f>Q1194*H1194</f>
        <v>0</v>
      </c>
      <c r="S1194" s="156">
        <v>0</v>
      </c>
      <c r="T1194" s="157">
        <f>S1194*H1194</f>
        <v>0</v>
      </c>
      <c r="U1194" s="29"/>
      <c r="V1194" s="29"/>
      <c r="W1194" s="29"/>
      <c r="X1194" s="29"/>
      <c r="Y1194" s="29"/>
      <c r="Z1194" s="29"/>
      <c r="AA1194" s="29"/>
      <c r="AB1194" s="29"/>
      <c r="AC1194" s="29"/>
      <c r="AD1194" s="29"/>
      <c r="AE1194" s="29"/>
      <c r="AR1194" s="158" t="s">
        <v>2389</v>
      </c>
      <c r="AT1194" s="158" t="s">
        <v>2618</v>
      </c>
      <c r="AU1194" s="158" t="s">
        <v>2217</v>
      </c>
      <c r="AY1194" s="17" t="s">
        <v>2612</v>
      </c>
      <c r="BE1194" s="159">
        <f>IF(N1194="základní",J1194,0)</f>
        <v>0</v>
      </c>
      <c r="BF1194" s="159">
        <f>IF(N1194="snížená",J1194,0)</f>
        <v>0</v>
      </c>
      <c r="BG1194" s="159">
        <f>IF(N1194="zákl. přenesená",J1194,0)</f>
        <v>0</v>
      </c>
      <c r="BH1194" s="159">
        <f>IF(N1194="sníž. přenesená",J1194,0)</f>
        <v>0</v>
      </c>
      <c r="BI1194" s="159">
        <f>IF(N1194="nulová",J1194,0)</f>
        <v>0</v>
      </c>
      <c r="BJ1194" s="17" t="s">
        <v>2215</v>
      </c>
      <c r="BK1194" s="159">
        <f>ROUND(I1194*H1194,2)</f>
        <v>0</v>
      </c>
      <c r="BL1194" s="17" t="s">
        <v>2389</v>
      </c>
      <c r="BM1194" s="158" t="s">
        <v>972</v>
      </c>
    </row>
    <row r="1195" spans="1:65" s="12" customFormat="1">
      <c r="B1195" s="160"/>
      <c r="D1195" s="161" t="s">
        <v>2624</v>
      </c>
      <c r="E1195" s="162" t="s">
        <v>2156</v>
      </c>
      <c r="F1195" s="163" t="s">
        <v>2698</v>
      </c>
      <c r="H1195" s="162" t="s">
        <v>2156</v>
      </c>
      <c r="I1195" s="345"/>
      <c r="L1195" s="160"/>
      <c r="M1195" s="164"/>
      <c r="N1195" s="165"/>
      <c r="O1195" s="165"/>
      <c r="P1195" s="165"/>
      <c r="Q1195" s="165"/>
      <c r="R1195" s="165"/>
      <c r="S1195" s="165"/>
      <c r="T1195" s="166"/>
      <c r="AT1195" s="162" t="s">
        <v>2624</v>
      </c>
      <c r="AU1195" s="162" t="s">
        <v>2217</v>
      </c>
      <c r="AV1195" s="12" t="s">
        <v>2215</v>
      </c>
      <c r="AW1195" s="12" t="s">
        <v>26</v>
      </c>
      <c r="AX1195" s="12" t="s">
        <v>2207</v>
      </c>
      <c r="AY1195" s="162" t="s">
        <v>2612</v>
      </c>
    </row>
    <row r="1196" spans="1:65" s="12" customFormat="1">
      <c r="B1196" s="160"/>
      <c r="D1196" s="161" t="s">
        <v>2624</v>
      </c>
      <c r="E1196" s="162" t="s">
        <v>2156</v>
      </c>
      <c r="F1196" s="163" t="s">
        <v>2628</v>
      </c>
      <c r="H1196" s="162" t="s">
        <v>2156</v>
      </c>
      <c r="I1196" s="345"/>
      <c r="L1196" s="160"/>
      <c r="M1196" s="164"/>
      <c r="N1196" s="165"/>
      <c r="O1196" s="165"/>
      <c r="P1196" s="165"/>
      <c r="Q1196" s="165"/>
      <c r="R1196" s="165"/>
      <c r="S1196" s="165"/>
      <c r="T1196" s="166"/>
      <c r="AT1196" s="162" t="s">
        <v>2624</v>
      </c>
      <c r="AU1196" s="162" t="s">
        <v>2217</v>
      </c>
      <c r="AV1196" s="12" t="s">
        <v>2215</v>
      </c>
      <c r="AW1196" s="12" t="s">
        <v>26</v>
      </c>
      <c r="AX1196" s="12" t="s">
        <v>2207</v>
      </c>
      <c r="AY1196" s="162" t="s">
        <v>2612</v>
      </c>
    </row>
    <row r="1197" spans="1:65" s="13" customFormat="1">
      <c r="B1197" s="167"/>
      <c r="D1197" s="161" t="s">
        <v>2624</v>
      </c>
      <c r="E1197" s="168" t="s">
        <v>2156</v>
      </c>
      <c r="F1197" s="169" t="s">
        <v>973</v>
      </c>
      <c r="H1197" s="170">
        <v>90</v>
      </c>
      <c r="I1197" s="346"/>
      <c r="L1197" s="167"/>
      <c r="M1197" s="171"/>
      <c r="N1197" s="172"/>
      <c r="O1197" s="172"/>
      <c r="P1197" s="172"/>
      <c r="Q1197" s="172"/>
      <c r="R1197" s="172"/>
      <c r="S1197" s="172"/>
      <c r="T1197" s="173"/>
      <c r="AT1197" s="168" t="s">
        <v>2624</v>
      </c>
      <c r="AU1197" s="168" t="s">
        <v>2217</v>
      </c>
      <c r="AV1197" s="13" t="s">
        <v>2217</v>
      </c>
      <c r="AW1197" s="13" t="s">
        <v>26</v>
      </c>
      <c r="AX1197" s="13" t="s">
        <v>2207</v>
      </c>
      <c r="AY1197" s="168" t="s">
        <v>2612</v>
      </c>
    </row>
    <row r="1198" spans="1:65" s="12" customFormat="1">
      <c r="B1198" s="160"/>
      <c r="D1198" s="161" t="s">
        <v>2624</v>
      </c>
      <c r="E1198" s="162" t="s">
        <v>2156</v>
      </c>
      <c r="F1198" s="163" t="s">
        <v>2681</v>
      </c>
      <c r="H1198" s="162" t="s">
        <v>2156</v>
      </c>
      <c r="I1198" s="345"/>
      <c r="L1198" s="160"/>
      <c r="M1198" s="164"/>
      <c r="N1198" s="165"/>
      <c r="O1198" s="165"/>
      <c r="P1198" s="165"/>
      <c r="Q1198" s="165"/>
      <c r="R1198" s="165"/>
      <c r="S1198" s="165"/>
      <c r="T1198" s="166"/>
      <c r="AT1198" s="162" t="s">
        <v>2624</v>
      </c>
      <c r="AU1198" s="162" t="s">
        <v>2217</v>
      </c>
      <c r="AV1198" s="12" t="s">
        <v>2215</v>
      </c>
      <c r="AW1198" s="12" t="s">
        <v>26</v>
      </c>
      <c r="AX1198" s="12" t="s">
        <v>2207</v>
      </c>
      <c r="AY1198" s="162" t="s">
        <v>2612</v>
      </c>
    </row>
    <row r="1199" spans="1:65" s="13" customFormat="1">
      <c r="B1199" s="167"/>
      <c r="D1199" s="161" t="s">
        <v>2624</v>
      </c>
      <c r="E1199" s="168" t="s">
        <v>2156</v>
      </c>
      <c r="F1199" s="169" t="s">
        <v>974</v>
      </c>
      <c r="H1199" s="170">
        <v>32</v>
      </c>
      <c r="I1199" s="346"/>
      <c r="L1199" s="167"/>
      <c r="M1199" s="171"/>
      <c r="N1199" s="172"/>
      <c r="O1199" s="172"/>
      <c r="P1199" s="172"/>
      <c r="Q1199" s="172"/>
      <c r="R1199" s="172"/>
      <c r="S1199" s="172"/>
      <c r="T1199" s="173"/>
      <c r="AT1199" s="168" t="s">
        <v>2624</v>
      </c>
      <c r="AU1199" s="168" t="s">
        <v>2217</v>
      </c>
      <c r="AV1199" s="13" t="s">
        <v>2217</v>
      </c>
      <c r="AW1199" s="13" t="s">
        <v>26</v>
      </c>
      <c r="AX1199" s="13" t="s">
        <v>2207</v>
      </c>
      <c r="AY1199" s="168" t="s">
        <v>2612</v>
      </c>
    </row>
    <row r="1200" spans="1:65" s="12" customFormat="1">
      <c r="B1200" s="160"/>
      <c r="D1200" s="161" t="s">
        <v>2624</v>
      </c>
      <c r="E1200" s="162" t="s">
        <v>2156</v>
      </c>
      <c r="F1200" s="163" t="s">
        <v>2634</v>
      </c>
      <c r="H1200" s="162" t="s">
        <v>2156</v>
      </c>
      <c r="I1200" s="345"/>
      <c r="L1200" s="160"/>
      <c r="M1200" s="164"/>
      <c r="N1200" s="165"/>
      <c r="O1200" s="165"/>
      <c r="P1200" s="165"/>
      <c r="Q1200" s="165"/>
      <c r="R1200" s="165"/>
      <c r="S1200" s="165"/>
      <c r="T1200" s="166"/>
      <c r="AT1200" s="162" t="s">
        <v>2624</v>
      </c>
      <c r="AU1200" s="162" t="s">
        <v>2217</v>
      </c>
      <c r="AV1200" s="12" t="s">
        <v>2215</v>
      </c>
      <c r="AW1200" s="12" t="s">
        <v>26</v>
      </c>
      <c r="AX1200" s="12" t="s">
        <v>2207</v>
      </c>
      <c r="AY1200" s="162" t="s">
        <v>2612</v>
      </c>
    </row>
    <row r="1201" spans="1:65" s="13" customFormat="1">
      <c r="B1201" s="167"/>
      <c r="D1201" s="161" t="s">
        <v>2624</v>
      </c>
      <c r="E1201" s="168" t="s">
        <v>2156</v>
      </c>
      <c r="F1201" s="169" t="s">
        <v>975</v>
      </c>
      <c r="H1201" s="170">
        <v>90</v>
      </c>
      <c r="I1201" s="346"/>
      <c r="L1201" s="167"/>
      <c r="M1201" s="171"/>
      <c r="N1201" s="172"/>
      <c r="O1201" s="172"/>
      <c r="P1201" s="172"/>
      <c r="Q1201" s="172"/>
      <c r="R1201" s="172"/>
      <c r="S1201" s="172"/>
      <c r="T1201" s="173"/>
      <c r="AT1201" s="168" t="s">
        <v>2624</v>
      </c>
      <c r="AU1201" s="168" t="s">
        <v>2217</v>
      </c>
      <c r="AV1201" s="13" t="s">
        <v>2217</v>
      </c>
      <c r="AW1201" s="13" t="s">
        <v>26</v>
      </c>
      <c r="AX1201" s="13" t="s">
        <v>2207</v>
      </c>
      <c r="AY1201" s="168" t="s">
        <v>2612</v>
      </c>
    </row>
    <row r="1202" spans="1:65" s="12" customFormat="1">
      <c r="B1202" s="160"/>
      <c r="D1202" s="161" t="s">
        <v>2624</v>
      </c>
      <c r="E1202" s="162" t="s">
        <v>2156</v>
      </c>
      <c r="F1202" s="163" t="s">
        <v>2639</v>
      </c>
      <c r="H1202" s="162" t="s">
        <v>2156</v>
      </c>
      <c r="I1202" s="345"/>
      <c r="L1202" s="160"/>
      <c r="M1202" s="164"/>
      <c r="N1202" s="165"/>
      <c r="O1202" s="165"/>
      <c r="P1202" s="165"/>
      <c r="Q1202" s="165"/>
      <c r="R1202" s="165"/>
      <c r="S1202" s="165"/>
      <c r="T1202" s="166"/>
      <c r="AT1202" s="162" t="s">
        <v>2624</v>
      </c>
      <c r="AU1202" s="162" t="s">
        <v>2217</v>
      </c>
      <c r="AV1202" s="12" t="s">
        <v>2215</v>
      </c>
      <c r="AW1202" s="12" t="s">
        <v>26</v>
      </c>
      <c r="AX1202" s="12" t="s">
        <v>2207</v>
      </c>
      <c r="AY1202" s="162" t="s">
        <v>2612</v>
      </c>
    </row>
    <row r="1203" spans="1:65" s="13" customFormat="1">
      <c r="B1203" s="167"/>
      <c r="D1203" s="161" t="s">
        <v>2624</v>
      </c>
      <c r="E1203" s="168" t="s">
        <v>2156</v>
      </c>
      <c r="F1203" s="169" t="s">
        <v>976</v>
      </c>
      <c r="H1203" s="170">
        <v>20</v>
      </c>
      <c r="I1203" s="346"/>
      <c r="L1203" s="167"/>
      <c r="M1203" s="171"/>
      <c r="N1203" s="172"/>
      <c r="O1203" s="172"/>
      <c r="P1203" s="172"/>
      <c r="Q1203" s="172"/>
      <c r="R1203" s="172"/>
      <c r="S1203" s="172"/>
      <c r="T1203" s="173"/>
      <c r="AT1203" s="168" t="s">
        <v>2624</v>
      </c>
      <c r="AU1203" s="168" t="s">
        <v>2217</v>
      </c>
      <c r="AV1203" s="13" t="s">
        <v>2217</v>
      </c>
      <c r="AW1203" s="13" t="s">
        <v>26</v>
      </c>
      <c r="AX1203" s="13" t="s">
        <v>2207</v>
      </c>
      <c r="AY1203" s="168" t="s">
        <v>2612</v>
      </c>
    </row>
    <row r="1204" spans="1:65" s="14" customFormat="1">
      <c r="B1204" s="174"/>
      <c r="D1204" s="161" t="s">
        <v>2624</v>
      </c>
      <c r="E1204" s="175" t="s">
        <v>2156</v>
      </c>
      <c r="F1204" s="176" t="s">
        <v>2638</v>
      </c>
      <c r="H1204" s="177">
        <v>232</v>
      </c>
      <c r="I1204" s="347"/>
      <c r="L1204" s="174"/>
      <c r="M1204" s="178"/>
      <c r="N1204" s="179"/>
      <c r="O1204" s="179"/>
      <c r="P1204" s="179"/>
      <c r="Q1204" s="179"/>
      <c r="R1204" s="179"/>
      <c r="S1204" s="179"/>
      <c r="T1204" s="180"/>
      <c r="AT1204" s="175" t="s">
        <v>2624</v>
      </c>
      <c r="AU1204" s="175" t="s">
        <v>2217</v>
      </c>
      <c r="AV1204" s="14" t="s">
        <v>2329</v>
      </c>
      <c r="AW1204" s="14" t="s">
        <v>26</v>
      </c>
      <c r="AX1204" s="14" t="s">
        <v>2207</v>
      </c>
      <c r="AY1204" s="175" t="s">
        <v>2612</v>
      </c>
    </row>
    <row r="1205" spans="1:65" s="15" customFormat="1">
      <c r="B1205" s="181"/>
      <c r="D1205" s="161" t="s">
        <v>2624</v>
      </c>
      <c r="E1205" s="182" t="s">
        <v>2156</v>
      </c>
      <c r="F1205" s="183" t="s">
        <v>2641</v>
      </c>
      <c r="H1205" s="184">
        <v>232</v>
      </c>
      <c r="I1205" s="348"/>
      <c r="L1205" s="181"/>
      <c r="M1205" s="185"/>
      <c r="N1205" s="186"/>
      <c r="O1205" s="186"/>
      <c r="P1205" s="186"/>
      <c r="Q1205" s="186"/>
      <c r="R1205" s="186"/>
      <c r="S1205" s="186"/>
      <c r="T1205" s="187"/>
      <c r="AT1205" s="182" t="s">
        <v>2624</v>
      </c>
      <c r="AU1205" s="182" t="s">
        <v>2217</v>
      </c>
      <c r="AV1205" s="15" t="s">
        <v>2389</v>
      </c>
      <c r="AW1205" s="15" t="s">
        <v>26</v>
      </c>
      <c r="AX1205" s="15" t="s">
        <v>2215</v>
      </c>
      <c r="AY1205" s="182" t="s">
        <v>2612</v>
      </c>
    </row>
    <row r="1206" spans="1:65" s="1" customFormat="1" ht="16.5" customHeight="1">
      <c r="A1206" s="29"/>
      <c r="B1206" s="146"/>
      <c r="C1206" s="147" t="s">
        <v>3435</v>
      </c>
      <c r="D1206" s="147" t="s">
        <v>2618</v>
      </c>
      <c r="E1206" s="148" t="s">
        <v>978</v>
      </c>
      <c r="F1206" s="149" t="s">
        <v>979</v>
      </c>
      <c r="G1206" s="150" t="s">
        <v>2345</v>
      </c>
      <c r="H1206" s="151">
        <v>363</v>
      </c>
      <c r="I1206" s="344"/>
      <c r="J1206" s="152">
        <f>ROUND(I1206*H1206,2)</f>
        <v>0</v>
      </c>
      <c r="K1206" s="153"/>
      <c r="L1206" s="30"/>
      <c r="M1206" s="154" t="s">
        <v>2156</v>
      </c>
      <c r="N1206" s="155" t="s">
        <v>2172</v>
      </c>
      <c r="O1206" s="156">
        <v>0.30499999999999999</v>
      </c>
      <c r="P1206" s="156">
        <f>O1206*H1206</f>
        <v>110.715</v>
      </c>
      <c r="Q1206" s="156">
        <v>0</v>
      </c>
      <c r="R1206" s="156">
        <f>Q1206*H1206</f>
        <v>0</v>
      </c>
      <c r="S1206" s="156">
        <v>0</v>
      </c>
      <c r="T1206" s="157">
        <f>S1206*H1206</f>
        <v>0</v>
      </c>
      <c r="U1206" s="29"/>
      <c r="V1206" s="29"/>
      <c r="W1206" s="29"/>
      <c r="X1206" s="29"/>
      <c r="Y1206" s="29"/>
      <c r="Z1206" s="29"/>
      <c r="AA1206" s="29"/>
      <c r="AB1206" s="29"/>
      <c r="AC1206" s="29"/>
      <c r="AD1206" s="29"/>
      <c r="AE1206" s="29"/>
      <c r="AR1206" s="158" t="s">
        <v>2389</v>
      </c>
      <c r="AT1206" s="158" t="s">
        <v>2618</v>
      </c>
      <c r="AU1206" s="158" t="s">
        <v>2217</v>
      </c>
      <c r="AY1206" s="17" t="s">
        <v>2612</v>
      </c>
      <c r="BE1206" s="159">
        <f>IF(N1206="základní",J1206,0)</f>
        <v>0</v>
      </c>
      <c r="BF1206" s="159">
        <f>IF(N1206="snížená",J1206,0)</f>
        <v>0</v>
      </c>
      <c r="BG1206" s="159">
        <f>IF(N1206="zákl. přenesená",J1206,0)</f>
        <v>0</v>
      </c>
      <c r="BH1206" s="159">
        <f>IF(N1206="sníž. přenesená",J1206,0)</f>
        <v>0</v>
      </c>
      <c r="BI1206" s="159">
        <f>IF(N1206="nulová",J1206,0)</f>
        <v>0</v>
      </c>
      <c r="BJ1206" s="17" t="s">
        <v>2215</v>
      </c>
      <c r="BK1206" s="159">
        <f>ROUND(I1206*H1206,2)</f>
        <v>0</v>
      </c>
      <c r="BL1206" s="17" t="s">
        <v>2389</v>
      </c>
      <c r="BM1206" s="158" t="s">
        <v>980</v>
      </c>
    </row>
    <row r="1207" spans="1:65" s="12" customFormat="1">
      <c r="B1207" s="160"/>
      <c r="D1207" s="161" t="s">
        <v>2624</v>
      </c>
      <c r="E1207" s="162" t="s">
        <v>2156</v>
      </c>
      <c r="F1207" s="163" t="s">
        <v>2707</v>
      </c>
      <c r="H1207" s="162" t="s">
        <v>2156</v>
      </c>
      <c r="I1207" s="345"/>
      <c r="L1207" s="160"/>
      <c r="M1207" s="164"/>
      <c r="N1207" s="165"/>
      <c r="O1207" s="165"/>
      <c r="P1207" s="165"/>
      <c r="Q1207" s="165"/>
      <c r="R1207" s="165"/>
      <c r="S1207" s="165"/>
      <c r="T1207" s="166"/>
      <c r="AT1207" s="162" t="s">
        <v>2624</v>
      </c>
      <c r="AU1207" s="162" t="s">
        <v>2217</v>
      </c>
      <c r="AV1207" s="12" t="s">
        <v>2215</v>
      </c>
      <c r="AW1207" s="12" t="s">
        <v>26</v>
      </c>
      <c r="AX1207" s="12" t="s">
        <v>2207</v>
      </c>
      <c r="AY1207" s="162" t="s">
        <v>2612</v>
      </c>
    </row>
    <row r="1208" spans="1:65" s="12" customFormat="1">
      <c r="B1208" s="160"/>
      <c r="D1208" s="161" t="s">
        <v>2624</v>
      </c>
      <c r="E1208" s="162" t="s">
        <v>2156</v>
      </c>
      <c r="F1208" s="163" t="s">
        <v>2628</v>
      </c>
      <c r="H1208" s="162" t="s">
        <v>2156</v>
      </c>
      <c r="I1208" s="345"/>
      <c r="L1208" s="160"/>
      <c r="M1208" s="164"/>
      <c r="N1208" s="165"/>
      <c r="O1208" s="165"/>
      <c r="P1208" s="165"/>
      <c r="Q1208" s="165"/>
      <c r="R1208" s="165"/>
      <c r="S1208" s="165"/>
      <c r="T1208" s="166"/>
      <c r="AT1208" s="162" t="s">
        <v>2624</v>
      </c>
      <c r="AU1208" s="162" t="s">
        <v>2217</v>
      </c>
      <c r="AV1208" s="12" t="s">
        <v>2215</v>
      </c>
      <c r="AW1208" s="12" t="s">
        <v>26</v>
      </c>
      <c r="AX1208" s="12" t="s">
        <v>2207</v>
      </c>
      <c r="AY1208" s="162" t="s">
        <v>2612</v>
      </c>
    </row>
    <row r="1209" spans="1:65" s="13" customFormat="1">
      <c r="B1209" s="167"/>
      <c r="D1209" s="161" t="s">
        <v>2624</v>
      </c>
      <c r="E1209" s="168" t="s">
        <v>2156</v>
      </c>
      <c r="F1209" s="169" t="s">
        <v>981</v>
      </c>
      <c r="H1209" s="170">
        <v>70</v>
      </c>
      <c r="I1209" s="346"/>
      <c r="L1209" s="167"/>
      <c r="M1209" s="171"/>
      <c r="N1209" s="172"/>
      <c r="O1209" s="172"/>
      <c r="P1209" s="172"/>
      <c r="Q1209" s="172"/>
      <c r="R1209" s="172"/>
      <c r="S1209" s="172"/>
      <c r="T1209" s="173"/>
      <c r="AT1209" s="168" t="s">
        <v>2624</v>
      </c>
      <c r="AU1209" s="168" t="s">
        <v>2217</v>
      </c>
      <c r="AV1209" s="13" t="s">
        <v>2217</v>
      </c>
      <c r="AW1209" s="13" t="s">
        <v>26</v>
      </c>
      <c r="AX1209" s="13" t="s">
        <v>2207</v>
      </c>
      <c r="AY1209" s="168" t="s">
        <v>2612</v>
      </c>
    </row>
    <row r="1210" spans="1:65" s="12" customFormat="1">
      <c r="B1210" s="160"/>
      <c r="D1210" s="161" t="s">
        <v>2624</v>
      </c>
      <c r="E1210" s="162" t="s">
        <v>2156</v>
      </c>
      <c r="F1210" s="163" t="s">
        <v>2634</v>
      </c>
      <c r="H1210" s="162" t="s">
        <v>2156</v>
      </c>
      <c r="I1210" s="345"/>
      <c r="L1210" s="160"/>
      <c r="M1210" s="164"/>
      <c r="N1210" s="165"/>
      <c r="O1210" s="165"/>
      <c r="P1210" s="165"/>
      <c r="Q1210" s="165"/>
      <c r="R1210" s="165"/>
      <c r="S1210" s="165"/>
      <c r="T1210" s="166"/>
      <c r="AT1210" s="162" t="s">
        <v>2624</v>
      </c>
      <c r="AU1210" s="162" t="s">
        <v>2217</v>
      </c>
      <c r="AV1210" s="12" t="s">
        <v>2215</v>
      </c>
      <c r="AW1210" s="12" t="s">
        <v>26</v>
      </c>
      <c r="AX1210" s="12" t="s">
        <v>2207</v>
      </c>
      <c r="AY1210" s="162" t="s">
        <v>2612</v>
      </c>
    </row>
    <row r="1211" spans="1:65" s="13" customFormat="1">
      <c r="B1211" s="167"/>
      <c r="D1211" s="161" t="s">
        <v>2624</v>
      </c>
      <c r="E1211" s="168" t="s">
        <v>2156</v>
      </c>
      <c r="F1211" s="169" t="s">
        <v>982</v>
      </c>
      <c r="H1211" s="170">
        <v>40</v>
      </c>
      <c r="I1211" s="346"/>
      <c r="L1211" s="167"/>
      <c r="M1211" s="171"/>
      <c r="N1211" s="172"/>
      <c r="O1211" s="172"/>
      <c r="P1211" s="172"/>
      <c r="Q1211" s="172"/>
      <c r="R1211" s="172"/>
      <c r="S1211" s="172"/>
      <c r="T1211" s="173"/>
      <c r="AT1211" s="168" t="s">
        <v>2624</v>
      </c>
      <c r="AU1211" s="168" t="s">
        <v>2217</v>
      </c>
      <c r="AV1211" s="13" t="s">
        <v>2217</v>
      </c>
      <c r="AW1211" s="13" t="s">
        <v>26</v>
      </c>
      <c r="AX1211" s="13" t="s">
        <v>2207</v>
      </c>
      <c r="AY1211" s="168" t="s">
        <v>2612</v>
      </c>
    </row>
    <row r="1212" spans="1:65" s="12" customFormat="1">
      <c r="B1212" s="160"/>
      <c r="D1212" s="161" t="s">
        <v>2624</v>
      </c>
      <c r="E1212" s="162" t="s">
        <v>2156</v>
      </c>
      <c r="F1212" s="163" t="s">
        <v>2639</v>
      </c>
      <c r="H1212" s="162" t="s">
        <v>2156</v>
      </c>
      <c r="I1212" s="345"/>
      <c r="L1212" s="160"/>
      <c r="M1212" s="164"/>
      <c r="N1212" s="165"/>
      <c r="O1212" s="165"/>
      <c r="P1212" s="165"/>
      <c r="Q1212" s="165"/>
      <c r="R1212" s="165"/>
      <c r="S1212" s="165"/>
      <c r="T1212" s="166"/>
      <c r="AT1212" s="162" t="s">
        <v>2624</v>
      </c>
      <c r="AU1212" s="162" t="s">
        <v>2217</v>
      </c>
      <c r="AV1212" s="12" t="s">
        <v>2215</v>
      </c>
      <c r="AW1212" s="12" t="s">
        <v>26</v>
      </c>
      <c r="AX1212" s="12" t="s">
        <v>2207</v>
      </c>
      <c r="AY1212" s="162" t="s">
        <v>2612</v>
      </c>
    </row>
    <row r="1213" spans="1:65" s="13" customFormat="1">
      <c r="B1213" s="167"/>
      <c r="D1213" s="161" t="s">
        <v>2624</v>
      </c>
      <c r="E1213" s="168" t="s">
        <v>2156</v>
      </c>
      <c r="F1213" s="169" t="s">
        <v>983</v>
      </c>
      <c r="H1213" s="170">
        <v>0</v>
      </c>
      <c r="I1213" s="346"/>
      <c r="L1213" s="167"/>
      <c r="M1213" s="171"/>
      <c r="N1213" s="172"/>
      <c r="O1213" s="172"/>
      <c r="P1213" s="172"/>
      <c r="Q1213" s="172"/>
      <c r="R1213" s="172"/>
      <c r="S1213" s="172"/>
      <c r="T1213" s="173"/>
      <c r="AT1213" s="168" t="s">
        <v>2624</v>
      </c>
      <c r="AU1213" s="168" t="s">
        <v>2217</v>
      </c>
      <c r="AV1213" s="13" t="s">
        <v>2217</v>
      </c>
      <c r="AW1213" s="13" t="s">
        <v>26</v>
      </c>
      <c r="AX1213" s="13" t="s">
        <v>2207</v>
      </c>
      <c r="AY1213" s="168" t="s">
        <v>2612</v>
      </c>
    </row>
    <row r="1214" spans="1:65" s="12" customFormat="1">
      <c r="B1214" s="160"/>
      <c r="D1214" s="161" t="s">
        <v>2624</v>
      </c>
      <c r="E1214" s="162" t="s">
        <v>2156</v>
      </c>
      <c r="F1214" s="163" t="s">
        <v>2711</v>
      </c>
      <c r="H1214" s="162" t="s">
        <v>2156</v>
      </c>
      <c r="I1214" s="345"/>
      <c r="L1214" s="160"/>
      <c r="M1214" s="164"/>
      <c r="N1214" s="165"/>
      <c r="O1214" s="165"/>
      <c r="P1214" s="165"/>
      <c r="Q1214" s="165"/>
      <c r="R1214" s="165"/>
      <c r="S1214" s="165"/>
      <c r="T1214" s="166"/>
      <c r="AT1214" s="162" t="s">
        <v>2624</v>
      </c>
      <c r="AU1214" s="162" t="s">
        <v>2217</v>
      </c>
      <c r="AV1214" s="12" t="s">
        <v>2215</v>
      </c>
      <c r="AW1214" s="12" t="s">
        <v>26</v>
      </c>
      <c r="AX1214" s="12" t="s">
        <v>2207</v>
      </c>
      <c r="AY1214" s="162" t="s">
        <v>2612</v>
      </c>
    </row>
    <row r="1215" spans="1:65" s="12" customFormat="1">
      <c r="B1215" s="160"/>
      <c r="D1215" s="161" t="s">
        <v>2624</v>
      </c>
      <c r="E1215" s="162" t="s">
        <v>2156</v>
      </c>
      <c r="F1215" s="163" t="s">
        <v>2628</v>
      </c>
      <c r="H1215" s="162" t="s">
        <v>2156</v>
      </c>
      <c r="I1215" s="345"/>
      <c r="L1215" s="160"/>
      <c r="M1215" s="164"/>
      <c r="N1215" s="165"/>
      <c r="O1215" s="165"/>
      <c r="P1215" s="165"/>
      <c r="Q1215" s="165"/>
      <c r="R1215" s="165"/>
      <c r="S1215" s="165"/>
      <c r="T1215" s="166"/>
      <c r="AT1215" s="162" t="s">
        <v>2624</v>
      </c>
      <c r="AU1215" s="162" t="s">
        <v>2217</v>
      </c>
      <c r="AV1215" s="12" t="s">
        <v>2215</v>
      </c>
      <c r="AW1215" s="12" t="s">
        <v>26</v>
      </c>
      <c r="AX1215" s="12" t="s">
        <v>2207</v>
      </c>
      <c r="AY1215" s="162" t="s">
        <v>2612</v>
      </c>
    </row>
    <row r="1216" spans="1:65" s="13" customFormat="1">
      <c r="B1216" s="167"/>
      <c r="D1216" s="161" t="s">
        <v>2624</v>
      </c>
      <c r="E1216" s="168" t="s">
        <v>2156</v>
      </c>
      <c r="F1216" s="169" t="s">
        <v>984</v>
      </c>
      <c r="H1216" s="170">
        <v>120</v>
      </c>
      <c r="I1216" s="346"/>
      <c r="L1216" s="167"/>
      <c r="M1216" s="171"/>
      <c r="N1216" s="172"/>
      <c r="O1216" s="172"/>
      <c r="P1216" s="172"/>
      <c r="Q1216" s="172"/>
      <c r="R1216" s="172"/>
      <c r="S1216" s="172"/>
      <c r="T1216" s="173"/>
      <c r="AT1216" s="168" t="s">
        <v>2624</v>
      </c>
      <c r="AU1216" s="168" t="s">
        <v>2217</v>
      </c>
      <c r="AV1216" s="13" t="s">
        <v>2217</v>
      </c>
      <c r="AW1216" s="13" t="s">
        <v>26</v>
      </c>
      <c r="AX1216" s="13" t="s">
        <v>2207</v>
      </c>
      <c r="AY1216" s="168" t="s">
        <v>2612</v>
      </c>
    </row>
    <row r="1217" spans="1:65" s="12" customFormat="1">
      <c r="B1217" s="160"/>
      <c r="D1217" s="161" t="s">
        <v>2624</v>
      </c>
      <c r="E1217" s="162" t="s">
        <v>2156</v>
      </c>
      <c r="F1217" s="163" t="s">
        <v>2681</v>
      </c>
      <c r="H1217" s="162" t="s">
        <v>2156</v>
      </c>
      <c r="I1217" s="345"/>
      <c r="L1217" s="160"/>
      <c r="M1217" s="164"/>
      <c r="N1217" s="165"/>
      <c r="O1217" s="165"/>
      <c r="P1217" s="165"/>
      <c r="Q1217" s="165"/>
      <c r="R1217" s="165"/>
      <c r="S1217" s="165"/>
      <c r="T1217" s="166"/>
      <c r="AT1217" s="162" t="s">
        <v>2624</v>
      </c>
      <c r="AU1217" s="162" t="s">
        <v>2217</v>
      </c>
      <c r="AV1217" s="12" t="s">
        <v>2215</v>
      </c>
      <c r="AW1217" s="12" t="s">
        <v>26</v>
      </c>
      <c r="AX1217" s="12" t="s">
        <v>2207</v>
      </c>
      <c r="AY1217" s="162" t="s">
        <v>2612</v>
      </c>
    </row>
    <row r="1218" spans="1:65" s="13" customFormat="1">
      <c r="B1218" s="167"/>
      <c r="D1218" s="161" t="s">
        <v>2624</v>
      </c>
      <c r="E1218" s="168" t="s">
        <v>2156</v>
      </c>
      <c r="F1218" s="169" t="s">
        <v>986</v>
      </c>
      <c r="H1218" s="170">
        <v>16</v>
      </c>
      <c r="I1218" s="346"/>
      <c r="L1218" s="167"/>
      <c r="M1218" s="171"/>
      <c r="N1218" s="172"/>
      <c r="O1218" s="172"/>
      <c r="P1218" s="172"/>
      <c r="Q1218" s="172"/>
      <c r="R1218" s="172"/>
      <c r="S1218" s="172"/>
      <c r="T1218" s="173"/>
      <c r="AT1218" s="168" t="s">
        <v>2624</v>
      </c>
      <c r="AU1218" s="168" t="s">
        <v>2217</v>
      </c>
      <c r="AV1218" s="13" t="s">
        <v>2217</v>
      </c>
      <c r="AW1218" s="13" t="s">
        <v>26</v>
      </c>
      <c r="AX1218" s="13" t="s">
        <v>2207</v>
      </c>
      <c r="AY1218" s="168" t="s">
        <v>2612</v>
      </c>
    </row>
    <row r="1219" spans="1:65" s="12" customFormat="1">
      <c r="B1219" s="160"/>
      <c r="D1219" s="161" t="s">
        <v>2624</v>
      </c>
      <c r="E1219" s="162" t="s">
        <v>2156</v>
      </c>
      <c r="F1219" s="163" t="s">
        <v>2634</v>
      </c>
      <c r="H1219" s="162" t="s">
        <v>2156</v>
      </c>
      <c r="I1219" s="345"/>
      <c r="L1219" s="160"/>
      <c r="M1219" s="164"/>
      <c r="N1219" s="165"/>
      <c r="O1219" s="165"/>
      <c r="P1219" s="165"/>
      <c r="Q1219" s="165"/>
      <c r="R1219" s="165"/>
      <c r="S1219" s="165"/>
      <c r="T1219" s="166"/>
      <c r="AT1219" s="162" t="s">
        <v>2624</v>
      </c>
      <c r="AU1219" s="162" t="s">
        <v>2217</v>
      </c>
      <c r="AV1219" s="12" t="s">
        <v>2215</v>
      </c>
      <c r="AW1219" s="12" t="s">
        <v>26</v>
      </c>
      <c r="AX1219" s="12" t="s">
        <v>2207</v>
      </c>
      <c r="AY1219" s="162" t="s">
        <v>2612</v>
      </c>
    </row>
    <row r="1220" spans="1:65" s="13" customFormat="1">
      <c r="B1220" s="167"/>
      <c r="D1220" s="161" t="s">
        <v>2624</v>
      </c>
      <c r="E1220" s="168" t="s">
        <v>2156</v>
      </c>
      <c r="F1220" s="169" t="s">
        <v>987</v>
      </c>
      <c r="H1220" s="170">
        <v>85</v>
      </c>
      <c r="I1220" s="346"/>
      <c r="L1220" s="167"/>
      <c r="M1220" s="171"/>
      <c r="N1220" s="172"/>
      <c r="O1220" s="172"/>
      <c r="P1220" s="172"/>
      <c r="Q1220" s="172"/>
      <c r="R1220" s="172"/>
      <c r="S1220" s="172"/>
      <c r="T1220" s="173"/>
      <c r="AT1220" s="168" t="s">
        <v>2624</v>
      </c>
      <c r="AU1220" s="168" t="s">
        <v>2217</v>
      </c>
      <c r="AV1220" s="13" t="s">
        <v>2217</v>
      </c>
      <c r="AW1220" s="13" t="s">
        <v>26</v>
      </c>
      <c r="AX1220" s="13" t="s">
        <v>2207</v>
      </c>
      <c r="AY1220" s="168" t="s">
        <v>2612</v>
      </c>
    </row>
    <row r="1221" spans="1:65" s="12" customFormat="1">
      <c r="B1221" s="160"/>
      <c r="D1221" s="161" t="s">
        <v>2624</v>
      </c>
      <c r="E1221" s="162" t="s">
        <v>2156</v>
      </c>
      <c r="F1221" s="163" t="s">
        <v>2639</v>
      </c>
      <c r="H1221" s="162" t="s">
        <v>2156</v>
      </c>
      <c r="I1221" s="345"/>
      <c r="L1221" s="160"/>
      <c r="M1221" s="164"/>
      <c r="N1221" s="165"/>
      <c r="O1221" s="165"/>
      <c r="P1221" s="165"/>
      <c r="Q1221" s="165"/>
      <c r="R1221" s="165"/>
      <c r="S1221" s="165"/>
      <c r="T1221" s="166"/>
      <c r="AT1221" s="162" t="s">
        <v>2624</v>
      </c>
      <c r="AU1221" s="162" t="s">
        <v>2217</v>
      </c>
      <c r="AV1221" s="12" t="s">
        <v>2215</v>
      </c>
      <c r="AW1221" s="12" t="s">
        <v>26</v>
      </c>
      <c r="AX1221" s="12" t="s">
        <v>2207</v>
      </c>
      <c r="AY1221" s="162" t="s">
        <v>2612</v>
      </c>
    </row>
    <row r="1222" spans="1:65" s="13" customFormat="1">
      <c r="B1222" s="167"/>
      <c r="D1222" s="161" t="s">
        <v>2624</v>
      </c>
      <c r="E1222" s="168" t="s">
        <v>2156</v>
      </c>
      <c r="F1222" s="169" t="s">
        <v>988</v>
      </c>
      <c r="H1222" s="170">
        <v>32</v>
      </c>
      <c r="I1222" s="346"/>
      <c r="L1222" s="167"/>
      <c r="M1222" s="171"/>
      <c r="N1222" s="172"/>
      <c r="O1222" s="172"/>
      <c r="P1222" s="172"/>
      <c r="Q1222" s="172"/>
      <c r="R1222" s="172"/>
      <c r="S1222" s="172"/>
      <c r="T1222" s="173"/>
      <c r="AT1222" s="168" t="s">
        <v>2624</v>
      </c>
      <c r="AU1222" s="168" t="s">
        <v>2217</v>
      </c>
      <c r="AV1222" s="13" t="s">
        <v>2217</v>
      </c>
      <c r="AW1222" s="13" t="s">
        <v>26</v>
      </c>
      <c r="AX1222" s="13" t="s">
        <v>2207</v>
      </c>
      <c r="AY1222" s="168" t="s">
        <v>2612</v>
      </c>
    </row>
    <row r="1223" spans="1:65" s="14" customFormat="1">
      <c r="B1223" s="174"/>
      <c r="D1223" s="161" t="s">
        <v>2624</v>
      </c>
      <c r="E1223" s="175" t="s">
        <v>2156</v>
      </c>
      <c r="F1223" s="176" t="s">
        <v>2638</v>
      </c>
      <c r="H1223" s="177">
        <v>363</v>
      </c>
      <c r="I1223" s="347"/>
      <c r="L1223" s="174"/>
      <c r="M1223" s="178"/>
      <c r="N1223" s="179"/>
      <c r="O1223" s="179"/>
      <c r="P1223" s="179"/>
      <c r="Q1223" s="179"/>
      <c r="R1223" s="179"/>
      <c r="S1223" s="179"/>
      <c r="T1223" s="180"/>
      <c r="AT1223" s="175" t="s">
        <v>2624</v>
      </c>
      <c r="AU1223" s="175" t="s">
        <v>2217</v>
      </c>
      <c r="AV1223" s="14" t="s">
        <v>2329</v>
      </c>
      <c r="AW1223" s="14" t="s">
        <v>26</v>
      </c>
      <c r="AX1223" s="14" t="s">
        <v>2207</v>
      </c>
      <c r="AY1223" s="175" t="s">
        <v>2612</v>
      </c>
    </row>
    <row r="1224" spans="1:65" s="15" customFormat="1">
      <c r="B1224" s="181"/>
      <c r="D1224" s="161" t="s">
        <v>2624</v>
      </c>
      <c r="E1224" s="182" t="s">
        <v>2156</v>
      </c>
      <c r="F1224" s="183" t="s">
        <v>2641</v>
      </c>
      <c r="H1224" s="184">
        <v>363</v>
      </c>
      <c r="I1224" s="348"/>
      <c r="L1224" s="181"/>
      <c r="M1224" s="185"/>
      <c r="N1224" s="186"/>
      <c r="O1224" s="186"/>
      <c r="P1224" s="186"/>
      <c r="Q1224" s="186"/>
      <c r="R1224" s="186"/>
      <c r="S1224" s="186"/>
      <c r="T1224" s="187"/>
      <c r="AT1224" s="182" t="s">
        <v>2624</v>
      </c>
      <c r="AU1224" s="182" t="s">
        <v>2217</v>
      </c>
      <c r="AV1224" s="15" t="s">
        <v>2389</v>
      </c>
      <c r="AW1224" s="15" t="s">
        <v>26</v>
      </c>
      <c r="AX1224" s="15" t="s">
        <v>2215</v>
      </c>
      <c r="AY1224" s="182" t="s">
        <v>2612</v>
      </c>
    </row>
    <row r="1225" spans="1:65" s="1" customFormat="1" ht="16.5" customHeight="1">
      <c r="A1225" s="29"/>
      <c r="B1225" s="146"/>
      <c r="C1225" s="147" t="s">
        <v>969</v>
      </c>
      <c r="D1225" s="147" t="s">
        <v>2618</v>
      </c>
      <c r="E1225" s="148" t="s">
        <v>990</v>
      </c>
      <c r="F1225" s="149" t="s">
        <v>991</v>
      </c>
      <c r="G1225" s="150" t="s">
        <v>2297</v>
      </c>
      <c r="H1225" s="151">
        <v>2377.306</v>
      </c>
      <c r="I1225" s="344"/>
      <c r="J1225" s="152">
        <f>ROUND(I1225*H1225,2)</f>
        <v>0</v>
      </c>
      <c r="K1225" s="153"/>
      <c r="L1225" s="30"/>
      <c r="M1225" s="154" t="s">
        <v>2156</v>
      </c>
      <c r="N1225" s="155" t="s">
        <v>2172</v>
      </c>
      <c r="O1225" s="156">
        <v>2E-3</v>
      </c>
      <c r="P1225" s="156">
        <f>O1225*H1225</f>
        <v>4.7546119999999998</v>
      </c>
      <c r="Q1225" s="156">
        <v>0</v>
      </c>
      <c r="R1225" s="156">
        <f>Q1225*H1225</f>
        <v>0</v>
      </c>
      <c r="S1225" s="156">
        <v>0.02</v>
      </c>
      <c r="T1225" s="157">
        <f>S1225*H1225</f>
        <v>47.546120000000002</v>
      </c>
      <c r="U1225" s="29"/>
      <c r="V1225" s="29"/>
      <c r="W1225" s="29"/>
      <c r="X1225" s="29"/>
      <c r="Y1225" s="29"/>
      <c r="Z1225" s="29"/>
      <c r="AA1225" s="29"/>
      <c r="AB1225" s="29"/>
      <c r="AC1225" s="29"/>
      <c r="AD1225" s="29"/>
      <c r="AE1225" s="29"/>
      <c r="AR1225" s="158" t="s">
        <v>2389</v>
      </c>
      <c r="AT1225" s="158" t="s">
        <v>2618</v>
      </c>
      <c r="AU1225" s="158" t="s">
        <v>2217</v>
      </c>
      <c r="AY1225" s="17" t="s">
        <v>2612</v>
      </c>
      <c r="BE1225" s="159">
        <f>IF(N1225="základní",J1225,0)</f>
        <v>0</v>
      </c>
      <c r="BF1225" s="159">
        <f>IF(N1225="snížená",J1225,0)</f>
        <v>0</v>
      </c>
      <c r="BG1225" s="159">
        <f>IF(N1225="zákl. přenesená",J1225,0)</f>
        <v>0</v>
      </c>
      <c r="BH1225" s="159">
        <f>IF(N1225="sníž. přenesená",J1225,0)</f>
        <v>0</v>
      </c>
      <c r="BI1225" s="159">
        <f>IF(N1225="nulová",J1225,0)</f>
        <v>0</v>
      </c>
      <c r="BJ1225" s="17" t="s">
        <v>2215</v>
      </c>
      <c r="BK1225" s="159">
        <f>ROUND(I1225*H1225,2)</f>
        <v>0</v>
      </c>
      <c r="BL1225" s="17" t="s">
        <v>2389</v>
      </c>
      <c r="BM1225" s="158" t="s">
        <v>992</v>
      </c>
    </row>
    <row r="1226" spans="1:65" s="12" customFormat="1">
      <c r="B1226" s="160"/>
      <c r="D1226" s="161" t="s">
        <v>2624</v>
      </c>
      <c r="E1226" s="162" t="s">
        <v>2156</v>
      </c>
      <c r="F1226" s="163" t="s">
        <v>3091</v>
      </c>
      <c r="H1226" s="162" t="s">
        <v>2156</v>
      </c>
      <c r="I1226" s="345"/>
      <c r="L1226" s="160"/>
      <c r="M1226" s="164"/>
      <c r="N1226" s="165"/>
      <c r="O1226" s="165"/>
      <c r="P1226" s="165"/>
      <c r="Q1226" s="165"/>
      <c r="R1226" s="165"/>
      <c r="S1226" s="165"/>
      <c r="T1226" s="166"/>
      <c r="AT1226" s="162" t="s">
        <v>2624</v>
      </c>
      <c r="AU1226" s="162" t="s">
        <v>2217</v>
      </c>
      <c r="AV1226" s="12" t="s">
        <v>2215</v>
      </c>
      <c r="AW1226" s="12" t="s">
        <v>26</v>
      </c>
      <c r="AX1226" s="12" t="s">
        <v>2207</v>
      </c>
      <c r="AY1226" s="162" t="s">
        <v>2612</v>
      </c>
    </row>
    <row r="1227" spans="1:65" s="13" customFormat="1">
      <c r="B1227" s="167"/>
      <c r="D1227" s="161" t="s">
        <v>2624</v>
      </c>
      <c r="E1227" s="168" t="s">
        <v>2156</v>
      </c>
      <c r="F1227" s="169" t="s">
        <v>3141</v>
      </c>
      <c r="H1227" s="170">
        <v>33</v>
      </c>
      <c r="I1227" s="346"/>
      <c r="L1227" s="167"/>
      <c r="M1227" s="171"/>
      <c r="N1227" s="172"/>
      <c r="O1227" s="172"/>
      <c r="P1227" s="172"/>
      <c r="Q1227" s="172"/>
      <c r="R1227" s="172"/>
      <c r="S1227" s="172"/>
      <c r="T1227" s="173"/>
      <c r="AT1227" s="168" t="s">
        <v>2624</v>
      </c>
      <c r="AU1227" s="168" t="s">
        <v>2217</v>
      </c>
      <c r="AV1227" s="13" t="s">
        <v>2217</v>
      </c>
      <c r="AW1227" s="13" t="s">
        <v>26</v>
      </c>
      <c r="AX1227" s="13" t="s">
        <v>2207</v>
      </c>
      <c r="AY1227" s="168" t="s">
        <v>2612</v>
      </c>
    </row>
    <row r="1228" spans="1:65" s="12" customFormat="1">
      <c r="B1228" s="160"/>
      <c r="D1228" s="161" t="s">
        <v>2624</v>
      </c>
      <c r="E1228" s="162" t="s">
        <v>2156</v>
      </c>
      <c r="F1228" s="163" t="s">
        <v>2721</v>
      </c>
      <c r="H1228" s="162" t="s">
        <v>2156</v>
      </c>
      <c r="I1228" s="345"/>
      <c r="L1228" s="160"/>
      <c r="M1228" s="164"/>
      <c r="N1228" s="165"/>
      <c r="O1228" s="165"/>
      <c r="P1228" s="165"/>
      <c r="Q1228" s="165"/>
      <c r="R1228" s="165"/>
      <c r="S1228" s="165"/>
      <c r="T1228" s="166"/>
      <c r="AT1228" s="162" t="s">
        <v>2624</v>
      </c>
      <c r="AU1228" s="162" t="s">
        <v>2217</v>
      </c>
      <c r="AV1228" s="12" t="s">
        <v>2215</v>
      </c>
      <c r="AW1228" s="12" t="s">
        <v>26</v>
      </c>
      <c r="AX1228" s="12" t="s">
        <v>2207</v>
      </c>
      <c r="AY1228" s="162" t="s">
        <v>2612</v>
      </c>
    </row>
    <row r="1229" spans="1:65" s="13" customFormat="1">
      <c r="B1229" s="167"/>
      <c r="D1229" s="161" t="s">
        <v>2624</v>
      </c>
      <c r="E1229" s="168" t="s">
        <v>2156</v>
      </c>
      <c r="F1229" s="169" t="s">
        <v>3142</v>
      </c>
      <c r="H1229" s="170">
        <v>75.75</v>
      </c>
      <c r="I1229" s="346"/>
      <c r="L1229" s="167"/>
      <c r="M1229" s="171"/>
      <c r="N1229" s="172"/>
      <c r="O1229" s="172"/>
      <c r="P1229" s="172"/>
      <c r="Q1229" s="172"/>
      <c r="R1229" s="172"/>
      <c r="S1229" s="172"/>
      <c r="T1229" s="173"/>
      <c r="AT1229" s="168" t="s">
        <v>2624</v>
      </c>
      <c r="AU1229" s="168" t="s">
        <v>2217</v>
      </c>
      <c r="AV1229" s="13" t="s">
        <v>2217</v>
      </c>
      <c r="AW1229" s="13" t="s">
        <v>26</v>
      </c>
      <c r="AX1229" s="13" t="s">
        <v>2207</v>
      </c>
      <c r="AY1229" s="168" t="s">
        <v>2612</v>
      </c>
    </row>
    <row r="1230" spans="1:65" s="12" customFormat="1">
      <c r="B1230" s="160"/>
      <c r="D1230" s="161" t="s">
        <v>2624</v>
      </c>
      <c r="E1230" s="162" t="s">
        <v>2156</v>
      </c>
      <c r="F1230" s="163" t="s">
        <v>2799</v>
      </c>
      <c r="H1230" s="162" t="s">
        <v>2156</v>
      </c>
      <c r="I1230" s="345"/>
      <c r="L1230" s="160"/>
      <c r="M1230" s="164"/>
      <c r="N1230" s="165"/>
      <c r="O1230" s="165"/>
      <c r="P1230" s="165"/>
      <c r="Q1230" s="165"/>
      <c r="R1230" s="165"/>
      <c r="S1230" s="165"/>
      <c r="T1230" s="166"/>
      <c r="AT1230" s="162" t="s">
        <v>2624</v>
      </c>
      <c r="AU1230" s="162" t="s">
        <v>2217</v>
      </c>
      <c r="AV1230" s="12" t="s">
        <v>2215</v>
      </c>
      <c r="AW1230" s="12" t="s">
        <v>26</v>
      </c>
      <c r="AX1230" s="12" t="s">
        <v>2207</v>
      </c>
      <c r="AY1230" s="162" t="s">
        <v>2612</v>
      </c>
    </row>
    <row r="1231" spans="1:65" s="13" customFormat="1">
      <c r="B1231" s="167"/>
      <c r="D1231" s="161" t="s">
        <v>2624</v>
      </c>
      <c r="E1231" s="168" t="s">
        <v>2156</v>
      </c>
      <c r="F1231" s="169" t="s">
        <v>3136</v>
      </c>
      <c r="H1231" s="170">
        <v>159</v>
      </c>
      <c r="I1231" s="346"/>
      <c r="L1231" s="167"/>
      <c r="M1231" s="171"/>
      <c r="N1231" s="172"/>
      <c r="O1231" s="172"/>
      <c r="P1231" s="172"/>
      <c r="Q1231" s="172"/>
      <c r="R1231" s="172"/>
      <c r="S1231" s="172"/>
      <c r="T1231" s="173"/>
      <c r="AT1231" s="168" t="s">
        <v>2624</v>
      </c>
      <c r="AU1231" s="168" t="s">
        <v>2217</v>
      </c>
      <c r="AV1231" s="13" t="s">
        <v>2217</v>
      </c>
      <c r="AW1231" s="13" t="s">
        <v>26</v>
      </c>
      <c r="AX1231" s="13" t="s">
        <v>2207</v>
      </c>
      <c r="AY1231" s="168" t="s">
        <v>2612</v>
      </c>
    </row>
    <row r="1232" spans="1:65" s="12" customFormat="1">
      <c r="B1232" s="160"/>
      <c r="D1232" s="161" t="s">
        <v>2624</v>
      </c>
      <c r="E1232" s="162" t="s">
        <v>2156</v>
      </c>
      <c r="F1232" s="163" t="s">
        <v>3118</v>
      </c>
      <c r="H1232" s="162" t="s">
        <v>2156</v>
      </c>
      <c r="I1232" s="345"/>
      <c r="L1232" s="160"/>
      <c r="M1232" s="164"/>
      <c r="N1232" s="165"/>
      <c r="O1232" s="165"/>
      <c r="P1232" s="165"/>
      <c r="Q1232" s="165"/>
      <c r="R1232" s="165"/>
      <c r="S1232" s="165"/>
      <c r="T1232" s="166"/>
      <c r="AT1232" s="162" t="s">
        <v>2624</v>
      </c>
      <c r="AU1232" s="162" t="s">
        <v>2217</v>
      </c>
      <c r="AV1232" s="12" t="s">
        <v>2215</v>
      </c>
      <c r="AW1232" s="12" t="s">
        <v>26</v>
      </c>
      <c r="AX1232" s="12" t="s">
        <v>2207</v>
      </c>
      <c r="AY1232" s="162" t="s">
        <v>2612</v>
      </c>
    </row>
    <row r="1233" spans="1:65" s="13" customFormat="1">
      <c r="B1233" s="167"/>
      <c r="D1233" s="161" t="s">
        <v>2624</v>
      </c>
      <c r="E1233" s="168" t="s">
        <v>2156</v>
      </c>
      <c r="F1233" s="169" t="s">
        <v>2397</v>
      </c>
      <c r="H1233" s="170">
        <v>2109.556</v>
      </c>
      <c r="I1233" s="346"/>
      <c r="L1233" s="167"/>
      <c r="M1233" s="171"/>
      <c r="N1233" s="172"/>
      <c r="O1233" s="172"/>
      <c r="P1233" s="172"/>
      <c r="Q1233" s="172"/>
      <c r="R1233" s="172"/>
      <c r="S1233" s="172"/>
      <c r="T1233" s="173"/>
      <c r="AT1233" s="168" t="s">
        <v>2624</v>
      </c>
      <c r="AU1233" s="168" t="s">
        <v>2217</v>
      </c>
      <c r="AV1233" s="13" t="s">
        <v>2217</v>
      </c>
      <c r="AW1233" s="13" t="s">
        <v>26</v>
      </c>
      <c r="AX1233" s="13" t="s">
        <v>2207</v>
      </c>
      <c r="AY1233" s="168" t="s">
        <v>2612</v>
      </c>
    </row>
    <row r="1234" spans="1:65" s="15" customFormat="1">
      <c r="B1234" s="181"/>
      <c r="D1234" s="161" t="s">
        <v>2624</v>
      </c>
      <c r="E1234" s="182" t="s">
        <v>2156</v>
      </c>
      <c r="F1234" s="183" t="s">
        <v>2641</v>
      </c>
      <c r="H1234" s="184">
        <v>2377.306</v>
      </c>
      <c r="I1234" s="348"/>
      <c r="L1234" s="181"/>
      <c r="M1234" s="185"/>
      <c r="N1234" s="186"/>
      <c r="O1234" s="186"/>
      <c r="P1234" s="186"/>
      <c r="Q1234" s="186"/>
      <c r="R1234" s="186"/>
      <c r="S1234" s="186"/>
      <c r="T1234" s="187"/>
      <c r="AT1234" s="182" t="s">
        <v>2624</v>
      </c>
      <c r="AU1234" s="182" t="s">
        <v>2217</v>
      </c>
      <c r="AV1234" s="15" t="s">
        <v>2389</v>
      </c>
      <c r="AW1234" s="15" t="s">
        <v>26</v>
      </c>
      <c r="AX1234" s="15" t="s">
        <v>2215</v>
      </c>
      <c r="AY1234" s="182" t="s">
        <v>2612</v>
      </c>
    </row>
    <row r="1235" spans="1:65" s="1" customFormat="1" ht="16.5" customHeight="1">
      <c r="A1235" s="29"/>
      <c r="B1235" s="146"/>
      <c r="C1235" s="147" t="s">
        <v>977</v>
      </c>
      <c r="D1235" s="147" t="s">
        <v>2618</v>
      </c>
      <c r="E1235" s="148" t="s">
        <v>994</v>
      </c>
      <c r="F1235" s="149" t="s">
        <v>995</v>
      </c>
      <c r="G1235" s="150" t="s">
        <v>2297</v>
      </c>
      <c r="H1235" s="151">
        <v>90</v>
      </c>
      <c r="I1235" s="344"/>
      <c r="J1235" s="152">
        <f>ROUND(I1235*H1235,2)</f>
        <v>0</v>
      </c>
      <c r="K1235" s="153"/>
      <c r="L1235" s="30"/>
      <c r="M1235" s="154" t="s">
        <v>2156</v>
      </c>
      <c r="N1235" s="155" t="s">
        <v>2172</v>
      </c>
      <c r="O1235" s="156">
        <v>0.33300000000000002</v>
      </c>
      <c r="P1235" s="156">
        <f>O1235*H1235</f>
        <v>29.970000000000002</v>
      </c>
      <c r="Q1235" s="156">
        <v>0</v>
      </c>
      <c r="R1235" s="156">
        <f>Q1235*H1235</f>
        <v>0</v>
      </c>
      <c r="S1235" s="156">
        <v>0</v>
      </c>
      <c r="T1235" s="157">
        <f>S1235*H1235</f>
        <v>0</v>
      </c>
      <c r="U1235" s="29"/>
      <c r="V1235" s="29"/>
      <c r="W1235" s="29"/>
      <c r="X1235" s="29"/>
      <c r="Y1235" s="29"/>
      <c r="Z1235" s="29"/>
      <c r="AA1235" s="29"/>
      <c r="AB1235" s="29"/>
      <c r="AC1235" s="29"/>
      <c r="AD1235" s="29"/>
      <c r="AE1235" s="29"/>
      <c r="AR1235" s="158" t="s">
        <v>2389</v>
      </c>
      <c r="AT1235" s="158" t="s">
        <v>2618</v>
      </c>
      <c r="AU1235" s="158" t="s">
        <v>2217</v>
      </c>
      <c r="AY1235" s="17" t="s">
        <v>2612</v>
      </c>
      <c r="BE1235" s="159">
        <f>IF(N1235="základní",J1235,0)</f>
        <v>0</v>
      </c>
      <c r="BF1235" s="159">
        <f>IF(N1235="snížená",J1235,0)</f>
        <v>0</v>
      </c>
      <c r="BG1235" s="159">
        <f>IF(N1235="zákl. přenesená",J1235,0)</f>
        <v>0</v>
      </c>
      <c r="BH1235" s="159">
        <f>IF(N1235="sníž. přenesená",J1235,0)</f>
        <v>0</v>
      </c>
      <c r="BI1235" s="159">
        <f>IF(N1235="nulová",J1235,0)</f>
        <v>0</v>
      </c>
      <c r="BJ1235" s="17" t="s">
        <v>2215</v>
      </c>
      <c r="BK1235" s="159">
        <f>ROUND(I1235*H1235,2)</f>
        <v>0</v>
      </c>
      <c r="BL1235" s="17" t="s">
        <v>2389</v>
      </c>
      <c r="BM1235" s="158" t="s">
        <v>996</v>
      </c>
    </row>
    <row r="1236" spans="1:65" s="13" customFormat="1">
      <c r="B1236" s="167"/>
      <c r="D1236" s="161" t="s">
        <v>2624</v>
      </c>
      <c r="E1236" s="168" t="s">
        <v>2156</v>
      </c>
      <c r="F1236" s="169" t="s">
        <v>3159</v>
      </c>
      <c r="H1236" s="170">
        <v>90</v>
      </c>
      <c r="I1236" s="346"/>
      <c r="L1236" s="167"/>
      <c r="M1236" s="171"/>
      <c r="N1236" s="172"/>
      <c r="O1236" s="172"/>
      <c r="P1236" s="172"/>
      <c r="Q1236" s="172"/>
      <c r="R1236" s="172"/>
      <c r="S1236" s="172"/>
      <c r="T1236" s="173"/>
      <c r="AT1236" s="168" t="s">
        <v>2624</v>
      </c>
      <c r="AU1236" s="168" t="s">
        <v>2217</v>
      </c>
      <c r="AV1236" s="13" t="s">
        <v>2217</v>
      </c>
      <c r="AW1236" s="13" t="s">
        <v>26</v>
      </c>
      <c r="AX1236" s="13" t="s">
        <v>2207</v>
      </c>
      <c r="AY1236" s="168" t="s">
        <v>2612</v>
      </c>
    </row>
    <row r="1237" spans="1:65" s="15" customFormat="1">
      <c r="B1237" s="181"/>
      <c r="D1237" s="161" t="s">
        <v>2624</v>
      </c>
      <c r="E1237" s="182" t="s">
        <v>2156</v>
      </c>
      <c r="F1237" s="183" t="s">
        <v>2641</v>
      </c>
      <c r="H1237" s="184">
        <v>90</v>
      </c>
      <c r="I1237" s="348"/>
      <c r="L1237" s="181"/>
      <c r="M1237" s="185"/>
      <c r="N1237" s="186"/>
      <c r="O1237" s="186"/>
      <c r="P1237" s="186"/>
      <c r="Q1237" s="186"/>
      <c r="R1237" s="186"/>
      <c r="S1237" s="186"/>
      <c r="T1237" s="187"/>
      <c r="AT1237" s="182" t="s">
        <v>2624</v>
      </c>
      <c r="AU1237" s="182" t="s">
        <v>2217</v>
      </c>
      <c r="AV1237" s="15" t="s">
        <v>2389</v>
      </c>
      <c r="AW1237" s="15" t="s">
        <v>26</v>
      </c>
      <c r="AX1237" s="15" t="s">
        <v>2215</v>
      </c>
      <c r="AY1237" s="182" t="s">
        <v>2612</v>
      </c>
    </row>
    <row r="1238" spans="1:65" s="11" customFormat="1" ht="22.9" customHeight="1">
      <c r="B1238" s="134"/>
      <c r="D1238" s="135" t="s">
        <v>2206</v>
      </c>
      <c r="E1238" s="144" t="s">
        <v>997</v>
      </c>
      <c r="F1238" s="144" t="s">
        <v>998</v>
      </c>
      <c r="I1238" s="350"/>
      <c r="J1238" s="145">
        <f>BK1238</f>
        <v>0</v>
      </c>
      <c r="L1238" s="134"/>
      <c r="M1238" s="138"/>
      <c r="N1238" s="139"/>
      <c r="O1238" s="139"/>
      <c r="P1238" s="140">
        <f>SUM(P1239:P1316)</f>
        <v>56.485874000000003</v>
      </c>
      <c r="Q1238" s="139"/>
      <c r="R1238" s="140">
        <f>SUM(R1239:R1316)</f>
        <v>0</v>
      </c>
      <c r="S1238" s="139"/>
      <c r="T1238" s="141">
        <f>SUM(T1239:T1316)</f>
        <v>0</v>
      </c>
      <c r="AR1238" s="135" t="s">
        <v>2215</v>
      </c>
      <c r="AT1238" s="142" t="s">
        <v>2206</v>
      </c>
      <c r="AU1238" s="142" t="s">
        <v>2215</v>
      </c>
      <c r="AY1238" s="135" t="s">
        <v>2612</v>
      </c>
      <c r="BK1238" s="143">
        <f>SUM(BK1239:BK1316)</f>
        <v>0</v>
      </c>
    </row>
    <row r="1239" spans="1:65" s="1" customFormat="1" ht="16.5" customHeight="1">
      <c r="A1239" s="29"/>
      <c r="B1239" s="146"/>
      <c r="C1239" s="147" t="s">
        <v>989</v>
      </c>
      <c r="D1239" s="147" t="s">
        <v>2618</v>
      </c>
      <c r="E1239" s="148" t="s">
        <v>1000</v>
      </c>
      <c r="F1239" s="149" t="s">
        <v>1001</v>
      </c>
      <c r="G1239" s="150" t="s">
        <v>2485</v>
      </c>
      <c r="H1239" s="151">
        <v>397.56</v>
      </c>
      <c r="I1239" s="344"/>
      <c r="J1239" s="152">
        <f>ROUND(I1239*H1239,2)</f>
        <v>0</v>
      </c>
      <c r="K1239" s="153"/>
      <c r="L1239" s="30"/>
      <c r="M1239" s="154" t="s">
        <v>2156</v>
      </c>
      <c r="N1239" s="155" t="s">
        <v>2172</v>
      </c>
      <c r="O1239" s="156">
        <v>0.03</v>
      </c>
      <c r="P1239" s="156">
        <f>O1239*H1239</f>
        <v>11.9268</v>
      </c>
      <c r="Q1239" s="156">
        <v>0</v>
      </c>
      <c r="R1239" s="156">
        <f>Q1239*H1239</f>
        <v>0</v>
      </c>
      <c r="S1239" s="156">
        <v>0</v>
      </c>
      <c r="T1239" s="157">
        <f>S1239*H1239</f>
        <v>0</v>
      </c>
      <c r="U1239" s="29"/>
      <c r="V1239" s="29"/>
      <c r="W1239" s="29"/>
      <c r="X1239" s="29"/>
      <c r="Y1239" s="29"/>
      <c r="Z1239" s="29"/>
      <c r="AA1239" s="29"/>
      <c r="AB1239" s="29"/>
      <c r="AC1239" s="29"/>
      <c r="AD1239" s="29"/>
      <c r="AE1239" s="29"/>
      <c r="AR1239" s="158" t="s">
        <v>2389</v>
      </c>
      <c r="AT1239" s="158" t="s">
        <v>2618</v>
      </c>
      <c r="AU1239" s="158" t="s">
        <v>2217</v>
      </c>
      <c r="AY1239" s="17" t="s">
        <v>2612</v>
      </c>
      <c r="BE1239" s="159">
        <f>IF(N1239="základní",J1239,0)</f>
        <v>0</v>
      </c>
      <c r="BF1239" s="159">
        <f>IF(N1239="snížená",J1239,0)</f>
        <v>0</v>
      </c>
      <c r="BG1239" s="159">
        <f>IF(N1239="zákl. přenesená",J1239,0)</f>
        <v>0</v>
      </c>
      <c r="BH1239" s="159">
        <f>IF(N1239="sníž. přenesená",J1239,0)</f>
        <v>0</v>
      </c>
      <c r="BI1239" s="159">
        <f>IF(N1239="nulová",J1239,0)</f>
        <v>0</v>
      </c>
      <c r="BJ1239" s="17" t="s">
        <v>2215</v>
      </c>
      <c r="BK1239" s="159">
        <f>ROUND(I1239*H1239,2)</f>
        <v>0</v>
      </c>
      <c r="BL1239" s="17" t="s">
        <v>2389</v>
      </c>
      <c r="BM1239" s="158" t="s">
        <v>1002</v>
      </c>
    </row>
    <row r="1240" spans="1:65" s="12" customFormat="1">
      <c r="B1240" s="160"/>
      <c r="D1240" s="161" t="s">
        <v>2624</v>
      </c>
      <c r="E1240" s="162" t="s">
        <v>2156</v>
      </c>
      <c r="F1240" s="163" t="s">
        <v>1003</v>
      </c>
      <c r="H1240" s="162" t="s">
        <v>2156</v>
      </c>
      <c r="I1240" s="345"/>
      <c r="L1240" s="160"/>
      <c r="M1240" s="164"/>
      <c r="N1240" s="165"/>
      <c r="O1240" s="165"/>
      <c r="P1240" s="165"/>
      <c r="Q1240" s="165"/>
      <c r="R1240" s="165"/>
      <c r="S1240" s="165"/>
      <c r="T1240" s="166"/>
      <c r="AT1240" s="162" t="s">
        <v>2624</v>
      </c>
      <c r="AU1240" s="162" t="s">
        <v>2217</v>
      </c>
      <c r="AV1240" s="12" t="s">
        <v>2215</v>
      </c>
      <c r="AW1240" s="12" t="s">
        <v>26</v>
      </c>
      <c r="AX1240" s="12" t="s">
        <v>2207</v>
      </c>
      <c r="AY1240" s="162" t="s">
        <v>2612</v>
      </c>
    </row>
    <row r="1241" spans="1:65" s="12" customFormat="1">
      <c r="B1241" s="160"/>
      <c r="D1241" s="161" t="s">
        <v>2624</v>
      </c>
      <c r="E1241" s="162" t="s">
        <v>2156</v>
      </c>
      <c r="F1241" s="163" t="s">
        <v>1004</v>
      </c>
      <c r="H1241" s="162" t="s">
        <v>2156</v>
      </c>
      <c r="I1241" s="345"/>
      <c r="L1241" s="160"/>
      <c r="M1241" s="164"/>
      <c r="N1241" s="165"/>
      <c r="O1241" s="165"/>
      <c r="P1241" s="165"/>
      <c r="Q1241" s="165"/>
      <c r="R1241" s="165"/>
      <c r="S1241" s="165"/>
      <c r="T1241" s="166"/>
      <c r="AT1241" s="162" t="s">
        <v>2624</v>
      </c>
      <c r="AU1241" s="162" t="s">
        <v>2217</v>
      </c>
      <c r="AV1241" s="12" t="s">
        <v>2215</v>
      </c>
      <c r="AW1241" s="12" t="s">
        <v>26</v>
      </c>
      <c r="AX1241" s="12" t="s">
        <v>2207</v>
      </c>
      <c r="AY1241" s="162" t="s">
        <v>2612</v>
      </c>
    </row>
    <row r="1242" spans="1:65" s="12" customFormat="1">
      <c r="B1242" s="160"/>
      <c r="D1242" s="161" t="s">
        <v>2624</v>
      </c>
      <c r="E1242" s="162" t="s">
        <v>2156</v>
      </c>
      <c r="F1242" s="163" t="s">
        <v>1005</v>
      </c>
      <c r="H1242" s="162" t="s">
        <v>2156</v>
      </c>
      <c r="I1242" s="345"/>
      <c r="L1242" s="160"/>
      <c r="M1242" s="164"/>
      <c r="N1242" s="165"/>
      <c r="O1242" s="165"/>
      <c r="P1242" s="165"/>
      <c r="Q1242" s="165"/>
      <c r="R1242" s="165"/>
      <c r="S1242" s="165"/>
      <c r="T1242" s="166"/>
      <c r="AT1242" s="162" t="s">
        <v>2624</v>
      </c>
      <c r="AU1242" s="162" t="s">
        <v>2217</v>
      </c>
      <c r="AV1242" s="12" t="s">
        <v>2215</v>
      </c>
      <c r="AW1242" s="12" t="s">
        <v>26</v>
      </c>
      <c r="AX1242" s="12" t="s">
        <v>2207</v>
      </c>
      <c r="AY1242" s="162" t="s">
        <v>2612</v>
      </c>
    </row>
    <row r="1243" spans="1:65" s="13" customFormat="1">
      <c r="B1243" s="167"/>
      <c r="D1243" s="161" t="s">
        <v>2624</v>
      </c>
      <c r="E1243" s="168" t="s">
        <v>2156</v>
      </c>
      <c r="F1243" s="169" t="s">
        <v>1006</v>
      </c>
      <c r="H1243" s="170">
        <v>42.93</v>
      </c>
      <c r="I1243" s="346"/>
      <c r="L1243" s="167"/>
      <c r="M1243" s="171"/>
      <c r="N1243" s="172"/>
      <c r="O1243" s="172"/>
      <c r="P1243" s="172"/>
      <c r="Q1243" s="172"/>
      <c r="R1243" s="172"/>
      <c r="S1243" s="172"/>
      <c r="T1243" s="173"/>
      <c r="AT1243" s="168" t="s">
        <v>2624</v>
      </c>
      <c r="AU1243" s="168" t="s">
        <v>2217</v>
      </c>
      <c r="AV1243" s="13" t="s">
        <v>2217</v>
      </c>
      <c r="AW1243" s="13" t="s">
        <v>26</v>
      </c>
      <c r="AX1243" s="13" t="s">
        <v>2207</v>
      </c>
      <c r="AY1243" s="168" t="s">
        <v>2612</v>
      </c>
    </row>
    <row r="1244" spans="1:65" s="12" customFormat="1">
      <c r="B1244" s="160"/>
      <c r="D1244" s="161" t="s">
        <v>2624</v>
      </c>
      <c r="E1244" s="162" t="s">
        <v>2156</v>
      </c>
      <c r="F1244" s="163" t="s">
        <v>2799</v>
      </c>
      <c r="H1244" s="162" t="s">
        <v>2156</v>
      </c>
      <c r="I1244" s="345"/>
      <c r="L1244" s="160"/>
      <c r="M1244" s="164"/>
      <c r="N1244" s="165"/>
      <c r="O1244" s="165"/>
      <c r="P1244" s="165"/>
      <c r="Q1244" s="165"/>
      <c r="R1244" s="165"/>
      <c r="S1244" s="165"/>
      <c r="T1244" s="166"/>
      <c r="AT1244" s="162" t="s">
        <v>2624</v>
      </c>
      <c r="AU1244" s="162" t="s">
        <v>2217</v>
      </c>
      <c r="AV1244" s="12" t="s">
        <v>2215</v>
      </c>
      <c r="AW1244" s="12" t="s">
        <v>26</v>
      </c>
      <c r="AX1244" s="12" t="s">
        <v>2207</v>
      </c>
      <c r="AY1244" s="162" t="s">
        <v>2612</v>
      </c>
    </row>
    <row r="1245" spans="1:65" s="13" customFormat="1">
      <c r="B1245" s="167"/>
      <c r="D1245" s="161" t="s">
        <v>2624</v>
      </c>
      <c r="E1245" s="168" t="s">
        <v>2156</v>
      </c>
      <c r="F1245" s="169" t="s">
        <v>1007</v>
      </c>
      <c r="H1245" s="170">
        <v>23.018000000000001</v>
      </c>
      <c r="I1245" s="346"/>
      <c r="L1245" s="167"/>
      <c r="M1245" s="171"/>
      <c r="N1245" s="172"/>
      <c r="O1245" s="172"/>
      <c r="P1245" s="172"/>
      <c r="Q1245" s="172"/>
      <c r="R1245" s="172"/>
      <c r="S1245" s="172"/>
      <c r="T1245" s="173"/>
      <c r="AT1245" s="168" t="s">
        <v>2624</v>
      </c>
      <c r="AU1245" s="168" t="s">
        <v>2217</v>
      </c>
      <c r="AV1245" s="13" t="s">
        <v>2217</v>
      </c>
      <c r="AW1245" s="13" t="s">
        <v>26</v>
      </c>
      <c r="AX1245" s="13" t="s">
        <v>2207</v>
      </c>
      <c r="AY1245" s="168" t="s">
        <v>2612</v>
      </c>
    </row>
    <row r="1246" spans="1:65" s="12" customFormat="1">
      <c r="B1246" s="160"/>
      <c r="D1246" s="161" t="s">
        <v>2624</v>
      </c>
      <c r="E1246" s="162" t="s">
        <v>2156</v>
      </c>
      <c r="F1246" s="163" t="s">
        <v>2625</v>
      </c>
      <c r="H1246" s="162" t="s">
        <v>2156</v>
      </c>
      <c r="I1246" s="345"/>
      <c r="L1246" s="160"/>
      <c r="M1246" s="164"/>
      <c r="N1246" s="165"/>
      <c r="O1246" s="165"/>
      <c r="P1246" s="165"/>
      <c r="Q1246" s="165"/>
      <c r="R1246" s="165"/>
      <c r="S1246" s="165"/>
      <c r="T1246" s="166"/>
      <c r="AT1246" s="162" t="s">
        <v>2624</v>
      </c>
      <c r="AU1246" s="162" t="s">
        <v>2217</v>
      </c>
      <c r="AV1246" s="12" t="s">
        <v>2215</v>
      </c>
      <c r="AW1246" s="12" t="s">
        <v>26</v>
      </c>
      <c r="AX1246" s="12" t="s">
        <v>2207</v>
      </c>
      <c r="AY1246" s="162" t="s">
        <v>2612</v>
      </c>
    </row>
    <row r="1247" spans="1:65" s="13" customFormat="1">
      <c r="B1247" s="167"/>
      <c r="D1247" s="161" t="s">
        <v>2624</v>
      </c>
      <c r="E1247" s="168" t="s">
        <v>2156</v>
      </c>
      <c r="F1247" s="169" t="s">
        <v>1008</v>
      </c>
      <c r="H1247" s="170">
        <v>5.94</v>
      </c>
      <c r="I1247" s="346"/>
      <c r="L1247" s="167"/>
      <c r="M1247" s="171"/>
      <c r="N1247" s="172"/>
      <c r="O1247" s="172"/>
      <c r="P1247" s="172"/>
      <c r="Q1247" s="172"/>
      <c r="R1247" s="172"/>
      <c r="S1247" s="172"/>
      <c r="T1247" s="173"/>
      <c r="AT1247" s="168" t="s">
        <v>2624</v>
      </c>
      <c r="AU1247" s="168" t="s">
        <v>2217</v>
      </c>
      <c r="AV1247" s="13" t="s">
        <v>2217</v>
      </c>
      <c r="AW1247" s="13" t="s">
        <v>26</v>
      </c>
      <c r="AX1247" s="13" t="s">
        <v>2207</v>
      </c>
      <c r="AY1247" s="168" t="s">
        <v>2612</v>
      </c>
    </row>
    <row r="1248" spans="1:65" s="12" customFormat="1">
      <c r="B1248" s="160"/>
      <c r="D1248" s="161" t="s">
        <v>2624</v>
      </c>
      <c r="E1248" s="162" t="s">
        <v>2156</v>
      </c>
      <c r="F1248" s="163" t="s">
        <v>2804</v>
      </c>
      <c r="H1248" s="162" t="s">
        <v>2156</v>
      </c>
      <c r="I1248" s="345"/>
      <c r="L1248" s="160"/>
      <c r="M1248" s="164"/>
      <c r="N1248" s="165"/>
      <c r="O1248" s="165"/>
      <c r="P1248" s="165"/>
      <c r="Q1248" s="165"/>
      <c r="R1248" s="165"/>
      <c r="S1248" s="165"/>
      <c r="T1248" s="166"/>
      <c r="AT1248" s="162" t="s">
        <v>2624</v>
      </c>
      <c r="AU1248" s="162" t="s">
        <v>2217</v>
      </c>
      <c r="AV1248" s="12" t="s">
        <v>2215</v>
      </c>
      <c r="AW1248" s="12" t="s">
        <v>26</v>
      </c>
      <c r="AX1248" s="12" t="s">
        <v>2207</v>
      </c>
      <c r="AY1248" s="162" t="s">
        <v>2612</v>
      </c>
    </row>
    <row r="1249" spans="1:65" s="13" customFormat="1">
      <c r="B1249" s="167"/>
      <c r="D1249" s="161" t="s">
        <v>2624</v>
      </c>
      <c r="E1249" s="168" t="s">
        <v>2156</v>
      </c>
      <c r="F1249" s="169" t="s">
        <v>1009</v>
      </c>
      <c r="H1249" s="170">
        <v>9.7650000000000006</v>
      </c>
      <c r="I1249" s="346"/>
      <c r="L1249" s="167"/>
      <c r="M1249" s="171"/>
      <c r="N1249" s="172"/>
      <c r="O1249" s="172"/>
      <c r="P1249" s="172"/>
      <c r="Q1249" s="172"/>
      <c r="R1249" s="172"/>
      <c r="S1249" s="172"/>
      <c r="T1249" s="173"/>
      <c r="AT1249" s="168" t="s">
        <v>2624</v>
      </c>
      <c r="AU1249" s="168" t="s">
        <v>2217</v>
      </c>
      <c r="AV1249" s="13" t="s">
        <v>2217</v>
      </c>
      <c r="AW1249" s="13" t="s">
        <v>26</v>
      </c>
      <c r="AX1249" s="13" t="s">
        <v>2207</v>
      </c>
      <c r="AY1249" s="168" t="s">
        <v>2612</v>
      </c>
    </row>
    <row r="1250" spans="1:65" s="14" customFormat="1">
      <c r="B1250" s="174"/>
      <c r="D1250" s="161" t="s">
        <v>2624</v>
      </c>
      <c r="E1250" s="175" t="s">
        <v>2483</v>
      </c>
      <c r="F1250" s="176" t="s">
        <v>2638</v>
      </c>
      <c r="H1250" s="177">
        <v>81.653000000000006</v>
      </c>
      <c r="I1250" s="347"/>
      <c r="L1250" s="174"/>
      <c r="M1250" s="178"/>
      <c r="N1250" s="179"/>
      <c r="O1250" s="179"/>
      <c r="P1250" s="179"/>
      <c r="Q1250" s="179"/>
      <c r="R1250" s="179"/>
      <c r="S1250" s="179"/>
      <c r="T1250" s="180"/>
      <c r="AT1250" s="175" t="s">
        <v>2624</v>
      </c>
      <c r="AU1250" s="175" t="s">
        <v>2217</v>
      </c>
      <c r="AV1250" s="14" t="s">
        <v>2329</v>
      </c>
      <c r="AW1250" s="14" t="s">
        <v>26</v>
      </c>
      <c r="AX1250" s="14" t="s">
        <v>2207</v>
      </c>
      <c r="AY1250" s="175" t="s">
        <v>2612</v>
      </c>
    </row>
    <row r="1251" spans="1:65" s="12" customFormat="1">
      <c r="B1251" s="160"/>
      <c r="D1251" s="161" t="s">
        <v>2624</v>
      </c>
      <c r="E1251" s="162" t="s">
        <v>2156</v>
      </c>
      <c r="F1251" s="163" t="s">
        <v>3090</v>
      </c>
      <c r="H1251" s="162" t="s">
        <v>2156</v>
      </c>
      <c r="I1251" s="345"/>
      <c r="L1251" s="160"/>
      <c r="M1251" s="164"/>
      <c r="N1251" s="165"/>
      <c r="O1251" s="165"/>
      <c r="P1251" s="165"/>
      <c r="Q1251" s="165"/>
      <c r="R1251" s="165"/>
      <c r="S1251" s="165"/>
      <c r="T1251" s="166"/>
      <c r="AT1251" s="162" t="s">
        <v>2624</v>
      </c>
      <c r="AU1251" s="162" t="s">
        <v>2217</v>
      </c>
      <c r="AV1251" s="12" t="s">
        <v>2215</v>
      </c>
      <c r="AW1251" s="12" t="s">
        <v>26</v>
      </c>
      <c r="AX1251" s="12" t="s">
        <v>2207</v>
      </c>
      <c r="AY1251" s="162" t="s">
        <v>2612</v>
      </c>
    </row>
    <row r="1252" spans="1:65" s="13" customFormat="1">
      <c r="B1252" s="167"/>
      <c r="D1252" s="161" t="s">
        <v>2624</v>
      </c>
      <c r="E1252" s="168" t="s">
        <v>2156</v>
      </c>
      <c r="F1252" s="169" t="s">
        <v>1010</v>
      </c>
      <c r="H1252" s="170">
        <v>21.465</v>
      </c>
      <c r="I1252" s="346"/>
      <c r="L1252" s="167"/>
      <c r="M1252" s="171"/>
      <c r="N1252" s="172"/>
      <c r="O1252" s="172"/>
      <c r="P1252" s="172"/>
      <c r="Q1252" s="172"/>
      <c r="R1252" s="172"/>
      <c r="S1252" s="172"/>
      <c r="T1252" s="173"/>
      <c r="AT1252" s="168" t="s">
        <v>2624</v>
      </c>
      <c r="AU1252" s="168" t="s">
        <v>2217</v>
      </c>
      <c r="AV1252" s="13" t="s">
        <v>2217</v>
      </c>
      <c r="AW1252" s="13" t="s">
        <v>26</v>
      </c>
      <c r="AX1252" s="13" t="s">
        <v>2207</v>
      </c>
      <c r="AY1252" s="168" t="s">
        <v>2612</v>
      </c>
    </row>
    <row r="1253" spans="1:65" s="14" customFormat="1">
      <c r="B1253" s="174"/>
      <c r="D1253" s="161" t="s">
        <v>2624</v>
      </c>
      <c r="E1253" s="175" t="s">
        <v>2156</v>
      </c>
      <c r="F1253" s="176" t="s">
        <v>2638</v>
      </c>
      <c r="H1253" s="177">
        <v>21.465</v>
      </c>
      <c r="I1253" s="347"/>
      <c r="L1253" s="174"/>
      <c r="M1253" s="178"/>
      <c r="N1253" s="179"/>
      <c r="O1253" s="179"/>
      <c r="P1253" s="179"/>
      <c r="Q1253" s="179"/>
      <c r="R1253" s="179"/>
      <c r="S1253" s="179"/>
      <c r="T1253" s="180"/>
      <c r="AT1253" s="175" t="s">
        <v>2624</v>
      </c>
      <c r="AU1253" s="175" t="s">
        <v>2217</v>
      </c>
      <c r="AV1253" s="14" t="s">
        <v>2329</v>
      </c>
      <c r="AW1253" s="14" t="s">
        <v>26</v>
      </c>
      <c r="AX1253" s="14" t="s">
        <v>2207</v>
      </c>
      <c r="AY1253" s="175" t="s">
        <v>2612</v>
      </c>
    </row>
    <row r="1254" spans="1:65" s="12" customFormat="1">
      <c r="B1254" s="160"/>
      <c r="D1254" s="161" t="s">
        <v>2624</v>
      </c>
      <c r="E1254" s="162" t="s">
        <v>2156</v>
      </c>
      <c r="F1254" s="163" t="s">
        <v>2912</v>
      </c>
      <c r="H1254" s="162" t="s">
        <v>2156</v>
      </c>
      <c r="I1254" s="345"/>
      <c r="L1254" s="160"/>
      <c r="M1254" s="164"/>
      <c r="N1254" s="165"/>
      <c r="O1254" s="165"/>
      <c r="P1254" s="165"/>
      <c r="Q1254" s="165"/>
      <c r="R1254" s="165"/>
      <c r="S1254" s="165"/>
      <c r="T1254" s="166"/>
      <c r="AT1254" s="162" t="s">
        <v>2624</v>
      </c>
      <c r="AU1254" s="162" t="s">
        <v>2217</v>
      </c>
      <c r="AV1254" s="12" t="s">
        <v>2215</v>
      </c>
      <c r="AW1254" s="12" t="s">
        <v>26</v>
      </c>
      <c r="AX1254" s="12" t="s">
        <v>2207</v>
      </c>
      <c r="AY1254" s="162" t="s">
        <v>2612</v>
      </c>
    </row>
    <row r="1255" spans="1:65" s="12" customFormat="1">
      <c r="B1255" s="160"/>
      <c r="D1255" s="161" t="s">
        <v>2624</v>
      </c>
      <c r="E1255" s="162" t="s">
        <v>2156</v>
      </c>
      <c r="F1255" s="163" t="s">
        <v>1004</v>
      </c>
      <c r="H1255" s="162" t="s">
        <v>2156</v>
      </c>
      <c r="I1255" s="345"/>
      <c r="L1255" s="160"/>
      <c r="M1255" s="164"/>
      <c r="N1255" s="165"/>
      <c r="O1255" s="165"/>
      <c r="P1255" s="165"/>
      <c r="Q1255" s="165"/>
      <c r="R1255" s="165"/>
      <c r="S1255" s="165"/>
      <c r="T1255" s="166"/>
      <c r="AT1255" s="162" t="s">
        <v>2624</v>
      </c>
      <c r="AU1255" s="162" t="s">
        <v>2217</v>
      </c>
      <c r="AV1255" s="12" t="s">
        <v>2215</v>
      </c>
      <c r="AW1255" s="12" t="s">
        <v>26</v>
      </c>
      <c r="AX1255" s="12" t="s">
        <v>2207</v>
      </c>
      <c r="AY1255" s="162" t="s">
        <v>2612</v>
      </c>
    </row>
    <row r="1256" spans="1:65" s="13" customFormat="1">
      <c r="B1256" s="167"/>
      <c r="D1256" s="161" t="s">
        <v>2624</v>
      </c>
      <c r="E1256" s="168" t="s">
        <v>2156</v>
      </c>
      <c r="F1256" s="169" t="s">
        <v>2483</v>
      </c>
      <c r="H1256" s="170">
        <v>81.653000000000006</v>
      </c>
      <c r="I1256" s="346"/>
      <c r="L1256" s="167"/>
      <c r="M1256" s="171"/>
      <c r="N1256" s="172"/>
      <c r="O1256" s="172"/>
      <c r="P1256" s="172"/>
      <c r="Q1256" s="172"/>
      <c r="R1256" s="172"/>
      <c r="S1256" s="172"/>
      <c r="T1256" s="173"/>
      <c r="AT1256" s="168" t="s">
        <v>2624</v>
      </c>
      <c r="AU1256" s="168" t="s">
        <v>2217</v>
      </c>
      <c r="AV1256" s="13" t="s">
        <v>2217</v>
      </c>
      <c r="AW1256" s="13" t="s">
        <v>26</v>
      </c>
      <c r="AX1256" s="13" t="s">
        <v>2207</v>
      </c>
      <c r="AY1256" s="168" t="s">
        <v>2612</v>
      </c>
    </row>
    <row r="1257" spans="1:65" s="13" customFormat="1">
      <c r="B1257" s="167"/>
      <c r="D1257" s="161" t="s">
        <v>2624</v>
      </c>
      <c r="E1257" s="168" t="s">
        <v>2156</v>
      </c>
      <c r="F1257" s="169" t="s">
        <v>1011</v>
      </c>
      <c r="H1257" s="170">
        <v>-32.973999999999997</v>
      </c>
      <c r="I1257" s="346"/>
      <c r="L1257" s="167"/>
      <c r="M1257" s="171"/>
      <c r="N1257" s="172"/>
      <c r="O1257" s="172"/>
      <c r="P1257" s="172"/>
      <c r="Q1257" s="172"/>
      <c r="R1257" s="172"/>
      <c r="S1257" s="172"/>
      <c r="T1257" s="173"/>
      <c r="AT1257" s="168" t="s">
        <v>2624</v>
      </c>
      <c r="AU1257" s="168" t="s">
        <v>2217</v>
      </c>
      <c r="AV1257" s="13" t="s">
        <v>2217</v>
      </c>
      <c r="AW1257" s="13" t="s">
        <v>26</v>
      </c>
      <c r="AX1257" s="13" t="s">
        <v>2207</v>
      </c>
      <c r="AY1257" s="168" t="s">
        <v>2612</v>
      </c>
    </row>
    <row r="1258" spans="1:65" s="14" customFormat="1">
      <c r="B1258" s="174"/>
      <c r="D1258" s="161" t="s">
        <v>2624</v>
      </c>
      <c r="E1258" s="175" t="s">
        <v>2487</v>
      </c>
      <c r="F1258" s="176" t="s">
        <v>2638</v>
      </c>
      <c r="H1258" s="177">
        <v>48.679000000000002</v>
      </c>
      <c r="I1258" s="347"/>
      <c r="L1258" s="174"/>
      <c r="M1258" s="178"/>
      <c r="N1258" s="179"/>
      <c r="O1258" s="179"/>
      <c r="P1258" s="179"/>
      <c r="Q1258" s="179"/>
      <c r="R1258" s="179"/>
      <c r="S1258" s="179"/>
      <c r="T1258" s="180"/>
      <c r="AT1258" s="175" t="s">
        <v>2624</v>
      </c>
      <c r="AU1258" s="175" t="s">
        <v>2217</v>
      </c>
      <c r="AV1258" s="14" t="s">
        <v>2329</v>
      </c>
      <c r="AW1258" s="14" t="s">
        <v>26</v>
      </c>
      <c r="AX1258" s="14" t="s">
        <v>2207</v>
      </c>
      <c r="AY1258" s="175" t="s">
        <v>2612</v>
      </c>
    </row>
    <row r="1259" spans="1:65" s="12" customFormat="1">
      <c r="B1259" s="160"/>
      <c r="D1259" s="161" t="s">
        <v>2624</v>
      </c>
      <c r="E1259" s="162" t="s">
        <v>2156</v>
      </c>
      <c r="F1259" s="163" t="s">
        <v>1012</v>
      </c>
      <c r="H1259" s="162" t="s">
        <v>2156</v>
      </c>
      <c r="I1259" s="345"/>
      <c r="L1259" s="160"/>
      <c r="M1259" s="164"/>
      <c r="N1259" s="165"/>
      <c r="O1259" s="165"/>
      <c r="P1259" s="165"/>
      <c r="Q1259" s="165"/>
      <c r="R1259" s="165"/>
      <c r="S1259" s="165"/>
      <c r="T1259" s="166"/>
      <c r="AT1259" s="162" t="s">
        <v>2624</v>
      </c>
      <c r="AU1259" s="162" t="s">
        <v>2217</v>
      </c>
      <c r="AV1259" s="12" t="s">
        <v>2215</v>
      </c>
      <c r="AW1259" s="12" t="s">
        <v>26</v>
      </c>
      <c r="AX1259" s="12" t="s">
        <v>2207</v>
      </c>
      <c r="AY1259" s="162" t="s">
        <v>2612</v>
      </c>
    </row>
    <row r="1260" spans="1:65" s="12" customFormat="1">
      <c r="B1260" s="160"/>
      <c r="D1260" s="161" t="s">
        <v>2624</v>
      </c>
      <c r="E1260" s="162" t="s">
        <v>2156</v>
      </c>
      <c r="F1260" s="163" t="s">
        <v>1013</v>
      </c>
      <c r="H1260" s="162" t="s">
        <v>2156</v>
      </c>
      <c r="I1260" s="345"/>
      <c r="L1260" s="160"/>
      <c r="M1260" s="164"/>
      <c r="N1260" s="165"/>
      <c r="O1260" s="165"/>
      <c r="P1260" s="165"/>
      <c r="Q1260" s="165"/>
      <c r="R1260" s="165"/>
      <c r="S1260" s="165"/>
      <c r="T1260" s="166"/>
      <c r="AT1260" s="162" t="s">
        <v>2624</v>
      </c>
      <c r="AU1260" s="162" t="s">
        <v>2217</v>
      </c>
      <c r="AV1260" s="12" t="s">
        <v>2215</v>
      </c>
      <c r="AW1260" s="12" t="s">
        <v>26</v>
      </c>
      <c r="AX1260" s="12" t="s">
        <v>2207</v>
      </c>
      <c r="AY1260" s="162" t="s">
        <v>2612</v>
      </c>
    </row>
    <row r="1261" spans="1:65" s="13" customFormat="1">
      <c r="B1261" s="167"/>
      <c r="D1261" s="161" t="s">
        <v>2624</v>
      </c>
      <c r="E1261" s="168" t="s">
        <v>2156</v>
      </c>
      <c r="F1261" s="169" t="s">
        <v>1014</v>
      </c>
      <c r="H1261" s="170">
        <v>245.76300000000001</v>
      </c>
      <c r="I1261" s="346"/>
      <c r="L1261" s="167"/>
      <c r="M1261" s="171"/>
      <c r="N1261" s="172"/>
      <c r="O1261" s="172"/>
      <c r="P1261" s="172"/>
      <c r="Q1261" s="172"/>
      <c r="R1261" s="172"/>
      <c r="S1261" s="172"/>
      <c r="T1261" s="173"/>
      <c r="AT1261" s="168" t="s">
        <v>2624</v>
      </c>
      <c r="AU1261" s="168" t="s">
        <v>2217</v>
      </c>
      <c r="AV1261" s="13" t="s">
        <v>2217</v>
      </c>
      <c r="AW1261" s="13" t="s">
        <v>26</v>
      </c>
      <c r="AX1261" s="13" t="s">
        <v>2207</v>
      </c>
      <c r="AY1261" s="168" t="s">
        <v>2612</v>
      </c>
    </row>
    <row r="1262" spans="1:65" s="14" customFormat="1">
      <c r="B1262" s="174"/>
      <c r="D1262" s="161" t="s">
        <v>2624</v>
      </c>
      <c r="E1262" s="175" t="s">
        <v>2490</v>
      </c>
      <c r="F1262" s="176" t="s">
        <v>2638</v>
      </c>
      <c r="H1262" s="177">
        <v>245.76300000000001</v>
      </c>
      <c r="I1262" s="347"/>
      <c r="L1262" s="174"/>
      <c r="M1262" s="178"/>
      <c r="N1262" s="179"/>
      <c r="O1262" s="179"/>
      <c r="P1262" s="179"/>
      <c r="Q1262" s="179"/>
      <c r="R1262" s="179"/>
      <c r="S1262" s="179"/>
      <c r="T1262" s="180"/>
      <c r="AT1262" s="175" t="s">
        <v>2624</v>
      </c>
      <c r="AU1262" s="175" t="s">
        <v>2217</v>
      </c>
      <c r="AV1262" s="14" t="s">
        <v>2329</v>
      </c>
      <c r="AW1262" s="14" t="s">
        <v>26</v>
      </c>
      <c r="AX1262" s="14" t="s">
        <v>2207</v>
      </c>
      <c r="AY1262" s="175" t="s">
        <v>2612</v>
      </c>
    </row>
    <row r="1263" spans="1:65" s="15" customFormat="1">
      <c r="B1263" s="181"/>
      <c r="D1263" s="161" t="s">
        <v>2624</v>
      </c>
      <c r="E1263" s="182" t="s">
        <v>2156</v>
      </c>
      <c r="F1263" s="183" t="s">
        <v>2641</v>
      </c>
      <c r="H1263" s="184">
        <v>397.56</v>
      </c>
      <c r="I1263" s="348"/>
      <c r="L1263" s="181"/>
      <c r="M1263" s="185"/>
      <c r="N1263" s="186"/>
      <c r="O1263" s="186"/>
      <c r="P1263" s="186"/>
      <c r="Q1263" s="186"/>
      <c r="R1263" s="186"/>
      <c r="S1263" s="186"/>
      <c r="T1263" s="187"/>
      <c r="AT1263" s="182" t="s">
        <v>2624</v>
      </c>
      <c r="AU1263" s="182" t="s">
        <v>2217</v>
      </c>
      <c r="AV1263" s="15" t="s">
        <v>2389</v>
      </c>
      <c r="AW1263" s="15" t="s">
        <v>26</v>
      </c>
      <c r="AX1263" s="15" t="s">
        <v>2215</v>
      </c>
      <c r="AY1263" s="182" t="s">
        <v>2612</v>
      </c>
    </row>
    <row r="1264" spans="1:65" s="1" customFormat="1" ht="16.5" customHeight="1">
      <c r="A1264" s="29"/>
      <c r="B1264" s="146"/>
      <c r="C1264" s="147" t="s">
        <v>993</v>
      </c>
      <c r="D1264" s="147" t="s">
        <v>2618</v>
      </c>
      <c r="E1264" s="148" t="s">
        <v>1015</v>
      </c>
      <c r="F1264" s="149" t="s">
        <v>1016</v>
      </c>
      <c r="G1264" s="150" t="s">
        <v>2485</v>
      </c>
      <c r="H1264" s="151">
        <v>2753.096</v>
      </c>
      <c r="I1264" s="344"/>
      <c r="J1264" s="152">
        <f>ROUND(I1264*H1264,2)</f>
        <v>0</v>
      </c>
      <c r="K1264" s="153"/>
      <c r="L1264" s="30"/>
      <c r="M1264" s="154" t="s">
        <v>2156</v>
      </c>
      <c r="N1264" s="155" t="s">
        <v>2172</v>
      </c>
      <c r="O1264" s="156">
        <v>2E-3</v>
      </c>
      <c r="P1264" s="156">
        <f>O1264*H1264</f>
        <v>5.5061920000000004</v>
      </c>
      <c r="Q1264" s="156">
        <v>0</v>
      </c>
      <c r="R1264" s="156">
        <f>Q1264*H1264</f>
        <v>0</v>
      </c>
      <c r="S1264" s="156">
        <v>0</v>
      </c>
      <c r="T1264" s="157">
        <f>S1264*H1264</f>
        <v>0</v>
      </c>
      <c r="U1264" s="29"/>
      <c r="V1264" s="29"/>
      <c r="W1264" s="29"/>
      <c r="X1264" s="29"/>
      <c r="Y1264" s="29"/>
      <c r="Z1264" s="29"/>
      <c r="AA1264" s="29"/>
      <c r="AB1264" s="29"/>
      <c r="AC1264" s="29"/>
      <c r="AD1264" s="29"/>
      <c r="AE1264" s="29"/>
      <c r="AR1264" s="158" t="s">
        <v>2389</v>
      </c>
      <c r="AT1264" s="158" t="s">
        <v>2618</v>
      </c>
      <c r="AU1264" s="158" t="s">
        <v>2217</v>
      </c>
      <c r="AY1264" s="17" t="s">
        <v>2612</v>
      </c>
      <c r="BE1264" s="159">
        <f>IF(N1264="základní",J1264,0)</f>
        <v>0</v>
      </c>
      <c r="BF1264" s="159">
        <f>IF(N1264="snížená",J1264,0)</f>
        <v>0</v>
      </c>
      <c r="BG1264" s="159">
        <f>IF(N1264="zákl. přenesená",J1264,0)</f>
        <v>0</v>
      </c>
      <c r="BH1264" s="159">
        <f>IF(N1264="sníž. přenesená",J1264,0)</f>
        <v>0</v>
      </c>
      <c r="BI1264" s="159">
        <f>IF(N1264="nulová",J1264,0)</f>
        <v>0</v>
      </c>
      <c r="BJ1264" s="17" t="s">
        <v>2215</v>
      </c>
      <c r="BK1264" s="159">
        <f>ROUND(I1264*H1264,2)</f>
        <v>0</v>
      </c>
      <c r="BL1264" s="17" t="s">
        <v>2389</v>
      </c>
      <c r="BM1264" s="158" t="s">
        <v>1017</v>
      </c>
    </row>
    <row r="1265" spans="1:65" s="12" customFormat="1">
      <c r="B1265" s="160"/>
      <c r="D1265" s="161" t="s">
        <v>2624</v>
      </c>
      <c r="E1265" s="162" t="s">
        <v>2156</v>
      </c>
      <c r="F1265" s="163" t="s">
        <v>2894</v>
      </c>
      <c r="H1265" s="162" t="s">
        <v>2156</v>
      </c>
      <c r="I1265" s="345"/>
      <c r="L1265" s="160"/>
      <c r="M1265" s="164"/>
      <c r="N1265" s="165"/>
      <c r="O1265" s="165"/>
      <c r="P1265" s="165"/>
      <c r="Q1265" s="165"/>
      <c r="R1265" s="165"/>
      <c r="S1265" s="165"/>
      <c r="T1265" s="166"/>
      <c r="AT1265" s="162" t="s">
        <v>2624</v>
      </c>
      <c r="AU1265" s="162" t="s">
        <v>2217</v>
      </c>
      <c r="AV1265" s="12" t="s">
        <v>2215</v>
      </c>
      <c r="AW1265" s="12" t="s">
        <v>26</v>
      </c>
      <c r="AX1265" s="12" t="s">
        <v>2207</v>
      </c>
      <c r="AY1265" s="162" t="s">
        <v>2612</v>
      </c>
    </row>
    <row r="1266" spans="1:65" s="13" customFormat="1">
      <c r="B1266" s="167"/>
      <c r="D1266" s="161" t="s">
        <v>2624</v>
      </c>
      <c r="E1266" s="168" t="s">
        <v>2156</v>
      </c>
      <c r="F1266" s="169" t="s">
        <v>1018</v>
      </c>
      <c r="H1266" s="170">
        <v>81.653000000000006</v>
      </c>
      <c r="I1266" s="346"/>
      <c r="L1266" s="167"/>
      <c r="M1266" s="171"/>
      <c r="N1266" s="172"/>
      <c r="O1266" s="172"/>
      <c r="P1266" s="172"/>
      <c r="Q1266" s="172"/>
      <c r="R1266" s="172"/>
      <c r="S1266" s="172"/>
      <c r="T1266" s="173"/>
      <c r="AT1266" s="168" t="s">
        <v>2624</v>
      </c>
      <c r="AU1266" s="168" t="s">
        <v>2217</v>
      </c>
      <c r="AV1266" s="13" t="s">
        <v>2217</v>
      </c>
      <c r="AW1266" s="13" t="s">
        <v>26</v>
      </c>
      <c r="AX1266" s="13" t="s">
        <v>2207</v>
      </c>
      <c r="AY1266" s="168" t="s">
        <v>2612</v>
      </c>
    </row>
    <row r="1267" spans="1:65" s="13" customFormat="1">
      <c r="B1267" s="167"/>
      <c r="D1267" s="161" t="s">
        <v>2624</v>
      </c>
      <c r="E1267" s="168" t="s">
        <v>2156</v>
      </c>
      <c r="F1267" s="169" t="s">
        <v>1010</v>
      </c>
      <c r="H1267" s="170">
        <v>21.465</v>
      </c>
      <c r="I1267" s="346"/>
      <c r="L1267" s="167"/>
      <c r="M1267" s="171"/>
      <c r="N1267" s="172"/>
      <c r="O1267" s="172"/>
      <c r="P1267" s="172"/>
      <c r="Q1267" s="172"/>
      <c r="R1267" s="172"/>
      <c r="S1267" s="172"/>
      <c r="T1267" s="173"/>
      <c r="AT1267" s="168" t="s">
        <v>2624</v>
      </c>
      <c r="AU1267" s="168" t="s">
        <v>2217</v>
      </c>
      <c r="AV1267" s="13" t="s">
        <v>2217</v>
      </c>
      <c r="AW1267" s="13" t="s">
        <v>26</v>
      </c>
      <c r="AX1267" s="13" t="s">
        <v>2207</v>
      </c>
      <c r="AY1267" s="168" t="s">
        <v>2612</v>
      </c>
    </row>
    <row r="1268" spans="1:65" s="14" customFormat="1">
      <c r="B1268" s="174"/>
      <c r="D1268" s="161" t="s">
        <v>2624</v>
      </c>
      <c r="E1268" s="175" t="s">
        <v>2156</v>
      </c>
      <c r="F1268" s="176" t="s">
        <v>2638</v>
      </c>
      <c r="H1268" s="177">
        <v>103.11799999999999</v>
      </c>
      <c r="I1268" s="347"/>
      <c r="L1268" s="174"/>
      <c r="M1268" s="178"/>
      <c r="N1268" s="179"/>
      <c r="O1268" s="179"/>
      <c r="P1268" s="179"/>
      <c r="Q1268" s="179"/>
      <c r="R1268" s="179"/>
      <c r="S1268" s="179"/>
      <c r="T1268" s="180"/>
      <c r="AT1268" s="175" t="s">
        <v>2624</v>
      </c>
      <c r="AU1268" s="175" t="s">
        <v>2217</v>
      </c>
      <c r="AV1268" s="14" t="s">
        <v>2329</v>
      </c>
      <c r="AW1268" s="14" t="s">
        <v>26</v>
      </c>
      <c r="AX1268" s="14" t="s">
        <v>2207</v>
      </c>
      <c r="AY1268" s="175" t="s">
        <v>2612</v>
      </c>
    </row>
    <row r="1269" spans="1:65" s="12" customFormat="1">
      <c r="B1269" s="160"/>
      <c r="D1269" s="161" t="s">
        <v>2624</v>
      </c>
      <c r="E1269" s="162" t="s">
        <v>2156</v>
      </c>
      <c r="F1269" s="163" t="s">
        <v>2912</v>
      </c>
      <c r="H1269" s="162" t="s">
        <v>2156</v>
      </c>
      <c r="I1269" s="345"/>
      <c r="L1269" s="160"/>
      <c r="M1269" s="164"/>
      <c r="N1269" s="165"/>
      <c r="O1269" s="165"/>
      <c r="P1269" s="165"/>
      <c r="Q1269" s="165"/>
      <c r="R1269" s="165"/>
      <c r="S1269" s="165"/>
      <c r="T1269" s="166"/>
      <c r="AT1269" s="162" t="s">
        <v>2624</v>
      </c>
      <c r="AU1269" s="162" t="s">
        <v>2217</v>
      </c>
      <c r="AV1269" s="12" t="s">
        <v>2215</v>
      </c>
      <c r="AW1269" s="12" t="s">
        <v>26</v>
      </c>
      <c r="AX1269" s="12" t="s">
        <v>2207</v>
      </c>
      <c r="AY1269" s="162" t="s">
        <v>2612</v>
      </c>
    </row>
    <row r="1270" spans="1:65" s="12" customFormat="1">
      <c r="B1270" s="160"/>
      <c r="D1270" s="161" t="s">
        <v>2624</v>
      </c>
      <c r="E1270" s="162" t="s">
        <v>2156</v>
      </c>
      <c r="F1270" s="163" t="s">
        <v>1004</v>
      </c>
      <c r="H1270" s="162" t="s">
        <v>2156</v>
      </c>
      <c r="I1270" s="345"/>
      <c r="L1270" s="160"/>
      <c r="M1270" s="164"/>
      <c r="N1270" s="165"/>
      <c r="O1270" s="165"/>
      <c r="P1270" s="165"/>
      <c r="Q1270" s="165"/>
      <c r="R1270" s="165"/>
      <c r="S1270" s="165"/>
      <c r="T1270" s="166"/>
      <c r="AT1270" s="162" t="s">
        <v>2624</v>
      </c>
      <c r="AU1270" s="162" t="s">
        <v>2217</v>
      </c>
      <c r="AV1270" s="12" t="s">
        <v>2215</v>
      </c>
      <c r="AW1270" s="12" t="s">
        <v>26</v>
      </c>
      <c r="AX1270" s="12" t="s">
        <v>2207</v>
      </c>
      <c r="AY1270" s="162" t="s">
        <v>2612</v>
      </c>
    </row>
    <row r="1271" spans="1:65" s="13" customFormat="1">
      <c r="B1271" s="167"/>
      <c r="D1271" s="161" t="s">
        <v>2624</v>
      </c>
      <c r="E1271" s="168" t="s">
        <v>2156</v>
      </c>
      <c r="F1271" s="169" t="s">
        <v>1019</v>
      </c>
      <c r="H1271" s="170">
        <v>438.11099999999999</v>
      </c>
      <c r="I1271" s="346"/>
      <c r="L1271" s="167"/>
      <c r="M1271" s="171"/>
      <c r="N1271" s="172"/>
      <c r="O1271" s="172"/>
      <c r="P1271" s="172"/>
      <c r="Q1271" s="172"/>
      <c r="R1271" s="172"/>
      <c r="S1271" s="172"/>
      <c r="T1271" s="173"/>
      <c r="AT1271" s="168" t="s">
        <v>2624</v>
      </c>
      <c r="AU1271" s="168" t="s">
        <v>2217</v>
      </c>
      <c r="AV1271" s="13" t="s">
        <v>2217</v>
      </c>
      <c r="AW1271" s="13" t="s">
        <v>26</v>
      </c>
      <c r="AX1271" s="13" t="s">
        <v>2207</v>
      </c>
      <c r="AY1271" s="168" t="s">
        <v>2612</v>
      </c>
    </row>
    <row r="1272" spans="1:65" s="12" customFormat="1">
      <c r="B1272" s="160"/>
      <c r="D1272" s="161" t="s">
        <v>2624</v>
      </c>
      <c r="E1272" s="162" t="s">
        <v>2156</v>
      </c>
      <c r="F1272" s="163" t="s">
        <v>1012</v>
      </c>
      <c r="H1272" s="162" t="s">
        <v>2156</v>
      </c>
      <c r="I1272" s="345"/>
      <c r="L1272" s="160"/>
      <c r="M1272" s="164"/>
      <c r="N1272" s="165"/>
      <c r="O1272" s="165"/>
      <c r="P1272" s="165"/>
      <c r="Q1272" s="165"/>
      <c r="R1272" s="165"/>
      <c r="S1272" s="165"/>
      <c r="T1272" s="166"/>
      <c r="AT1272" s="162" t="s">
        <v>2624</v>
      </c>
      <c r="AU1272" s="162" t="s">
        <v>2217</v>
      </c>
      <c r="AV1272" s="12" t="s">
        <v>2215</v>
      </c>
      <c r="AW1272" s="12" t="s">
        <v>26</v>
      </c>
      <c r="AX1272" s="12" t="s">
        <v>2207</v>
      </c>
      <c r="AY1272" s="162" t="s">
        <v>2612</v>
      </c>
    </row>
    <row r="1273" spans="1:65" s="13" customFormat="1">
      <c r="B1273" s="167"/>
      <c r="D1273" s="161" t="s">
        <v>2624</v>
      </c>
      <c r="E1273" s="168" t="s">
        <v>2156</v>
      </c>
      <c r="F1273" s="169" t="s">
        <v>1020</v>
      </c>
      <c r="H1273" s="170">
        <v>2211.8670000000002</v>
      </c>
      <c r="I1273" s="346"/>
      <c r="L1273" s="167"/>
      <c r="M1273" s="171"/>
      <c r="N1273" s="172"/>
      <c r="O1273" s="172"/>
      <c r="P1273" s="172"/>
      <c r="Q1273" s="172"/>
      <c r="R1273" s="172"/>
      <c r="S1273" s="172"/>
      <c r="T1273" s="173"/>
      <c r="AT1273" s="168" t="s">
        <v>2624</v>
      </c>
      <c r="AU1273" s="168" t="s">
        <v>2217</v>
      </c>
      <c r="AV1273" s="13" t="s">
        <v>2217</v>
      </c>
      <c r="AW1273" s="13" t="s">
        <v>26</v>
      </c>
      <c r="AX1273" s="13" t="s">
        <v>2207</v>
      </c>
      <c r="AY1273" s="168" t="s">
        <v>2612</v>
      </c>
    </row>
    <row r="1274" spans="1:65" s="14" customFormat="1">
      <c r="B1274" s="174"/>
      <c r="D1274" s="161" t="s">
        <v>2624</v>
      </c>
      <c r="E1274" s="175" t="s">
        <v>2156</v>
      </c>
      <c r="F1274" s="176" t="s">
        <v>2638</v>
      </c>
      <c r="H1274" s="177">
        <v>2649.9780000000001</v>
      </c>
      <c r="I1274" s="347"/>
      <c r="L1274" s="174"/>
      <c r="M1274" s="178"/>
      <c r="N1274" s="179"/>
      <c r="O1274" s="179"/>
      <c r="P1274" s="179"/>
      <c r="Q1274" s="179"/>
      <c r="R1274" s="179"/>
      <c r="S1274" s="179"/>
      <c r="T1274" s="180"/>
      <c r="AT1274" s="175" t="s">
        <v>2624</v>
      </c>
      <c r="AU1274" s="175" t="s">
        <v>2217</v>
      </c>
      <c r="AV1274" s="14" t="s">
        <v>2329</v>
      </c>
      <c r="AW1274" s="14" t="s">
        <v>26</v>
      </c>
      <c r="AX1274" s="14" t="s">
        <v>2207</v>
      </c>
      <c r="AY1274" s="175" t="s">
        <v>2612</v>
      </c>
    </row>
    <row r="1275" spans="1:65" s="15" customFormat="1">
      <c r="B1275" s="181"/>
      <c r="D1275" s="161" t="s">
        <v>2624</v>
      </c>
      <c r="E1275" s="182" t="s">
        <v>2156</v>
      </c>
      <c r="F1275" s="183" t="s">
        <v>2641</v>
      </c>
      <c r="H1275" s="184">
        <v>2753.096</v>
      </c>
      <c r="I1275" s="348"/>
      <c r="L1275" s="181"/>
      <c r="M1275" s="185"/>
      <c r="N1275" s="186"/>
      <c r="O1275" s="186"/>
      <c r="P1275" s="186"/>
      <c r="Q1275" s="186"/>
      <c r="R1275" s="186"/>
      <c r="S1275" s="186"/>
      <c r="T1275" s="187"/>
      <c r="AT1275" s="182" t="s">
        <v>2624</v>
      </c>
      <c r="AU1275" s="182" t="s">
        <v>2217</v>
      </c>
      <c r="AV1275" s="15" t="s">
        <v>2389</v>
      </c>
      <c r="AW1275" s="15" t="s">
        <v>26</v>
      </c>
      <c r="AX1275" s="15" t="s">
        <v>2215</v>
      </c>
      <c r="AY1275" s="182" t="s">
        <v>2612</v>
      </c>
    </row>
    <row r="1276" spans="1:65" s="1" customFormat="1" ht="16.5" customHeight="1">
      <c r="A1276" s="29"/>
      <c r="B1276" s="146"/>
      <c r="C1276" s="147" t="s">
        <v>999</v>
      </c>
      <c r="D1276" s="147" t="s">
        <v>2618</v>
      </c>
      <c r="E1276" s="148" t="s">
        <v>1022</v>
      </c>
      <c r="F1276" s="149" t="s">
        <v>1023</v>
      </c>
      <c r="G1276" s="150" t="s">
        <v>2485</v>
      </c>
      <c r="H1276" s="151">
        <v>205.334</v>
      </c>
      <c r="I1276" s="344"/>
      <c r="J1276" s="152">
        <f>ROUND(I1276*H1276,2)</f>
        <v>0</v>
      </c>
      <c r="K1276" s="153"/>
      <c r="L1276" s="30"/>
      <c r="M1276" s="154" t="s">
        <v>2156</v>
      </c>
      <c r="N1276" s="155" t="s">
        <v>2172</v>
      </c>
      <c r="O1276" s="156">
        <v>3.2000000000000001E-2</v>
      </c>
      <c r="P1276" s="156">
        <f>O1276*H1276</f>
        <v>6.5706880000000005</v>
      </c>
      <c r="Q1276" s="156">
        <v>0</v>
      </c>
      <c r="R1276" s="156">
        <f>Q1276*H1276</f>
        <v>0</v>
      </c>
      <c r="S1276" s="156">
        <v>0</v>
      </c>
      <c r="T1276" s="157">
        <f>S1276*H1276</f>
        <v>0</v>
      </c>
      <c r="U1276" s="29"/>
      <c r="V1276" s="29"/>
      <c r="W1276" s="29"/>
      <c r="X1276" s="29"/>
      <c r="Y1276" s="29"/>
      <c r="Z1276" s="29"/>
      <c r="AA1276" s="29"/>
      <c r="AB1276" s="29"/>
      <c r="AC1276" s="29"/>
      <c r="AD1276" s="29"/>
      <c r="AE1276" s="29"/>
      <c r="AR1276" s="158" t="s">
        <v>2389</v>
      </c>
      <c r="AT1276" s="158" t="s">
        <v>2618</v>
      </c>
      <c r="AU1276" s="158" t="s">
        <v>2217</v>
      </c>
      <c r="AY1276" s="17" t="s">
        <v>2612</v>
      </c>
      <c r="BE1276" s="159">
        <f>IF(N1276="základní",J1276,0)</f>
        <v>0</v>
      </c>
      <c r="BF1276" s="159">
        <f>IF(N1276="snížená",J1276,0)</f>
        <v>0</v>
      </c>
      <c r="BG1276" s="159">
        <f>IF(N1276="zákl. přenesená",J1276,0)</f>
        <v>0</v>
      </c>
      <c r="BH1276" s="159">
        <f>IF(N1276="sníž. přenesená",J1276,0)</f>
        <v>0</v>
      </c>
      <c r="BI1276" s="159">
        <f>IF(N1276="nulová",J1276,0)</f>
        <v>0</v>
      </c>
      <c r="BJ1276" s="17" t="s">
        <v>2215</v>
      </c>
      <c r="BK1276" s="159">
        <f>ROUND(I1276*H1276,2)</f>
        <v>0</v>
      </c>
      <c r="BL1276" s="17" t="s">
        <v>2389</v>
      </c>
      <c r="BM1276" s="158" t="s">
        <v>1024</v>
      </c>
    </row>
    <row r="1277" spans="1:65" s="12" customFormat="1">
      <c r="B1277" s="160"/>
      <c r="D1277" s="161" t="s">
        <v>2624</v>
      </c>
      <c r="E1277" s="162" t="s">
        <v>2156</v>
      </c>
      <c r="F1277" s="163" t="s">
        <v>1003</v>
      </c>
      <c r="H1277" s="162" t="s">
        <v>2156</v>
      </c>
      <c r="I1277" s="345"/>
      <c r="L1277" s="160"/>
      <c r="M1277" s="164"/>
      <c r="N1277" s="165"/>
      <c r="O1277" s="165"/>
      <c r="P1277" s="165"/>
      <c r="Q1277" s="165"/>
      <c r="R1277" s="165"/>
      <c r="S1277" s="165"/>
      <c r="T1277" s="166"/>
      <c r="AT1277" s="162" t="s">
        <v>2624</v>
      </c>
      <c r="AU1277" s="162" t="s">
        <v>2217</v>
      </c>
      <c r="AV1277" s="12" t="s">
        <v>2215</v>
      </c>
      <c r="AW1277" s="12" t="s">
        <v>26</v>
      </c>
      <c r="AX1277" s="12" t="s">
        <v>2207</v>
      </c>
      <c r="AY1277" s="162" t="s">
        <v>2612</v>
      </c>
    </row>
    <row r="1278" spans="1:65" s="12" customFormat="1">
      <c r="B1278" s="160"/>
      <c r="D1278" s="161" t="s">
        <v>2624</v>
      </c>
      <c r="E1278" s="162" t="s">
        <v>2156</v>
      </c>
      <c r="F1278" s="163" t="s">
        <v>1025</v>
      </c>
      <c r="H1278" s="162" t="s">
        <v>2156</v>
      </c>
      <c r="I1278" s="345"/>
      <c r="L1278" s="160"/>
      <c r="M1278" s="164"/>
      <c r="N1278" s="165"/>
      <c r="O1278" s="165"/>
      <c r="P1278" s="165"/>
      <c r="Q1278" s="165"/>
      <c r="R1278" s="165"/>
      <c r="S1278" s="165"/>
      <c r="T1278" s="166"/>
      <c r="AT1278" s="162" t="s">
        <v>2624</v>
      </c>
      <c r="AU1278" s="162" t="s">
        <v>2217</v>
      </c>
      <c r="AV1278" s="12" t="s">
        <v>2215</v>
      </c>
      <c r="AW1278" s="12" t="s">
        <v>26</v>
      </c>
      <c r="AX1278" s="12" t="s">
        <v>2207</v>
      </c>
      <c r="AY1278" s="162" t="s">
        <v>2612</v>
      </c>
    </row>
    <row r="1279" spans="1:65" s="12" customFormat="1">
      <c r="B1279" s="160"/>
      <c r="D1279" s="161" t="s">
        <v>2624</v>
      </c>
      <c r="E1279" s="162" t="s">
        <v>2156</v>
      </c>
      <c r="F1279" s="163" t="s">
        <v>3091</v>
      </c>
      <c r="H1279" s="162" t="s">
        <v>2156</v>
      </c>
      <c r="I1279" s="345"/>
      <c r="L1279" s="160"/>
      <c r="M1279" s="164"/>
      <c r="N1279" s="165"/>
      <c r="O1279" s="165"/>
      <c r="P1279" s="165"/>
      <c r="Q1279" s="165"/>
      <c r="R1279" s="165"/>
      <c r="S1279" s="165"/>
      <c r="T1279" s="166"/>
      <c r="AT1279" s="162" t="s">
        <v>2624</v>
      </c>
      <c r="AU1279" s="162" t="s">
        <v>2217</v>
      </c>
      <c r="AV1279" s="12" t="s">
        <v>2215</v>
      </c>
      <c r="AW1279" s="12" t="s">
        <v>26</v>
      </c>
      <c r="AX1279" s="12" t="s">
        <v>2207</v>
      </c>
      <c r="AY1279" s="162" t="s">
        <v>2612</v>
      </c>
    </row>
    <row r="1280" spans="1:65" s="13" customFormat="1">
      <c r="B1280" s="167"/>
      <c r="D1280" s="161" t="s">
        <v>2624</v>
      </c>
      <c r="E1280" s="168" t="s">
        <v>2156</v>
      </c>
      <c r="F1280" s="169" t="s">
        <v>1026</v>
      </c>
      <c r="H1280" s="170">
        <v>12.145</v>
      </c>
      <c r="I1280" s="346"/>
      <c r="L1280" s="167"/>
      <c r="M1280" s="171"/>
      <c r="N1280" s="172"/>
      <c r="O1280" s="172"/>
      <c r="P1280" s="172"/>
      <c r="Q1280" s="172"/>
      <c r="R1280" s="172"/>
      <c r="S1280" s="172"/>
      <c r="T1280" s="173"/>
      <c r="AT1280" s="168" t="s">
        <v>2624</v>
      </c>
      <c r="AU1280" s="168" t="s">
        <v>2217</v>
      </c>
      <c r="AV1280" s="13" t="s">
        <v>2217</v>
      </c>
      <c r="AW1280" s="13" t="s">
        <v>26</v>
      </c>
      <c r="AX1280" s="13" t="s">
        <v>2207</v>
      </c>
      <c r="AY1280" s="168" t="s">
        <v>2612</v>
      </c>
    </row>
    <row r="1281" spans="1:65" s="13" customFormat="1">
      <c r="B1281" s="167"/>
      <c r="D1281" s="161" t="s">
        <v>2624</v>
      </c>
      <c r="E1281" s="168" t="s">
        <v>2156</v>
      </c>
      <c r="F1281" s="169" t="s">
        <v>1027</v>
      </c>
      <c r="H1281" s="170">
        <v>3.8450000000000002</v>
      </c>
      <c r="I1281" s="346"/>
      <c r="L1281" s="167"/>
      <c r="M1281" s="171"/>
      <c r="N1281" s="172"/>
      <c r="O1281" s="172"/>
      <c r="P1281" s="172"/>
      <c r="Q1281" s="172"/>
      <c r="R1281" s="172"/>
      <c r="S1281" s="172"/>
      <c r="T1281" s="173"/>
      <c r="AT1281" s="168" t="s">
        <v>2624</v>
      </c>
      <c r="AU1281" s="168" t="s">
        <v>2217</v>
      </c>
      <c r="AV1281" s="13" t="s">
        <v>2217</v>
      </c>
      <c r="AW1281" s="13" t="s">
        <v>26</v>
      </c>
      <c r="AX1281" s="13" t="s">
        <v>2207</v>
      </c>
      <c r="AY1281" s="168" t="s">
        <v>2612</v>
      </c>
    </row>
    <row r="1282" spans="1:65" s="12" customFormat="1">
      <c r="B1282" s="160"/>
      <c r="D1282" s="161" t="s">
        <v>2624</v>
      </c>
      <c r="E1282" s="162" t="s">
        <v>2156</v>
      </c>
      <c r="F1282" s="163" t="s">
        <v>2721</v>
      </c>
      <c r="H1282" s="162" t="s">
        <v>2156</v>
      </c>
      <c r="I1282" s="345"/>
      <c r="L1282" s="160"/>
      <c r="M1282" s="164"/>
      <c r="N1282" s="165"/>
      <c r="O1282" s="165"/>
      <c r="P1282" s="165"/>
      <c r="Q1282" s="165"/>
      <c r="R1282" s="165"/>
      <c r="S1282" s="165"/>
      <c r="T1282" s="166"/>
      <c r="AT1282" s="162" t="s">
        <v>2624</v>
      </c>
      <c r="AU1282" s="162" t="s">
        <v>2217</v>
      </c>
      <c r="AV1282" s="12" t="s">
        <v>2215</v>
      </c>
      <c r="AW1282" s="12" t="s">
        <v>26</v>
      </c>
      <c r="AX1282" s="12" t="s">
        <v>2207</v>
      </c>
      <c r="AY1282" s="162" t="s">
        <v>2612</v>
      </c>
    </row>
    <row r="1283" spans="1:65" s="13" customFormat="1">
      <c r="B1283" s="167"/>
      <c r="D1283" s="161" t="s">
        <v>2624</v>
      </c>
      <c r="E1283" s="168" t="s">
        <v>2156</v>
      </c>
      <c r="F1283" s="169" t="s">
        <v>1028</v>
      </c>
      <c r="H1283" s="170">
        <v>29.533000000000001</v>
      </c>
      <c r="I1283" s="346"/>
      <c r="L1283" s="167"/>
      <c r="M1283" s="171"/>
      <c r="N1283" s="172"/>
      <c r="O1283" s="172"/>
      <c r="P1283" s="172"/>
      <c r="Q1283" s="172"/>
      <c r="R1283" s="172"/>
      <c r="S1283" s="172"/>
      <c r="T1283" s="173"/>
      <c r="AT1283" s="168" t="s">
        <v>2624</v>
      </c>
      <c r="AU1283" s="168" t="s">
        <v>2217</v>
      </c>
      <c r="AV1283" s="13" t="s">
        <v>2217</v>
      </c>
      <c r="AW1283" s="13" t="s">
        <v>26</v>
      </c>
      <c r="AX1283" s="13" t="s">
        <v>2207</v>
      </c>
      <c r="AY1283" s="168" t="s">
        <v>2612</v>
      </c>
    </row>
    <row r="1284" spans="1:65" s="13" customFormat="1">
      <c r="B1284" s="167"/>
      <c r="D1284" s="161" t="s">
        <v>2624</v>
      </c>
      <c r="E1284" s="168" t="s">
        <v>2156</v>
      </c>
      <c r="F1284" s="169" t="s">
        <v>1029</v>
      </c>
      <c r="H1284" s="170">
        <v>8.8249999999999993</v>
      </c>
      <c r="I1284" s="346"/>
      <c r="L1284" s="167"/>
      <c r="M1284" s="171"/>
      <c r="N1284" s="172"/>
      <c r="O1284" s="172"/>
      <c r="P1284" s="172"/>
      <c r="Q1284" s="172"/>
      <c r="R1284" s="172"/>
      <c r="S1284" s="172"/>
      <c r="T1284" s="173"/>
      <c r="AT1284" s="168" t="s">
        <v>2624</v>
      </c>
      <c r="AU1284" s="168" t="s">
        <v>2217</v>
      </c>
      <c r="AV1284" s="13" t="s">
        <v>2217</v>
      </c>
      <c r="AW1284" s="13" t="s">
        <v>26</v>
      </c>
      <c r="AX1284" s="13" t="s">
        <v>2207</v>
      </c>
      <c r="AY1284" s="168" t="s">
        <v>2612</v>
      </c>
    </row>
    <row r="1285" spans="1:65" s="12" customFormat="1">
      <c r="B1285" s="160"/>
      <c r="D1285" s="161" t="s">
        <v>2624</v>
      </c>
      <c r="E1285" s="162" t="s">
        <v>2156</v>
      </c>
      <c r="F1285" s="163" t="s">
        <v>2799</v>
      </c>
      <c r="H1285" s="162" t="s">
        <v>2156</v>
      </c>
      <c r="I1285" s="345"/>
      <c r="L1285" s="160"/>
      <c r="M1285" s="164"/>
      <c r="N1285" s="165"/>
      <c r="O1285" s="165"/>
      <c r="P1285" s="165"/>
      <c r="Q1285" s="165"/>
      <c r="R1285" s="165"/>
      <c r="S1285" s="165"/>
      <c r="T1285" s="166"/>
      <c r="AT1285" s="162" t="s">
        <v>2624</v>
      </c>
      <c r="AU1285" s="162" t="s">
        <v>2217</v>
      </c>
      <c r="AV1285" s="12" t="s">
        <v>2215</v>
      </c>
      <c r="AW1285" s="12" t="s">
        <v>26</v>
      </c>
      <c r="AX1285" s="12" t="s">
        <v>2207</v>
      </c>
      <c r="AY1285" s="162" t="s">
        <v>2612</v>
      </c>
    </row>
    <row r="1286" spans="1:65" s="13" customFormat="1">
      <c r="B1286" s="167"/>
      <c r="D1286" s="161" t="s">
        <v>2624</v>
      </c>
      <c r="E1286" s="168" t="s">
        <v>2156</v>
      </c>
      <c r="F1286" s="169" t="s">
        <v>1030</v>
      </c>
      <c r="H1286" s="170">
        <v>29.795000000000002</v>
      </c>
      <c r="I1286" s="346"/>
      <c r="L1286" s="167"/>
      <c r="M1286" s="171"/>
      <c r="N1286" s="172"/>
      <c r="O1286" s="172"/>
      <c r="P1286" s="172"/>
      <c r="Q1286" s="172"/>
      <c r="R1286" s="172"/>
      <c r="S1286" s="172"/>
      <c r="T1286" s="173"/>
      <c r="AT1286" s="168" t="s">
        <v>2624</v>
      </c>
      <c r="AU1286" s="168" t="s">
        <v>2217</v>
      </c>
      <c r="AV1286" s="13" t="s">
        <v>2217</v>
      </c>
      <c r="AW1286" s="13" t="s">
        <v>26</v>
      </c>
      <c r="AX1286" s="13" t="s">
        <v>2207</v>
      </c>
      <c r="AY1286" s="168" t="s">
        <v>2612</v>
      </c>
    </row>
    <row r="1287" spans="1:65" s="13" customFormat="1">
      <c r="B1287" s="167"/>
      <c r="D1287" s="161" t="s">
        <v>2624</v>
      </c>
      <c r="E1287" s="168" t="s">
        <v>2156</v>
      </c>
      <c r="F1287" s="169" t="s">
        <v>1031</v>
      </c>
      <c r="H1287" s="170">
        <v>18.524000000000001</v>
      </c>
      <c r="I1287" s="346"/>
      <c r="L1287" s="167"/>
      <c r="M1287" s="171"/>
      <c r="N1287" s="172"/>
      <c r="O1287" s="172"/>
      <c r="P1287" s="172"/>
      <c r="Q1287" s="172"/>
      <c r="R1287" s="172"/>
      <c r="S1287" s="172"/>
      <c r="T1287" s="173"/>
      <c r="AT1287" s="168" t="s">
        <v>2624</v>
      </c>
      <c r="AU1287" s="168" t="s">
        <v>2217</v>
      </c>
      <c r="AV1287" s="13" t="s">
        <v>2217</v>
      </c>
      <c r="AW1287" s="13" t="s">
        <v>26</v>
      </c>
      <c r="AX1287" s="13" t="s">
        <v>2207</v>
      </c>
      <c r="AY1287" s="168" t="s">
        <v>2612</v>
      </c>
    </row>
    <row r="1288" spans="1:65" s="14" customFormat="1">
      <c r="B1288" s="174"/>
      <c r="D1288" s="161" t="s">
        <v>2624</v>
      </c>
      <c r="E1288" s="175" t="s">
        <v>2493</v>
      </c>
      <c r="F1288" s="176" t="s">
        <v>2638</v>
      </c>
      <c r="H1288" s="177">
        <v>102.667</v>
      </c>
      <c r="I1288" s="347"/>
      <c r="L1288" s="174"/>
      <c r="M1288" s="178"/>
      <c r="N1288" s="179"/>
      <c r="O1288" s="179"/>
      <c r="P1288" s="179"/>
      <c r="Q1288" s="179"/>
      <c r="R1288" s="179"/>
      <c r="S1288" s="179"/>
      <c r="T1288" s="180"/>
      <c r="AT1288" s="175" t="s">
        <v>2624</v>
      </c>
      <c r="AU1288" s="175" t="s">
        <v>2217</v>
      </c>
      <c r="AV1288" s="14" t="s">
        <v>2329</v>
      </c>
      <c r="AW1288" s="14" t="s">
        <v>26</v>
      </c>
      <c r="AX1288" s="14" t="s">
        <v>2207</v>
      </c>
      <c r="AY1288" s="175" t="s">
        <v>2612</v>
      </c>
    </row>
    <row r="1289" spans="1:65" s="12" customFormat="1">
      <c r="B1289" s="160"/>
      <c r="D1289" s="161" t="s">
        <v>2624</v>
      </c>
      <c r="E1289" s="162" t="s">
        <v>2156</v>
      </c>
      <c r="F1289" s="163" t="s">
        <v>2912</v>
      </c>
      <c r="H1289" s="162" t="s">
        <v>2156</v>
      </c>
      <c r="I1289" s="345"/>
      <c r="L1289" s="160"/>
      <c r="M1289" s="164"/>
      <c r="N1289" s="165"/>
      <c r="O1289" s="165"/>
      <c r="P1289" s="165"/>
      <c r="Q1289" s="165"/>
      <c r="R1289" s="165"/>
      <c r="S1289" s="165"/>
      <c r="T1289" s="166"/>
      <c r="AT1289" s="162" t="s">
        <v>2624</v>
      </c>
      <c r="AU1289" s="162" t="s">
        <v>2217</v>
      </c>
      <c r="AV1289" s="12" t="s">
        <v>2215</v>
      </c>
      <c r="AW1289" s="12" t="s">
        <v>26</v>
      </c>
      <c r="AX1289" s="12" t="s">
        <v>2207</v>
      </c>
      <c r="AY1289" s="162" t="s">
        <v>2612</v>
      </c>
    </row>
    <row r="1290" spans="1:65" s="13" customFormat="1">
      <c r="B1290" s="167"/>
      <c r="D1290" s="161" t="s">
        <v>2624</v>
      </c>
      <c r="E1290" s="168" t="s">
        <v>2156</v>
      </c>
      <c r="F1290" s="169" t="s">
        <v>2493</v>
      </c>
      <c r="H1290" s="170">
        <v>102.667</v>
      </c>
      <c r="I1290" s="346"/>
      <c r="L1290" s="167"/>
      <c r="M1290" s="171"/>
      <c r="N1290" s="172"/>
      <c r="O1290" s="172"/>
      <c r="P1290" s="172"/>
      <c r="Q1290" s="172"/>
      <c r="R1290" s="172"/>
      <c r="S1290" s="172"/>
      <c r="T1290" s="173"/>
      <c r="AT1290" s="168" t="s">
        <v>2624</v>
      </c>
      <c r="AU1290" s="168" t="s">
        <v>2217</v>
      </c>
      <c r="AV1290" s="13" t="s">
        <v>2217</v>
      </c>
      <c r="AW1290" s="13" t="s">
        <v>26</v>
      </c>
      <c r="AX1290" s="13" t="s">
        <v>2207</v>
      </c>
      <c r="AY1290" s="168" t="s">
        <v>2612</v>
      </c>
    </row>
    <row r="1291" spans="1:65" s="14" customFormat="1">
      <c r="B1291" s="174"/>
      <c r="D1291" s="161" t="s">
        <v>2624</v>
      </c>
      <c r="E1291" s="175" t="s">
        <v>2156</v>
      </c>
      <c r="F1291" s="176" t="s">
        <v>2638</v>
      </c>
      <c r="H1291" s="177">
        <v>102.667</v>
      </c>
      <c r="I1291" s="347"/>
      <c r="L1291" s="174"/>
      <c r="M1291" s="178"/>
      <c r="N1291" s="179"/>
      <c r="O1291" s="179"/>
      <c r="P1291" s="179"/>
      <c r="Q1291" s="179"/>
      <c r="R1291" s="179"/>
      <c r="S1291" s="179"/>
      <c r="T1291" s="180"/>
      <c r="AT1291" s="175" t="s">
        <v>2624</v>
      </c>
      <c r="AU1291" s="175" t="s">
        <v>2217</v>
      </c>
      <c r="AV1291" s="14" t="s">
        <v>2329</v>
      </c>
      <c r="AW1291" s="14" t="s">
        <v>26</v>
      </c>
      <c r="AX1291" s="14" t="s">
        <v>2207</v>
      </c>
      <c r="AY1291" s="175" t="s">
        <v>2612</v>
      </c>
    </row>
    <row r="1292" spans="1:65" s="15" customFormat="1">
      <c r="B1292" s="181"/>
      <c r="D1292" s="161" t="s">
        <v>2624</v>
      </c>
      <c r="E1292" s="182" t="s">
        <v>2156</v>
      </c>
      <c r="F1292" s="183" t="s">
        <v>2641</v>
      </c>
      <c r="H1292" s="184">
        <v>205.334</v>
      </c>
      <c r="I1292" s="348"/>
      <c r="L1292" s="181"/>
      <c r="M1292" s="185"/>
      <c r="N1292" s="186"/>
      <c r="O1292" s="186"/>
      <c r="P1292" s="186"/>
      <c r="Q1292" s="186"/>
      <c r="R1292" s="186"/>
      <c r="S1292" s="186"/>
      <c r="T1292" s="187"/>
      <c r="AT1292" s="182" t="s">
        <v>2624</v>
      </c>
      <c r="AU1292" s="182" t="s">
        <v>2217</v>
      </c>
      <c r="AV1292" s="15" t="s">
        <v>2389</v>
      </c>
      <c r="AW1292" s="15" t="s">
        <v>26</v>
      </c>
      <c r="AX1292" s="15" t="s">
        <v>2215</v>
      </c>
      <c r="AY1292" s="182" t="s">
        <v>2612</v>
      </c>
    </row>
    <row r="1293" spans="1:65" s="1" customFormat="1" ht="16.5" customHeight="1">
      <c r="A1293" s="29"/>
      <c r="B1293" s="146"/>
      <c r="C1293" s="147" t="s">
        <v>2308</v>
      </c>
      <c r="D1293" s="147" t="s">
        <v>2618</v>
      </c>
      <c r="E1293" s="148" t="s">
        <v>1033</v>
      </c>
      <c r="F1293" s="149" t="s">
        <v>1034</v>
      </c>
      <c r="G1293" s="150" t="s">
        <v>2485</v>
      </c>
      <c r="H1293" s="151">
        <v>2314.5340000000001</v>
      </c>
      <c r="I1293" s="344"/>
      <c r="J1293" s="152">
        <f>ROUND(I1293*H1293,2)</f>
        <v>0</v>
      </c>
      <c r="K1293" s="153"/>
      <c r="L1293" s="30"/>
      <c r="M1293" s="154" t="s">
        <v>2156</v>
      </c>
      <c r="N1293" s="155" t="s">
        <v>2172</v>
      </c>
      <c r="O1293" s="156">
        <v>3.0000000000000001E-3</v>
      </c>
      <c r="P1293" s="156">
        <f>O1293*H1293</f>
        <v>6.9436020000000003</v>
      </c>
      <c r="Q1293" s="156">
        <v>0</v>
      </c>
      <c r="R1293" s="156">
        <f>Q1293*H1293</f>
        <v>0</v>
      </c>
      <c r="S1293" s="156">
        <v>0</v>
      </c>
      <c r="T1293" s="157">
        <f>S1293*H1293</f>
        <v>0</v>
      </c>
      <c r="U1293" s="29"/>
      <c r="V1293" s="29"/>
      <c r="W1293" s="29"/>
      <c r="X1293" s="29"/>
      <c r="Y1293" s="29"/>
      <c r="Z1293" s="29"/>
      <c r="AA1293" s="29"/>
      <c r="AB1293" s="29"/>
      <c r="AC1293" s="29"/>
      <c r="AD1293" s="29"/>
      <c r="AE1293" s="29"/>
      <c r="AR1293" s="158" t="s">
        <v>2389</v>
      </c>
      <c r="AT1293" s="158" t="s">
        <v>2618</v>
      </c>
      <c r="AU1293" s="158" t="s">
        <v>2217</v>
      </c>
      <c r="AY1293" s="17" t="s">
        <v>2612</v>
      </c>
      <c r="BE1293" s="159">
        <f>IF(N1293="základní",J1293,0)</f>
        <v>0</v>
      </c>
      <c r="BF1293" s="159">
        <f>IF(N1293="snížená",J1293,0)</f>
        <v>0</v>
      </c>
      <c r="BG1293" s="159">
        <f>IF(N1293="zákl. přenesená",J1293,0)</f>
        <v>0</v>
      </c>
      <c r="BH1293" s="159">
        <f>IF(N1293="sníž. přenesená",J1293,0)</f>
        <v>0</v>
      </c>
      <c r="BI1293" s="159">
        <f>IF(N1293="nulová",J1293,0)</f>
        <v>0</v>
      </c>
      <c r="BJ1293" s="17" t="s">
        <v>2215</v>
      </c>
      <c r="BK1293" s="159">
        <f>ROUND(I1293*H1293,2)</f>
        <v>0</v>
      </c>
      <c r="BL1293" s="17" t="s">
        <v>2389</v>
      </c>
      <c r="BM1293" s="158" t="s">
        <v>1035</v>
      </c>
    </row>
    <row r="1294" spans="1:65" s="12" customFormat="1">
      <c r="B1294" s="160"/>
      <c r="D1294" s="161" t="s">
        <v>2624</v>
      </c>
      <c r="E1294" s="162" t="s">
        <v>2156</v>
      </c>
      <c r="F1294" s="163" t="s">
        <v>2894</v>
      </c>
      <c r="H1294" s="162" t="s">
        <v>2156</v>
      </c>
      <c r="I1294" s="345"/>
      <c r="L1294" s="160"/>
      <c r="M1294" s="164"/>
      <c r="N1294" s="165"/>
      <c r="O1294" s="165"/>
      <c r="P1294" s="165"/>
      <c r="Q1294" s="165"/>
      <c r="R1294" s="165"/>
      <c r="S1294" s="165"/>
      <c r="T1294" s="166"/>
      <c r="AT1294" s="162" t="s">
        <v>2624</v>
      </c>
      <c r="AU1294" s="162" t="s">
        <v>2217</v>
      </c>
      <c r="AV1294" s="12" t="s">
        <v>2215</v>
      </c>
      <c r="AW1294" s="12" t="s">
        <v>26</v>
      </c>
      <c r="AX1294" s="12" t="s">
        <v>2207</v>
      </c>
      <c r="AY1294" s="162" t="s">
        <v>2612</v>
      </c>
    </row>
    <row r="1295" spans="1:65" s="13" customFormat="1">
      <c r="B1295" s="167"/>
      <c r="D1295" s="161" t="s">
        <v>2624</v>
      </c>
      <c r="E1295" s="168" t="s">
        <v>2156</v>
      </c>
      <c r="F1295" s="169" t="s">
        <v>1036</v>
      </c>
      <c r="H1295" s="170">
        <v>102.667</v>
      </c>
      <c r="I1295" s="346"/>
      <c r="L1295" s="167"/>
      <c r="M1295" s="171"/>
      <c r="N1295" s="172"/>
      <c r="O1295" s="172"/>
      <c r="P1295" s="172"/>
      <c r="Q1295" s="172"/>
      <c r="R1295" s="172"/>
      <c r="S1295" s="172"/>
      <c r="T1295" s="173"/>
      <c r="AT1295" s="168" t="s">
        <v>2624</v>
      </c>
      <c r="AU1295" s="168" t="s">
        <v>2217</v>
      </c>
      <c r="AV1295" s="13" t="s">
        <v>2217</v>
      </c>
      <c r="AW1295" s="13" t="s">
        <v>26</v>
      </c>
      <c r="AX1295" s="13" t="s">
        <v>2207</v>
      </c>
      <c r="AY1295" s="168" t="s">
        <v>2612</v>
      </c>
    </row>
    <row r="1296" spans="1:65" s="14" customFormat="1">
      <c r="B1296" s="174"/>
      <c r="D1296" s="161" t="s">
        <v>2624</v>
      </c>
      <c r="E1296" s="175" t="s">
        <v>2156</v>
      </c>
      <c r="F1296" s="176" t="s">
        <v>2638</v>
      </c>
      <c r="H1296" s="177">
        <v>102.667</v>
      </c>
      <c r="I1296" s="347"/>
      <c r="L1296" s="174"/>
      <c r="M1296" s="178"/>
      <c r="N1296" s="179"/>
      <c r="O1296" s="179"/>
      <c r="P1296" s="179"/>
      <c r="Q1296" s="179"/>
      <c r="R1296" s="179"/>
      <c r="S1296" s="179"/>
      <c r="T1296" s="180"/>
      <c r="AT1296" s="175" t="s">
        <v>2624</v>
      </c>
      <c r="AU1296" s="175" t="s">
        <v>2217</v>
      </c>
      <c r="AV1296" s="14" t="s">
        <v>2329</v>
      </c>
      <c r="AW1296" s="14" t="s">
        <v>26</v>
      </c>
      <c r="AX1296" s="14" t="s">
        <v>2207</v>
      </c>
      <c r="AY1296" s="175" t="s">
        <v>2612</v>
      </c>
    </row>
    <row r="1297" spans="1:65" s="12" customFormat="1">
      <c r="B1297" s="160"/>
      <c r="D1297" s="161" t="s">
        <v>2624</v>
      </c>
      <c r="E1297" s="162" t="s">
        <v>2156</v>
      </c>
      <c r="F1297" s="163" t="s">
        <v>2912</v>
      </c>
      <c r="H1297" s="162" t="s">
        <v>2156</v>
      </c>
      <c r="I1297" s="345"/>
      <c r="L1297" s="160"/>
      <c r="M1297" s="164"/>
      <c r="N1297" s="165"/>
      <c r="O1297" s="165"/>
      <c r="P1297" s="165"/>
      <c r="Q1297" s="165"/>
      <c r="R1297" s="165"/>
      <c r="S1297" s="165"/>
      <c r="T1297" s="166"/>
      <c r="AT1297" s="162" t="s">
        <v>2624</v>
      </c>
      <c r="AU1297" s="162" t="s">
        <v>2217</v>
      </c>
      <c r="AV1297" s="12" t="s">
        <v>2215</v>
      </c>
      <c r="AW1297" s="12" t="s">
        <v>26</v>
      </c>
      <c r="AX1297" s="12" t="s">
        <v>2207</v>
      </c>
      <c r="AY1297" s="162" t="s">
        <v>2612</v>
      </c>
    </row>
    <row r="1298" spans="1:65" s="12" customFormat="1">
      <c r="B1298" s="160"/>
      <c r="D1298" s="161" t="s">
        <v>2624</v>
      </c>
      <c r="E1298" s="162" t="s">
        <v>2156</v>
      </c>
      <c r="F1298" s="163" t="s">
        <v>1025</v>
      </c>
      <c r="H1298" s="162" t="s">
        <v>2156</v>
      </c>
      <c r="I1298" s="345"/>
      <c r="L1298" s="160"/>
      <c r="M1298" s="164"/>
      <c r="N1298" s="165"/>
      <c r="O1298" s="165"/>
      <c r="P1298" s="165"/>
      <c r="Q1298" s="165"/>
      <c r="R1298" s="165"/>
      <c r="S1298" s="165"/>
      <c r="T1298" s="166"/>
      <c r="AT1298" s="162" t="s">
        <v>2624</v>
      </c>
      <c r="AU1298" s="162" t="s">
        <v>2217</v>
      </c>
      <c r="AV1298" s="12" t="s">
        <v>2215</v>
      </c>
      <c r="AW1298" s="12" t="s">
        <v>26</v>
      </c>
      <c r="AX1298" s="12" t="s">
        <v>2207</v>
      </c>
      <c r="AY1298" s="162" t="s">
        <v>2612</v>
      </c>
    </row>
    <row r="1299" spans="1:65" s="13" customFormat="1">
      <c r="B1299" s="167"/>
      <c r="D1299" s="161" t="s">
        <v>2624</v>
      </c>
      <c r="E1299" s="168" t="s">
        <v>2156</v>
      </c>
      <c r="F1299" s="169" t="s">
        <v>1020</v>
      </c>
      <c r="H1299" s="170">
        <v>2211.8670000000002</v>
      </c>
      <c r="I1299" s="346"/>
      <c r="L1299" s="167"/>
      <c r="M1299" s="171"/>
      <c r="N1299" s="172"/>
      <c r="O1299" s="172"/>
      <c r="P1299" s="172"/>
      <c r="Q1299" s="172"/>
      <c r="R1299" s="172"/>
      <c r="S1299" s="172"/>
      <c r="T1299" s="173"/>
      <c r="AT1299" s="168" t="s">
        <v>2624</v>
      </c>
      <c r="AU1299" s="168" t="s">
        <v>2217</v>
      </c>
      <c r="AV1299" s="13" t="s">
        <v>2217</v>
      </c>
      <c r="AW1299" s="13" t="s">
        <v>26</v>
      </c>
      <c r="AX1299" s="13" t="s">
        <v>2207</v>
      </c>
      <c r="AY1299" s="168" t="s">
        <v>2612</v>
      </c>
    </row>
    <row r="1300" spans="1:65" s="14" customFormat="1">
      <c r="B1300" s="174"/>
      <c r="D1300" s="161" t="s">
        <v>2624</v>
      </c>
      <c r="E1300" s="175" t="s">
        <v>2156</v>
      </c>
      <c r="F1300" s="176" t="s">
        <v>2638</v>
      </c>
      <c r="H1300" s="177">
        <v>2211.8670000000002</v>
      </c>
      <c r="I1300" s="347"/>
      <c r="L1300" s="174"/>
      <c r="M1300" s="178"/>
      <c r="N1300" s="179"/>
      <c r="O1300" s="179"/>
      <c r="P1300" s="179"/>
      <c r="Q1300" s="179"/>
      <c r="R1300" s="179"/>
      <c r="S1300" s="179"/>
      <c r="T1300" s="180"/>
      <c r="AT1300" s="175" t="s">
        <v>2624</v>
      </c>
      <c r="AU1300" s="175" t="s">
        <v>2217</v>
      </c>
      <c r="AV1300" s="14" t="s">
        <v>2329</v>
      </c>
      <c r="AW1300" s="14" t="s">
        <v>26</v>
      </c>
      <c r="AX1300" s="14" t="s">
        <v>2207</v>
      </c>
      <c r="AY1300" s="175" t="s">
        <v>2612</v>
      </c>
    </row>
    <row r="1301" spans="1:65" s="15" customFormat="1">
      <c r="B1301" s="181"/>
      <c r="D1301" s="161" t="s">
        <v>2624</v>
      </c>
      <c r="E1301" s="182" t="s">
        <v>2156</v>
      </c>
      <c r="F1301" s="183" t="s">
        <v>2641</v>
      </c>
      <c r="H1301" s="184">
        <v>2314.5340000000001</v>
      </c>
      <c r="I1301" s="348"/>
      <c r="L1301" s="181"/>
      <c r="M1301" s="185"/>
      <c r="N1301" s="186"/>
      <c r="O1301" s="186"/>
      <c r="P1301" s="186"/>
      <c r="Q1301" s="186"/>
      <c r="R1301" s="186"/>
      <c r="S1301" s="186"/>
      <c r="T1301" s="187"/>
      <c r="AT1301" s="182" t="s">
        <v>2624</v>
      </c>
      <c r="AU1301" s="182" t="s">
        <v>2217</v>
      </c>
      <c r="AV1301" s="15" t="s">
        <v>2389</v>
      </c>
      <c r="AW1301" s="15" t="s">
        <v>26</v>
      </c>
      <c r="AX1301" s="15" t="s">
        <v>2215</v>
      </c>
      <c r="AY1301" s="182" t="s">
        <v>2612</v>
      </c>
    </row>
    <row r="1302" spans="1:65" s="1" customFormat="1" ht="16.5" customHeight="1">
      <c r="A1302" s="29"/>
      <c r="B1302" s="146"/>
      <c r="C1302" s="147" t="s">
        <v>1021</v>
      </c>
      <c r="D1302" s="147" t="s">
        <v>2618</v>
      </c>
      <c r="E1302" s="148" t="s">
        <v>1038</v>
      </c>
      <c r="F1302" s="149" t="s">
        <v>1039</v>
      </c>
      <c r="G1302" s="150" t="s">
        <v>2485</v>
      </c>
      <c r="H1302" s="151">
        <v>151.346</v>
      </c>
      <c r="I1302" s="344"/>
      <c r="J1302" s="152">
        <f>ROUND(I1302*H1302,2)</f>
        <v>0</v>
      </c>
      <c r="K1302" s="153"/>
      <c r="L1302" s="30"/>
      <c r="M1302" s="154" t="s">
        <v>2156</v>
      </c>
      <c r="N1302" s="155" t="s">
        <v>2172</v>
      </c>
      <c r="O1302" s="156">
        <v>0.159</v>
      </c>
      <c r="P1302" s="156">
        <f>O1302*H1302</f>
        <v>24.064014</v>
      </c>
      <c r="Q1302" s="156">
        <v>0</v>
      </c>
      <c r="R1302" s="156">
        <f>Q1302*H1302</f>
        <v>0</v>
      </c>
      <c r="S1302" s="156">
        <v>0</v>
      </c>
      <c r="T1302" s="157">
        <f>S1302*H1302</f>
        <v>0</v>
      </c>
      <c r="U1302" s="29"/>
      <c r="V1302" s="29"/>
      <c r="W1302" s="29"/>
      <c r="X1302" s="29"/>
      <c r="Y1302" s="29"/>
      <c r="Z1302" s="29"/>
      <c r="AA1302" s="29"/>
      <c r="AB1302" s="29"/>
      <c r="AC1302" s="29"/>
      <c r="AD1302" s="29"/>
      <c r="AE1302" s="29"/>
      <c r="AR1302" s="158" t="s">
        <v>2389</v>
      </c>
      <c r="AT1302" s="158" t="s">
        <v>2618</v>
      </c>
      <c r="AU1302" s="158" t="s">
        <v>2217</v>
      </c>
      <c r="AY1302" s="17" t="s">
        <v>2612</v>
      </c>
      <c r="BE1302" s="159">
        <f>IF(N1302="základní",J1302,0)</f>
        <v>0</v>
      </c>
      <c r="BF1302" s="159">
        <f>IF(N1302="snížená",J1302,0)</f>
        <v>0</v>
      </c>
      <c r="BG1302" s="159">
        <f>IF(N1302="zákl. přenesená",J1302,0)</f>
        <v>0</v>
      </c>
      <c r="BH1302" s="159">
        <f>IF(N1302="sníž. přenesená",J1302,0)</f>
        <v>0</v>
      </c>
      <c r="BI1302" s="159">
        <f>IF(N1302="nulová",J1302,0)</f>
        <v>0</v>
      </c>
      <c r="BJ1302" s="17" t="s">
        <v>2215</v>
      </c>
      <c r="BK1302" s="159">
        <f>ROUND(I1302*H1302,2)</f>
        <v>0</v>
      </c>
      <c r="BL1302" s="17" t="s">
        <v>2389</v>
      </c>
      <c r="BM1302" s="158" t="s">
        <v>1040</v>
      </c>
    </row>
    <row r="1303" spans="1:65" s="12" customFormat="1">
      <c r="B1303" s="160"/>
      <c r="D1303" s="161" t="s">
        <v>2624</v>
      </c>
      <c r="E1303" s="162" t="s">
        <v>2156</v>
      </c>
      <c r="F1303" s="163" t="s">
        <v>1004</v>
      </c>
      <c r="H1303" s="162" t="s">
        <v>2156</v>
      </c>
      <c r="I1303" s="345"/>
      <c r="L1303" s="160"/>
      <c r="M1303" s="164"/>
      <c r="N1303" s="165"/>
      <c r="O1303" s="165"/>
      <c r="P1303" s="165"/>
      <c r="Q1303" s="165"/>
      <c r="R1303" s="165"/>
      <c r="S1303" s="165"/>
      <c r="T1303" s="166"/>
      <c r="AT1303" s="162" t="s">
        <v>2624</v>
      </c>
      <c r="AU1303" s="162" t="s">
        <v>2217</v>
      </c>
      <c r="AV1303" s="12" t="s">
        <v>2215</v>
      </c>
      <c r="AW1303" s="12" t="s">
        <v>26</v>
      </c>
      <c r="AX1303" s="12" t="s">
        <v>2207</v>
      </c>
      <c r="AY1303" s="162" t="s">
        <v>2612</v>
      </c>
    </row>
    <row r="1304" spans="1:65" s="13" customFormat="1">
      <c r="B1304" s="167"/>
      <c r="D1304" s="161" t="s">
        <v>2624</v>
      </c>
      <c r="E1304" s="168" t="s">
        <v>2156</v>
      </c>
      <c r="F1304" s="169" t="s">
        <v>2487</v>
      </c>
      <c r="H1304" s="170">
        <v>48.679000000000002</v>
      </c>
      <c r="I1304" s="346"/>
      <c r="L1304" s="167"/>
      <c r="M1304" s="171"/>
      <c r="N1304" s="172"/>
      <c r="O1304" s="172"/>
      <c r="P1304" s="172"/>
      <c r="Q1304" s="172"/>
      <c r="R1304" s="172"/>
      <c r="S1304" s="172"/>
      <c r="T1304" s="173"/>
      <c r="AT1304" s="168" t="s">
        <v>2624</v>
      </c>
      <c r="AU1304" s="168" t="s">
        <v>2217</v>
      </c>
      <c r="AV1304" s="13" t="s">
        <v>2217</v>
      </c>
      <c r="AW1304" s="13" t="s">
        <v>26</v>
      </c>
      <c r="AX1304" s="13" t="s">
        <v>2207</v>
      </c>
      <c r="AY1304" s="168" t="s">
        <v>2612</v>
      </c>
    </row>
    <row r="1305" spans="1:65" s="12" customFormat="1">
      <c r="B1305" s="160"/>
      <c r="D1305" s="161" t="s">
        <v>2624</v>
      </c>
      <c r="E1305" s="162" t="s">
        <v>2156</v>
      </c>
      <c r="F1305" s="163" t="s">
        <v>1025</v>
      </c>
      <c r="H1305" s="162" t="s">
        <v>2156</v>
      </c>
      <c r="I1305" s="345"/>
      <c r="L1305" s="160"/>
      <c r="M1305" s="164"/>
      <c r="N1305" s="165"/>
      <c r="O1305" s="165"/>
      <c r="P1305" s="165"/>
      <c r="Q1305" s="165"/>
      <c r="R1305" s="165"/>
      <c r="S1305" s="165"/>
      <c r="T1305" s="166"/>
      <c r="AT1305" s="162" t="s">
        <v>2624</v>
      </c>
      <c r="AU1305" s="162" t="s">
        <v>2217</v>
      </c>
      <c r="AV1305" s="12" t="s">
        <v>2215</v>
      </c>
      <c r="AW1305" s="12" t="s">
        <v>26</v>
      </c>
      <c r="AX1305" s="12" t="s">
        <v>2207</v>
      </c>
      <c r="AY1305" s="162" t="s">
        <v>2612</v>
      </c>
    </row>
    <row r="1306" spans="1:65" s="13" customFormat="1">
      <c r="B1306" s="167"/>
      <c r="D1306" s="161" t="s">
        <v>2624</v>
      </c>
      <c r="E1306" s="168" t="s">
        <v>2156</v>
      </c>
      <c r="F1306" s="169" t="s">
        <v>2493</v>
      </c>
      <c r="H1306" s="170">
        <v>102.667</v>
      </c>
      <c r="I1306" s="346"/>
      <c r="L1306" s="167"/>
      <c r="M1306" s="171"/>
      <c r="N1306" s="172"/>
      <c r="O1306" s="172"/>
      <c r="P1306" s="172"/>
      <c r="Q1306" s="172"/>
      <c r="R1306" s="172"/>
      <c r="S1306" s="172"/>
      <c r="T1306" s="173"/>
      <c r="AT1306" s="168" t="s">
        <v>2624</v>
      </c>
      <c r="AU1306" s="168" t="s">
        <v>2217</v>
      </c>
      <c r="AV1306" s="13" t="s">
        <v>2217</v>
      </c>
      <c r="AW1306" s="13" t="s">
        <v>26</v>
      </c>
      <c r="AX1306" s="13" t="s">
        <v>2207</v>
      </c>
      <c r="AY1306" s="168" t="s">
        <v>2612</v>
      </c>
    </row>
    <row r="1307" spans="1:65" s="15" customFormat="1">
      <c r="B1307" s="181"/>
      <c r="D1307" s="161" t="s">
        <v>2624</v>
      </c>
      <c r="E1307" s="182" t="s">
        <v>2156</v>
      </c>
      <c r="F1307" s="183" t="s">
        <v>2641</v>
      </c>
      <c r="H1307" s="184">
        <v>151.346</v>
      </c>
      <c r="I1307" s="348"/>
      <c r="L1307" s="181"/>
      <c r="M1307" s="185"/>
      <c r="N1307" s="186"/>
      <c r="O1307" s="186"/>
      <c r="P1307" s="186"/>
      <c r="Q1307" s="186"/>
      <c r="R1307" s="186"/>
      <c r="S1307" s="186"/>
      <c r="T1307" s="187"/>
      <c r="AT1307" s="182" t="s">
        <v>2624</v>
      </c>
      <c r="AU1307" s="182" t="s">
        <v>2217</v>
      </c>
      <c r="AV1307" s="15" t="s">
        <v>2389</v>
      </c>
      <c r="AW1307" s="15" t="s">
        <v>26</v>
      </c>
      <c r="AX1307" s="15" t="s">
        <v>2215</v>
      </c>
      <c r="AY1307" s="182" t="s">
        <v>2612</v>
      </c>
    </row>
    <row r="1308" spans="1:65" s="1" customFormat="1" ht="16.5" customHeight="1">
      <c r="A1308" s="29"/>
      <c r="B1308" s="146"/>
      <c r="C1308" s="147" t="s">
        <v>1032</v>
      </c>
      <c r="D1308" s="147" t="s">
        <v>2618</v>
      </c>
      <c r="E1308" s="148" t="s">
        <v>1042</v>
      </c>
      <c r="F1308" s="149" t="s">
        <v>1043</v>
      </c>
      <c r="G1308" s="150" t="s">
        <v>2485</v>
      </c>
      <c r="H1308" s="151">
        <v>245.76300000000001</v>
      </c>
      <c r="I1308" s="344"/>
      <c r="J1308" s="152">
        <f>ROUND(I1308*H1308,2)</f>
        <v>0</v>
      </c>
      <c r="K1308" s="153"/>
      <c r="L1308" s="30"/>
      <c r="M1308" s="154" t="s">
        <v>2156</v>
      </c>
      <c r="N1308" s="155" t="s">
        <v>2172</v>
      </c>
      <c r="O1308" s="156">
        <v>6.0000000000000001E-3</v>
      </c>
      <c r="P1308" s="156">
        <f>O1308*H1308</f>
        <v>1.4745780000000002</v>
      </c>
      <c r="Q1308" s="156">
        <v>0</v>
      </c>
      <c r="R1308" s="156">
        <f>Q1308*H1308</f>
        <v>0</v>
      </c>
      <c r="S1308" s="156">
        <v>0</v>
      </c>
      <c r="T1308" s="157">
        <f>S1308*H1308</f>
        <v>0</v>
      </c>
      <c r="U1308" s="29"/>
      <c r="V1308" s="29"/>
      <c r="W1308" s="29"/>
      <c r="X1308" s="29"/>
      <c r="Y1308" s="29"/>
      <c r="Z1308" s="29"/>
      <c r="AA1308" s="29"/>
      <c r="AB1308" s="29"/>
      <c r="AC1308" s="29"/>
      <c r="AD1308" s="29"/>
      <c r="AE1308" s="29"/>
      <c r="AR1308" s="158" t="s">
        <v>2389</v>
      </c>
      <c r="AT1308" s="158" t="s">
        <v>2618</v>
      </c>
      <c r="AU1308" s="158" t="s">
        <v>2217</v>
      </c>
      <c r="AY1308" s="17" t="s">
        <v>2612</v>
      </c>
      <c r="BE1308" s="159">
        <f>IF(N1308="základní",J1308,0)</f>
        <v>0</v>
      </c>
      <c r="BF1308" s="159">
        <f>IF(N1308="snížená",J1308,0)</f>
        <v>0</v>
      </c>
      <c r="BG1308" s="159">
        <f>IF(N1308="zákl. přenesená",J1308,0)</f>
        <v>0</v>
      </c>
      <c r="BH1308" s="159">
        <f>IF(N1308="sníž. přenesená",J1308,0)</f>
        <v>0</v>
      </c>
      <c r="BI1308" s="159">
        <f>IF(N1308="nulová",J1308,0)</f>
        <v>0</v>
      </c>
      <c r="BJ1308" s="17" t="s">
        <v>2215</v>
      </c>
      <c r="BK1308" s="159">
        <f>ROUND(I1308*H1308,2)</f>
        <v>0</v>
      </c>
      <c r="BL1308" s="17" t="s">
        <v>2389</v>
      </c>
      <c r="BM1308" s="158" t="s">
        <v>500</v>
      </c>
    </row>
    <row r="1309" spans="1:65" s="13" customFormat="1">
      <c r="B1309" s="167"/>
      <c r="D1309" s="161" t="s">
        <v>2624</v>
      </c>
      <c r="E1309" s="168" t="s">
        <v>2156</v>
      </c>
      <c r="F1309" s="169" t="s">
        <v>2490</v>
      </c>
      <c r="H1309" s="170">
        <v>245.76300000000001</v>
      </c>
      <c r="I1309" s="346"/>
      <c r="L1309" s="167"/>
      <c r="M1309" s="171"/>
      <c r="N1309" s="172"/>
      <c r="O1309" s="172"/>
      <c r="P1309" s="172"/>
      <c r="Q1309" s="172"/>
      <c r="R1309" s="172"/>
      <c r="S1309" s="172"/>
      <c r="T1309" s="173"/>
      <c r="AT1309" s="168" t="s">
        <v>2624</v>
      </c>
      <c r="AU1309" s="168" t="s">
        <v>2217</v>
      </c>
      <c r="AV1309" s="13" t="s">
        <v>2217</v>
      </c>
      <c r="AW1309" s="13" t="s">
        <v>26</v>
      </c>
      <c r="AX1309" s="13" t="s">
        <v>2207</v>
      </c>
      <c r="AY1309" s="168" t="s">
        <v>2612</v>
      </c>
    </row>
    <row r="1310" spans="1:65" s="15" customFormat="1">
      <c r="B1310" s="181"/>
      <c r="D1310" s="161" t="s">
        <v>2624</v>
      </c>
      <c r="E1310" s="182" t="s">
        <v>2156</v>
      </c>
      <c r="F1310" s="183" t="s">
        <v>2641</v>
      </c>
      <c r="H1310" s="184">
        <v>245.76300000000001</v>
      </c>
      <c r="I1310" s="348"/>
      <c r="L1310" s="181"/>
      <c r="M1310" s="185"/>
      <c r="N1310" s="186"/>
      <c r="O1310" s="186"/>
      <c r="P1310" s="186"/>
      <c r="Q1310" s="186"/>
      <c r="R1310" s="186"/>
      <c r="S1310" s="186"/>
      <c r="T1310" s="187"/>
      <c r="AT1310" s="182" t="s">
        <v>2624</v>
      </c>
      <c r="AU1310" s="182" t="s">
        <v>2217</v>
      </c>
      <c r="AV1310" s="15" t="s">
        <v>2389</v>
      </c>
      <c r="AW1310" s="15" t="s">
        <v>26</v>
      </c>
      <c r="AX1310" s="15" t="s">
        <v>2215</v>
      </c>
      <c r="AY1310" s="182" t="s">
        <v>2612</v>
      </c>
    </row>
    <row r="1311" spans="1:65" s="1" customFormat="1" ht="24.2" customHeight="1">
      <c r="A1311" s="29"/>
      <c r="B1311" s="146"/>
      <c r="C1311" s="147" t="s">
        <v>1037</v>
      </c>
      <c r="D1311" s="147" t="s">
        <v>2618</v>
      </c>
      <c r="E1311" s="148" t="s">
        <v>1046</v>
      </c>
      <c r="F1311" s="149" t="s">
        <v>1047</v>
      </c>
      <c r="G1311" s="150" t="s">
        <v>2485</v>
      </c>
      <c r="H1311" s="151">
        <v>48.679000000000002</v>
      </c>
      <c r="I1311" s="344"/>
      <c r="J1311" s="152">
        <f>ROUND(I1311*H1311,2)</f>
        <v>0</v>
      </c>
      <c r="K1311" s="153"/>
      <c r="L1311" s="30"/>
      <c r="M1311" s="154" t="s">
        <v>2156</v>
      </c>
      <c r="N1311" s="155" t="s">
        <v>2172</v>
      </c>
      <c r="O1311" s="156">
        <v>0</v>
      </c>
      <c r="P1311" s="156">
        <f>O1311*H1311</f>
        <v>0</v>
      </c>
      <c r="Q1311" s="156">
        <v>0</v>
      </c>
      <c r="R1311" s="156">
        <f>Q1311*H1311</f>
        <v>0</v>
      </c>
      <c r="S1311" s="156">
        <v>0</v>
      </c>
      <c r="T1311" s="157">
        <f>S1311*H1311</f>
        <v>0</v>
      </c>
      <c r="U1311" s="29"/>
      <c r="V1311" s="29"/>
      <c r="W1311" s="29"/>
      <c r="X1311" s="29"/>
      <c r="Y1311" s="29"/>
      <c r="Z1311" s="29"/>
      <c r="AA1311" s="29"/>
      <c r="AB1311" s="29"/>
      <c r="AC1311" s="29"/>
      <c r="AD1311" s="29"/>
      <c r="AE1311" s="29"/>
      <c r="AR1311" s="158" t="s">
        <v>2389</v>
      </c>
      <c r="AT1311" s="158" t="s">
        <v>2618</v>
      </c>
      <c r="AU1311" s="158" t="s">
        <v>2217</v>
      </c>
      <c r="AY1311" s="17" t="s">
        <v>2612</v>
      </c>
      <c r="BE1311" s="159">
        <f>IF(N1311="základní",J1311,0)</f>
        <v>0</v>
      </c>
      <c r="BF1311" s="159">
        <f>IF(N1311="snížená",J1311,0)</f>
        <v>0</v>
      </c>
      <c r="BG1311" s="159">
        <f>IF(N1311="zákl. přenesená",J1311,0)</f>
        <v>0</v>
      </c>
      <c r="BH1311" s="159">
        <f>IF(N1311="sníž. přenesená",J1311,0)</f>
        <v>0</v>
      </c>
      <c r="BI1311" s="159">
        <f>IF(N1311="nulová",J1311,0)</f>
        <v>0</v>
      </c>
      <c r="BJ1311" s="17" t="s">
        <v>2215</v>
      </c>
      <c r="BK1311" s="159">
        <f>ROUND(I1311*H1311,2)</f>
        <v>0</v>
      </c>
      <c r="BL1311" s="17" t="s">
        <v>2389</v>
      </c>
      <c r="BM1311" s="158" t="s">
        <v>1048</v>
      </c>
    </row>
    <row r="1312" spans="1:65" s="13" customFormat="1">
      <c r="B1312" s="167"/>
      <c r="D1312" s="161" t="s">
        <v>2624</v>
      </c>
      <c r="E1312" s="168" t="s">
        <v>2156</v>
      </c>
      <c r="F1312" s="169" t="s">
        <v>2487</v>
      </c>
      <c r="H1312" s="170">
        <v>48.679000000000002</v>
      </c>
      <c r="I1312" s="346"/>
      <c r="L1312" s="167"/>
      <c r="M1312" s="171"/>
      <c r="N1312" s="172"/>
      <c r="O1312" s="172"/>
      <c r="P1312" s="172"/>
      <c r="Q1312" s="172"/>
      <c r="R1312" s="172"/>
      <c r="S1312" s="172"/>
      <c r="T1312" s="173"/>
      <c r="AT1312" s="168" t="s">
        <v>2624</v>
      </c>
      <c r="AU1312" s="168" t="s">
        <v>2217</v>
      </c>
      <c r="AV1312" s="13" t="s">
        <v>2217</v>
      </c>
      <c r="AW1312" s="13" t="s">
        <v>26</v>
      </c>
      <c r="AX1312" s="13" t="s">
        <v>2207</v>
      </c>
      <c r="AY1312" s="168" t="s">
        <v>2612</v>
      </c>
    </row>
    <row r="1313" spans="1:65" s="15" customFormat="1">
      <c r="B1313" s="181"/>
      <c r="D1313" s="161" t="s">
        <v>2624</v>
      </c>
      <c r="E1313" s="182" t="s">
        <v>2156</v>
      </c>
      <c r="F1313" s="183" t="s">
        <v>2641</v>
      </c>
      <c r="H1313" s="184">
        <v>48.679000000000002</v>
      </c>
      <c r="I1313" s="348"/>
      <c r="L1313" s="181"/>
      <c r="M1313" s="185"/>
      <c r="N1313" s="186"/>
      <c r="O1313" s="186"/>
      <c r="P1313" s="186"/>
      <c r="Q1313" s="186"/>
      <c r="R1313" s="186"/>
      <c r="S1313" s="186"/>
      <c r="T1313" s="187"/>
      <c r="AT1313" s="182" t="s">
        <v>2624</v>
      </c>
      <c r="AU1313" s="182" t="s">
        <v>2217</v>
      </c>
      <c r="AV1313" s="15" t="s">
        <v>2389</v>
      </c>
      <c r="AW1313" s="15" t="s">
        <v>26</v>
      </c>
      <c r="AX1313" s="15" t="s">
        <v>2215</v>
      </c>
      <c r="AY1313" s="182" t="s">
        <v>2612</v>
      </c>
    </row>
    <row r="1314" spans="1:65" s="1" customFormat="1" ht="24.2" customHeight="1">
      <c r="A1314" s="29"/>
      <c r="B1314" s="146"/>
      <c r="C1314" s="147" t="s">
        <v>1041</v>
      </c>
      <c r="D1314" s="147" t="s">
        <v>2618</v>
      </c>
      <c r="E1314" s="148" t="s">
        <v>1050</v>
      </c>
      <c r="F1314" s="149" t="s">
        <v>1051</v>
      </c>
      <c r="G1314" s="150" t="s">
        <v>2485</v>
      </c>
      <c r="H1314" s="151">
        <v>102.667</v>
      </c>
      <c r="I1314" s="344"/>
      <c r="J1314" s="152">
        <f>ROUND(I1314*H1314,2)</f>
        <v>0</v>
      </c>
      <c r="K1314" s="153"/>
      <c r="L1314" s="30"/>
      <c r="M1314" s="154" t="s">
        <v>2156</v>
      </c>
      <c r="N1314" s="155" t="s">
        <v>2172</v>
      </c>
      <c r="O1314" s="156">
        <v>0</v>
      </c>
      <c r="P1314" s="156">
        <f>O1314*H1314</f>
        <v>0</v>
      </c>
      <c r="Q1314" s="156">
        <v>0</v>
      </c>
      <c r="R1314" s="156">
        <f>Q1314*H1314</f>
        <v>0</v>
      </c>
      <c r="S1314" s="156">
        <v>0</v>
      </c>
      <c r="T1314" s="157">
        <f>S1314*H1314</f>
        <v>0</v>
      </c>
      <c r="U1314" s="29"/>
      <c r="V1314" s="29"/>
      <c r="W1314" s="29"/>
      <c r="X1314" s="29"/>
      <c r="Y1314" s="29"/>
      <c r="Z1314" s="29"/>
      <c r="AA1314" s="29"/>
      <c r="AB1314" s="29"/>
      <c r="AC1314" s="29"/>
      <c r="AD1314" s="29"/>
      <c r="AE1314" s="29"/>
      <c r="AR1314" s="158" t="s">
        <v>2389</v>
      </c>
      <c r="AT1314" s="158" t="s">
        <v>2618</v>
      </c>
      <c r="AU1314" s="158" t="s">
        <v>2217</v>
      </c>
      <c r="AY1314" s="17" t="s">
        <v>2612</v>
      </c>
      <c r="BE1314" s="159">
        <f>IF(N1314="základní",J1314,0)</f>
        <v>0</v>
      </c>
      <c r="BF1314" s="159">
        <f>IF(N1314="snížená",J1314,0)</f>
        <v>0</v>
      </c>
      <c r="BG1314" s="159">
        <f>IF(N1314="zákl. přenesená",J1314,0)</f>
        <v>0</v>
      </c>
      <c r="BH1314" s="159">
        <f>IF(N1314="sníž. přenesená",J1314,0)</f>
        <v>0</v>
      </c>
      <c r="BI1314" s="159">
        <f>IF(N1314="nulová",J1314,0)</f>
        <v>0</v>
      </c>
      <c r="BJ1314" s="17" t="s">
        <v>2215</v>
      </c>
      <c r="BK1314" s="159">
        <f>ROUND(I1314*H1314,2)</f>
        <v>0</v>
      </c>
      <c r="BL1314" s="17" t="s">
        <v>2389</v>
      </c>
      <c r="BM1314" s="158" t="s">
        <v>1052</v>
      </c>
    </row>
    <row r="1315" spans="1:65" s="13" customFormat="1">
      <c r="B1315" s="167"/>
      <c r="D1315" s="161" t="s">
        <v>2624</v>
      </c>
      <c r="E1315" s="168" t="s">
        <v>2156</v>
      </c>
      <c r="F1315" s="169" t="s">
        <v>2493</v>
      </c>
      <c r="H1315" s="170">
        <v>102.667</v>
      </c>
      <c r="I1315" s="346"/>
      <c r="L1315" s="167"/>
      <c r="M1315" s="171"/>
      <c r="N1315" s="172"/>
      <c r="O1315" s="172"/>
      <c r="P1315" s="172"/>
      <c r="Q1315" s="172"/>
      <c r="R1315" s="172"/>
      <c r="S1315" s="172"/>
      <c r="T1315" s="173"/>
      <c r="AT1315" s="168" t="s">
        <v>2624</v>
      </c>
      <c r="AU1315" s="168" t="s">
        <v>2217</v>
      </c>
      <c r="AV1315" s="13" t="s">
        <v>2217</v>
      </c>
      <c r="AW1315" s="13" t="s">
        <v>26</v>
      </c>
      <c r="AX1315" s="13" t="s">
        <v>2207</v>
      </c>
      <c r="AY1315" s="168" t="s">
        <v>2612</v>
      </c>
    </row>
    <row r="1316" spans="1:65" s="15" customFormat="1">
      <c r="B1316" s="181"/>
      <c r="D1316" s="161" t="s">
        <v>2624</v>
      </c>
      <c r="E1316" s="182" t="s">
        <v>2156</v>
      </c>
      <c r="F1316" s="183" t="s">
        <v>2641</v>
      </c>
      <c r="H1316" s="184">
        <v>102.667</v>
      </c>
      <c r="I1316" s="348"/>
      <c r="L1316" s="181"/>
      <c r="M1316" s="185"/>
      <c r="N1316" s="186"/>
      <c r="O1316" s="186"/>
      <c r="P1316" s="186"/>
      <c r="Q1316" s="186"/>
      <c r="R1316" s="186"/>
      <c r="S1316" s="186"/>
      <c r="T1316" s="187"/>
      <c r="AT1316" s="182" t="s">
        <v>2624</v>
      </c>
      <c r="AU1316" s="182" t="s">
        <v>2217</v>
      </c>
      <c r="AV1316" s="15" t="s">
        <v>2389</v>
      </c>
      <c r="AW1316" s="15" t="s">
        <v>26</v>
      </c>
      <c r="AX1316" s="15" t="s">
        <v>2215</v>
      </c>
      <c r="AY1316" s="182" t="s">
        <v>2612</v>
      </c>
    </row>
    <row r="1317" spans="1:65" s="11" customFormat="1" ht="22.9" customHeight="1">
      <c r="B1317" s="134"/>
      <c r="D1317" s="135" t="s">
        <v>2206</v>
      </c>
      <c r="E1317" s="144" t="s">
        <v>1053</v>
      </c>
      <c r="F1317" s="144" t="s">
        <v>1054</v>
      </c>
      <c r="I1317" s="350"/>
      <c r="J1317" s="145">
        <f>BK1317</f>
        <v>0</v>
      </c>
      <c r="L1317" s="134"/>
      <c r="M1317" s="138"/>
      <c r="N1317" s="139"/>
      <c r="O1317" s="139"/>
      <c r="P1317" s="140">
        <f>P1318</f>
        <v>514.33848</v>
      </c>
      <c r="Q1317" s="139"/>
      <c r="R1317" s="140">
        <f>R1318</f>
        <v>0</v>
      </c>
      <c r="S1317" s="139"/>
      <c r="T1317" s="141">
        <f>T1318</f>
        <v>0</v>
      </c>
      <c r="AR1317" s="135" t="s">
        <v>2215</v>
      </c>
      <c r="AT1317" s="142" t="s">
        <v>2206</v>
      </c>
      <c r="AU1317" s="142" t="s">
        <v>2215</v>
      </c>
      <c r="AY1317" s="135" t="s">
        <v>2612</v>
      </c>
      <c r="BK1317" s="143">
        <f>BK1318</f>
        <v>0</v>
      </c>
    </row>
    <row r="1318" spans="1:65" s="1" customFormat="1" ht="16.5" customHeight="1">
      <c r="A1318" s="29"/>
      <c r="B1318" s="146"/>
      <c r="C1318" s="147" t="s">
        <v>1045</v>
      </c>
      <c r="D1318" s="147" t="s">
        <v>2618</v>
      </c>
      <c r="E1318" s="148" t="s">
        <v>1056</v>
      </c>
      <c r="F1318" s="149" t="s">
        <v>1057</v>
      </c>
      <c r="G1318" s="150" t="s">
        <v>2485</v>
      </c>
      <c r="H1318" s="151">
        <v>347.52600000000001</v>
      </c>
      <c r="I1318" s="344"/>
      <c r="J1318" s="152">
        <f>ROUND(I1318*H1318,2)</f>
        <v>0</v>
      </c>
      <c r="K1318" s="153"/>
      <c r="L1318" s="30"/>
      <c r="M1318" s="154" t="s">
        <v>2156</v>
      </c>
      <c r="N1318" s="155" t="s">
        <v>2172</v>
      </c>
      <c r="O1318" s="156">
        <v>1.48</v>
      </c>
      <c r="P1318" s="156">
        <f>O1318*H1318</f>
        <v>514.33848</v>
      </c>
      <c r="Q1318" s="156">
        <v>0</v>
      </c>
      <c r="R1318" s="156">
        <f>Q1318*H1318</f>
        <v>0</v>
      </c>
      <c r="S1318" s="156">
        <v>0</v>
      </c>
      <c r="T1318" s="157">
        <f>S1318*H1318</f>
        <v>0</v>
      </c>
      <c r="U1318" s="29"/>
      <c r="V1318" s="29"/>
      <c r="W1318" s="29"/>
      <c r="X1318" s="29"/>
      <c r="Y1318" s="29"/>
      <c r="Z1318" s="29"/>
      <c r="AA1318" s="29"/>
      <c r="AB1318" s="29"/>
      <c r="AC1318" s="29"/>
      <c r="AD1318" s="29"/>
      <c r="AE1318" s="29"/>
      <c r="AR1318" s="158" t="s">
        <v>2389</v>
      </c>
      <c r="AT1318" s="158" t="s">
        <v>2618</v>
      </c>
      <c r="AU1318" s="158" t="s">
        <v>2217</v>
      </c>
      <c r="AY1318" s="17" t="s">
        <v>2612</v>
      </c>
      <c r="BE1318" s="159">
        <f>IF(N1318="základní",J1318,0)</f>
        <v>0</v>
      </c>
      <c r="BF1318" s="159">
        <f>IF(N1318="snížená",J1318,0)</f>
        <v>0</v>
      </c>
      <c r="BG1318" s="159">
        <f>IF(N1318="zákl. přenesená",J1318,0)</f>
        <v>0</v>
      </c>
      <c r="BH1318" s="159">
        <f>IF(N1318="sníž. přenesená",J1318,0)</f>
        <v>0</v>
      </c>
      <c r="BI1318" s="159">
        <f>IF(N1318="nulová",J1318,0)</f>
        <v>0</v>
      </c>
      <c r="BJ1318" s="17" t="s">
        <v>2215</v>
      </c>
      <c r="BK1318" s="159">
        <f>ROUND(I1318*H1318,2)</f>
        <v>0</v>
      </c>
      <c r="BL1318" s="17" t="s">
        <v>2389</v>
      </c>
      <c r="BM1318" s="158" t="s">
        <v>1058</v>
      </c>
    </row>
    <row r="1319" spans="1:65" s="11" customFormat="1" ht="25.9" customHeight="1">
      <c r="B1319" s="134"/>
      <c r="D1319" s="135" t="s">
        <v>2206</v>
      </c>
      <c r="E1319" s="136" t="s">
        <v>2855</v>
      </c>
      <c r="F1319" s="136" t="s">
        <v>1059</v>
      </c>
      <c r="I1319" s="350"/>
      <c r="J1319" s="137">
        <f>BK1319</f>
        <v>0</v>
      </c>
      <c r="L1319" s="134"/>
      <c r="M1319" s="138"/>
      <c r="N1319" s="139"/>
      <c r="O1319" s="139"/>
      <c r="P1319" s="140">
        <f>P1320</f>
        <v>63.888000000000005</v>
      </c>
      <c r="Q1319" s="139"/>
      <c r="R1319" s="140">
        <f>R1320</f>
        <v>0.35772000000000004</v>
      </c>
      <c r="S1319" s="139"/>
      <c r="T1319" s="141">
        <f>T1320</f>
        <v>0</v>
      </c>
      <c r="AR1319" s="135" t="s">
        <v>2329</v>
      </c>
      <c r="AT1319" s="142" t="s">
        <v>2206</v>
      </c>
      <c r="AU1319" s="142" t="s">
        <v>2207</v>
      </c>
      <c r="AY1319" s="135" t="s">
        <v>2612</v>
      </c>
      <c r="BK1319" s="143">
        <f>BK1320</f>
        <v>0</v>
      </c>
    </row>
    <row r="1320" spans="1:65" s="11" customFormat="1" ht="22.9" customHeight="1">
      <c r="B1320" s="134"/>
      <c r="D1320" s="135" t="s">
        <v>2206</v>
      </c>
      <c r="E1320" s="144" t="s">
        <v>1060</v>
      </c>
      <c r="F1320" s="144" t="s">
        <v>1061</v>
      </c>
      <c r="I1320" s="350"/>
      <c r="J1320" s="145">
        <f>BK1320</f>
        <v>0</v>
      </c>
      <c r="L1320" s="134"/>
      <c r="M1320" s="138"/>
      <c r="N1320" s="139"/>
      <c r="O1320" s="139"/>
      <c r="P1320" s="140">
        <f>SUM(P1321:P1326)</f>
        <v>63.888000000000005</v>
      </c>
      <c r="Q1320" s="139"/>
      <c r="R1320" s="140">
        <f>SUM(R1321:R1326)</f>
        <v>0.35772000000000004</v>
      </c>
      <c r="S1320" s="139"/>
      <c r="T1320" s="141">
        <f>SUM(T1321:T1326)</f>
        <v>0</v>
      </c>
      <c r="AR1320" s="135" t="s">
        <v>2329</v>
      </c>
      <c r="AT1320" s="142" t="s">
        <v>2206</v>
      </c>
      <c r="AU1320" s="142" t="s">
        <v>2215</v>
      </c>
      <c r="AY1320" s="135" t="s">
        <v>2612</v>
      </c>
      <c r="BK1320" s="143">
        <f>SUM(BK1321:BK1326)</f>
        <v>0</v>
      </c>
    </row>
    <row r="1321" spans="1:65" s="1" customFormat="1" ht="16.5" customHeight="1">
      <c r="A1321" s="29"/>
      <c r="B1321" s="146"/>
      <c r="C1321" s="147" t="s">
        <v>1049</v>
      </c>
      <c r="D1321" s="147" t="s">
        <v>2618</v>
      </c>
      <c r="E1321" s="148" t="s">
        <v>1063</v>
      </c>
      <c r="F1321" s="149" t="s">
        <v>1064</v>
      </c>
      <c r="G1321" s="150" t="s">
        <v>2345</v>
      </c>
      <c r="H1321" s="151">
        <v>66</v>
      </c>
      <c r="I1321" s="344"/>
      <c r="J1321" s="152">
        <f>ROUND(I1321*H1321,2)</f>
        <v>0</v>
      </c>
      <c r="K1321" s="153"/>
      <c r="L1321" s="30"/>
      <c r="M1321" s="154" t="s">
        <v>2156</v>
      </c>
      <c r="N1321" s="155" t="s">
        <v>2172</v>
      </c>
      <c r="O1321" s="156">
        <v>0.46100000000000002</v>
      </c>
      <c r="P1321" s="156">
        <f>O1321*H1321</f>
        <v>30.426000000000002</v>
      </c>
      <c r="Q1321" s="156">
        <v>4.9100000000000003E-3</v>
      </c>
      <c r="R1321" s="156">
        <f>Q1321*H1321</f>
        <v>0.32406000000000001</v>
      </c>
      <c r="S1321" s="156">
        <v>0</v>
      </c>
      <c r="T1321" s="157">
        <f>S1321*H1321</f>
        <v>0</v>
      </c>
      <c r="U1321" s="29"/>
      <c r="V1321" s="29"/>
      <c r="W1321" s="29"/>
      <c r="X1321" s="29"/>
      <c r="Y1321" s="29"/>
      <c r="Z1321" s="29"/>
      <c r="AA1321" s="29"/>
      <c r="AB1321" s="29"/>
      <c r="AC1321" s="29"/>
      <c r="AD1321" s="29"/>
      <c r="AE1321" s="29"/>
      <c r="AR1321" s="158" t="s">
        <v>3155</v>
      </c>
      <c r="AT1321" s="158" t="s">
        <v>2618</v>
      </c>
      <c r="AU1321" s="158" t="s">
        <v>2217</v>
      </c>
      <c r="AY1321" s="17" t="s">
        <v>2612</v>
      </c>
      <c r="BE1321" s="159">
        <f>IF(N1321="základní",J1321,0)</f>
        <v>0</v>
      </c>
      <c r="BF1321" s="159">
        <f>IF(N1321="snížená",J1321,0)</f>
        <v>0</v>
      </c>
      <c r="BG1321" s="159">
        <f>IF(N1321="zákl. přenesená",J1321,0)</f>
        <v>0</v>
      </c>
      <c r="BH1321" s="159">
        <f>IF(N1321="sníž. přenesená",J1321,0)</f>
        <v>0</v>
      </c>
      <c r="BI1321" s="159">
        <f>IF(N1321="nulová",J1321,0)</f>
        <v>0</v>
      </c>
      <c r="BJ1321" s="17" t="s">
        <v>2215</v>
      </c>
      <c r="BK1321" s="159">
        <f>ROUND(I1321*H1321,2)</f>
        <v>0</v>
      </c>
      <c r="BL1321" s="17" t="s">
        <v>3155</v>
      </c>
      <c r="BM1321" s="158" t="s">
        <v>1065</v>
      </c>
    </row>
    <row r="1322" spans="1:65" s="13" customFormat="1">
      <c r="B1322" s="167"/>
      <c r="D1322" s="161" t="s">
        <v>2624</v>
      </c>
      <c r="E1322" s="168" t="s">
        <v>2156</v>
      </c>
      <c r="F1322" s="169" t="s">
        <v>2459</v>
      </c>
      <c r="H1322" s="170">
        <v>66</v>
      </c>
      <c r="I1322" s="346"/>
      <c r="L1322" s="167"/>
      <c r="M1322" s="171"/>
      <c r="N1322" s="172"/>
      <c r="O1322" s="172"/>
      <c r="P1322" s="172"/>
      <c r="Q1322" s="172"/>
      <c r="R1322" s="172"/>
      <c r="S1322" s="172"/>
      <c r="T1322" s="173"/>
      <c r="AT1322" s="168" t="s">
        <v>2624</v>
      </c>
      <c r="AU1322" s="168" t="s">
        <v>2217</v>
      </c>
      <c r="AV1322" s="13" t="s">
        <v>2217</v>
      </c>
      <c r="AW1322" s="13" t="s">
        <v>26</v>
      </c>
      <c r="AX1322" s="13" t="s">
        <v>2207</v>
      </c>
      <c r="AY1322" s="168" t="s">
        <v>2612</v>
      </c>
    </row>
    <row r="1323" spans="1:65" s="15" customFormat="1">
      <c r="B1323" s="181"/>
      <c r="D1323" s="161" t="s">
        <v>2624</v>
      </c>
      <c r="E1323" s="182" t="s">
        <v>2156</v>
      </c>
      <c r="F1323" s="183" t="s">
        <v>2641</v>
      </c>
      <c r="H1323" s="184">
        <v>66</v>
      </c>
      <c r="I1323" s="348"/>
      <c r="L1323" s="181"/>
      <c r="M1323" s="185"/>
      <c r="N1323" s="186"/>
      <c r="O1323" s="186"/>
      <c r="P1323" s="186"/>
      <c r="Q1323" s="186"/>
      <c r="R1323" s="186"/>
      <c r="S1323" s="186"/>
      <c r="T1323" s="187"/>
      <c r="AT1323" s="182" t="s">
        <v>2624</v>
      </c>
      <c r="AU1323" s="182" t="s">
        <v>2217</v>
      </c>
      <c r="AV1323" s="15" t="s">
        <v>2389</v>
      </c>
      <c r="AW1323" s="15" t="s">
        <v>26</v>
      </c>
      <c r="AX1323" s="15" t="s">
        <v>2215</v>
      </c>
      <c r="AY1323" s="182" t="s">
        <v>2612</v>
      </c>
    </row>
    <row r="1324" spans="1:65" s="1" customFormat="1" ht="16.5" customHeight="1">
      <c r="A1324" s="29"/>
      <c r="B1324" s="146"/>
      <c r="C1324" s="147" t="s">
        <v>1055</v>
      </c>
      <c r="D1324" s="147" t="s">
        <v>2618</v>
      </c>
      <c r="E1324" s="148" t="s">
        <v>1067</v>
      </c>
      <c r="F1324" s="149" t="s">
        <v>1068</v>
      </c>
      <c r="G1324" s="150" t="s">
        <v>2345</v>
      </c>
      <c r="H1324" s="151">
        <v>66</v>
      </c>
      <c r="I1324" s="344"/>
      <c r="J1324" s="152">
        <f>ROUND(I1324*H1324,2)</f>
        <v>0</v>
      </c>
      <c r="K1324" s="153"/>
      <c r="L1324" s="30"/>
      <c r="M1324" s="154" t="s">
        <v>2156</v>
      </c>
      <c r="N1324" s="155" t="s">
        <v>2172</v>
      </c>
      <c r="O1324" s="156">
        <v>0.50700000000000001</v>
      </c>
      <c r="P1324" s="156">
        <f>O1324*H1324</f>
        <v>33.462000000000003</v>
      </c>
      <c r="Q1324" s="156">
        <v>5.1000000000000004E-4</v>
      </c>
      <c r="R1324" s="156">
        <f>Q1324*H1324</f>
        <v>3.3660000000000002E-2</v>
      </c>
      <c r="S1324" s="156">
        <v>0</v>
      </c>
      <c r="T1324" s="157">
        <f>S1324*H1324</f>
        <v>0</v>
      </c>
      <c r="U1324" s="29"/>
      <c r="V1324" s="29"/>
      <c r="W1324" s="29"/>
      <c r="X1324" s="29"/>
      <c r="Y1324" s="29"/>
      <c r="Z1324" s="29"/>
      <c r="AA1324" s="29"/>
      <c r="AB1324" s="29"/>
      <c r="AC1324" s="29"/>
      <c r="AD1324" s="29"/>
      <c r="AE1324" s="29"/>
      <c r="AR1324" s="158" t="s">
        <v>3155</v>
      </c>
      <c r="AT1324" s="158" t="s">
        <v>2618</v>
      </c>
      <c r="AU1324" s="158" t="s">
        <v>2217</v>
      </c>
      <c r="AY1324" s="17" t="s">
        <v>2612</v>
      </c>
      <c r="BE1324" s="159">
        <f>IF(N1324="základní",J1324,0)</f>
        <v>0</v>
      </c>
      <c r="BF1324" s="159">
        <f>IF(N1324="snížená",J1324,0)</f>
        <v>0</v>
      </c>
      <c r="BG1324" s="159">
        <f>IF(N1324="zákl. přenesená",J1324,0)</f>
        <v>0</v>
      </c>
      <c r="BH1324" s="159">
        <f>IF(N1324="sníž. přenesená",J1324,0)</f>
        <v>0</v>
      </c>
      <c r="BI1324" s="159">
        <f>IF(N1324="nulová",J1324,0)</f>
        <v>0</v>
      </c>
      <c r="BJ1324" s="17" t="s">
        <v>2215</v>
      </c>
      <c r="BK1324" s="159">
        <f>ROUND(I1324*H1324,2)</f>
        <v>0</v>
      </c>
      <c r="BL1324" s="17" t="s">
        <v>3155</v>
      </c>
      <c r="BM1324" s="158" t="s">
        <v>501</v>
      </c>
    </row>
    <row r="1325" spans="1:65" s="13" customFormat="1">
      <c r="B1325" s="167"/>
      <c r="D1325" s="161" t="s">
        <v>2624</v>
      </c>
      <c r="E1325" s="168" t="s">
        <v>2156</v>
      </c>
      <c r="F1325" s="169" t="s">
        <v>2459</v>
      </c>
      <c r="H1325" s="170">
        <v>66</v>
      </c>
      <c r="L1325" s="167"/>
      <c r="M1325" s="171"/>
      <c r="N1325" s="172"/>
      <c r="O1325" s="172"/>
      <c r="P1325" s="172"/>
      <c r="Q1325" s="172"/>
      <c r="R1325" s="172"/>
      <c r="S1325" s="172"/>
      <c r="T1325" s="173"/>
      <c r="AT1325" s="168" t="s">
        <v>2624</v>
      </c>
      <c r="AU1325" s="168" t="s">
        <v>2217</v>
      </c>
      <c r="AV1325" s="13" t="s">
        <v>2217</v>
      </c>
      <c r="AW1325" s="13" t="s">
        <v>26</v>
      </c>
      <c r="AX1325" s="13" t="s">
        <v>2207</v>
      </c>
      <c r="AY1325" s="168" t="s">
        <v>2612</v>
      </c>
    </row>
    <row r="1326" spans="1:65" s="15" customFormat="1">
      <c r="B1326" s="181"/>
      <c r="D1326" s="161" t="s">
        <v>2624</v>
      </c>
      <c r="E1326" s="182" t="s">
        <v>2156</v>
      </c>
      <c r="F1326" s="183" t="s">
        <v>2641</v>
      </c>
      <c r="H1326" s="184">
        <v>66</v>
      </c>
      <c r="L1326" s="181"/>
      <c r="M1326" s="198"/>
      <c r="N1326" s="199"/>
      <c r="O1326" s="199"/>
      <c r="P1326" s="199"/>
      <c r="Q1326" s="199"/>
      <c r="R1326" s="199"/>
      <c r="S1326" s="199"/>
      <c r="T1326" s="200"/>
      <c r="AT1326" s="182" t="s">
        <v>2624</v>
      </c>
      <c r="AU1326" s="182" t="s">
        <v>2217</v>
      </c>
      <c r="AV1326" s="15" t="s">
        <v>2389</v>
      </c>
      <c r="AW1326" s="15" t="s">
        <v>26</v>
      </c>
      <c r="AX1326" s="15" t="s">
        <v>2215</v>
      </c>
      <c r="AY1326" s="182" t="s">
        <v>2612</v>
      </c>
    </row>
    <row r="1327" spans="1:65" s="1" customFormat="1" ht="6.95" customHeight="1">
      <c r="A1327" s="29"/>
      <c r="B1327" s="44"/>
      <c r="C1327" s="45"/>
      <c r="D1327" s="45"/>
      <c r="E1327" s="45"/>
      <c r="F1327" s="45"/>
      <c r="G1327" s="45"/>
      <c r="H1327" s="45"/>
      <c r="I1327" s="45"/>
      <c r="J1327" s="45"/>
      <c r="K1327" s="45"/>
      <c r="L1327" s="30"/>
      <c r="M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  <c r="AA1327" s="29"/>
      <c r="AB1327" s="29"/>
      <c r="AC1327" s="29"/>
      <c r="AD1327" s="29"/>
      <c r="AE1327" s="29"/>
    </row>
  </sheetData>
  <autoFilter ref="C128:K132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BM102"/>
  <sheetViews>
    <sheetView showGridLines="0" topLeftCell="A106" zoomScaleNormal="100" workbookViewId="0">
      <selection activeCell="E23" sqref="E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46">
      <c r="A1" s="94"/>
    </row>
    <row r="2" spans="1:46" ht="36.950000000000003" customHeight="1">
      <c r="L2" s="447" t="s">
        <v>2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AT2" s="17" t="s">
        <v>2239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2217</v>
      </c>
    </row>
    <row r="4" spans="1:46" ht="24.95" customHeight="1">
      <c r="B4" s="20"/>
      <c r="D4" s="21" t="s">
        <v>2253</v>
      </c>
      <c r="L4" s="20"/>
      <c r="M4" s="96" t="s">
        <v>7</v>
      </c>
      <c r="AT4" s="17" t="s">
        <v>0</v>
      </c>
    </row>
    <row r="5" spans="1:46" ht="6.95" customHeight="1">
      <c r="B5" s="20"/>
      <c r="L5" s="20"/>
    </row>
    <row r="6" spans="1:46" ht="12" customHeight="1">
      <c r="B6" s="20"/>
      <c r="D6" s="26" t="s">
        <v>11</v>
      </c>
      <c r="L6" s="20"/>
    </row>
    <row r="7" spans="1:46" ht="16.5" customHeight="1">
      <c r="B7" s="20"/>
      <c r="E7" s="467" t="str">
        <f ca="1">'Rekapitulace stavby'!K6</f>
        <v>Vodovod Klučov - napojení místních částí Žhery a Skramníky</v>
      </c>
      <c r="F7" s="468"/>
      <c r="G7" s="468"/>
      <c r="H7" s="468"/>
      <c r="L7" s="20"/>
    </row>
    <row r="8" spans="1:46" ht="12" customHeight="1">
      <c r="B8" s="20"/>
      <c r="D8" s="26" t="s">
        <v>2264</v>
      </c>
      <c r="L8" s="20"/>
    </row>
    <row r="9" spans="1:46" s="1" customFormat="1" ht="16.5" customHeight="1">
      <c r="A9" s="29"/>
      <c r="B9" s="30"/>
      <c r="C9" s="29"/>
      <c r="D9" s="29"/>
      <c r="E9" s="467" t="s">
        <v>502</v>
      </c>
      <c r="F9" s="466"/>
      <c r="G9" s="466"/>
      <c r="H9" s="466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1" customFormat="1" ht="12" customHeight="1">
      <c r="A10" s="29"/>
      <c r="B10" s="30"/>
      <c r="C10" s="29"/>
      <c r="D10" s="26" t="s">
        <v>1085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1" customFormat="1" ht="16.5" customHeight="1">
      <c r="A11" s="29"/>
      <c r="B11" s="30"/>
      <c r="C11" s="29"/>
      <c r="D11" s="29"/>
      <c r="E11" s="440" t="s">
        <v>503</v>
      </c>
      <c r="F11" s="466"/>
      <c r="G11" s="466"/>
      <c r="H11" s="466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1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1" customFormat="1" ht="12" customHeight="1">
      <c r="A13" s="29"/>
      <c r="B13" s="30"/>
      <c r="C13" s="29"/>
      <c r="D13" s="26" t="s">
        <v>13</v>
      </c>
      <c r="E13" s="29"/>
      <c r="F13" s="24" t="s">
        <v>2156</v>
      </c>
      <c r="G13" s="29"/>
      <c r="H13" s="29"/>
      <c r="I13" s="26" t="s">
        <v>14</v>
      </c>
      <c r="J13" s="24" t="s">
        <v>2156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1" customFormat="1" ht="12" customHeight="1">
      <c r="A14" s="29"/>
      <c r="B14" s="30"/>
      <c r="C14" s="29"/>
      <c r="D14" s="26" t="s">
        <v>15</v>
      </c>
      <c r="E14" s="29"/>
      <c r="F14" s="24" t="s">
        <v>16</v>
      </c>
      <c r="G14" s="29"/>
      <c r="H14" s="29"/>
      <c r="I14" s="26" t="s">
        <v>17</v>
      </c>
      <c r="J14" s="52">
        <f ca="1">'Rekapitulace stavby'!AN8</f>
        <v>44579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1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1" customFormat="1" ht="12" customHeight="1">
      <c r="A16" s="29"/>
      <c r="B16" s="30"/>
      <c r="C16" s="29"/>
      <c r="D16" s="26" t="s">
        <v>18</v>
      </c>
      <c r="E16" s="29"/>
      <c r="F16" s="29"/>
      <c r="G16" s="29"/>
      <c r="H16" s="29"/>
      <c r="I16" s="26" t="s">
        <v>19</v>
      </c>
      <c r="J16" s="24" t="s">
        <v>2156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1" customFormat="1" ht="18" customHeight="1">
      <c r="A17" s="29"/>
      <c r="B17" s="30"/>
      <c r="C17" s="29"/>
      <c r="D17" s="29"/>
      <c r="E17" s="24" t="s">
        <v>20</v>
      </c>
      <c r="F17" s="29"/>
      <c r="G17" s="29"/>
      <c r="H17" s="29"/>
      <c r="I17" s="26" t="s">
        <v>21</v>
      </c>
      <c r="J17" s="24" t="s">
        <v>2156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1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1" customFormat="1" ht="12" customHeight="1">
      <c r="A19" s="29"/>
      <c r="B19" s="30"/>
      <c r="C19" s="29"/>
      <c r="D19" s="26" t="s">
        <v>22</v>
      </c>
      <c r="E19" s="29"/>
      <c r="F19" s="29"/>
      <c r="G19" s="29"/>
      <c r="H19" s="29"/>
      <c r="I19" s="26" t="s">
        <v>19</v>
      </c>
      <c r="J19" s="24" t="str">
        <f ca="1">'Rekapitulace stavby'!AN13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1" customFormat="1" ht="18" customHeight="1">
      <c r="A20" s="29"/>
      <c r="B20" s="30"/>
      <c r="C20" s="29"/>
      <c r="D20" s="29"/>
      <c r="E20" s="449" t="str">
        <f ca="1">'Rekapitulace stavby'!E14</f>
        <v xml:space="preserve"> </v>
      </c>
      <c r="F20" s="449"/>
      <c r="G20" s="449"/>
      <c r="H20" s="449"/>
      <c r="I20" s="26" t="s">
        <v>21</v>
      </c>
      <c r="J20" s="24" t="str">
        <f ca="1">'Rekapitulace stavby'!AN14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1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1" customFormat="1" ht="12" customHeight="1">
      <c r="A22" s="29"/>
      <c r="B22" s="30"/>
      <c r="C22" s="29"/>
      <c r="D22" s="26" t="s">
        <v>24</v>
      </c>
      <c r="E22" s="29"/>
      <c r="F22" s="29"/>
      <c r="G22" s="29"/>
      <c r="H22" s="29"/>
      <c r="I22" s="26" t="s">
        <v>19</v>
      </c>
      <c r="J22" s="24" t="s">
        <v>2156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1" customFormat="1" ht="18" customHeight="1">
      <c r="A23" s="29"/>
      <c r="B23" s="30"/>
      <c r="C23" s="29"/>
      <c r="D23" s="29"/>
      <c r="E23" s="24" t="s">
        <v>25</v>
      </c>
      <c r="F23" s="29"/>
      <c r="G23" s="29"/>
      <c r="H23" s="29"/>
      <c r="I23" s="26" t="s">
        <v>21</v>
      </c>
      <c r="J23" s="24" t="s">
        <v>2156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1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1" customFormat="1" ht="12" customHeight="1">
      <c r="A25" s="29"/>
      <c r="B25" s="30"/>
      <c r="C25" s="29"/>
      <c r="D25" s="26" t="s">
        <v>2165</v>
      </c>
      <c r="E25" s="29"/>
      <c r="F25" s="29"/>
      <c r="G25" s="29"/>
      <c r="H25" s="29"/>
      <c r="I25" s="26" t="s">
        <v>19</v>
      </c>
      <c r="J25" s="24" t="str">
        <f ca="1"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1" customFormat="1" ht="18" customHeight="1">
      <c r="A26" s="29"/>
      <c r="B26" s="30"/>
      <c r="C26" s="29"/>
      <c r="D26" s="29"/>
      <c r="E26" s="24" t="str">
        <f ca="1">IF('Rekapitulace stavby'!E20="","",'Rekapitulace stavby'!E20)</f>
        <v xml:space="preserve"> </v>
      </c>
      <c r="F26" s="29"/>
      <c r="G26" s="29"/>
      <c r="H26" s="29"/>
      <c r="I26" s="26" t="s">
        <v>21</v>
      </c>
      <c r="J26" s="24" t="str">
        <f ca="1"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1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1" customFormat="1" ht="12" customHeight="1">
      <c r="A28" s="29"/>
      <c r="B28" s="30"/>
      <c r="C28" s="29"/>
      <c r="D28" s="26" t="s">
        <v>2166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7" customFormat="1" ht="16.5" customHeight="1">
      <c r="A29" s="97"/>
      <c r="B29" s="98"/>
      <c r="C29" s="97"/>
      <c r="D29" s="97"/>
      <c r="E29" s="451" t="s">
        <v>2156</v>
      </c>
      <c r="F29" s="451"/>
      <c r="G29" s="451"/>
      <c r="H29" s="451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1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1" customFormat="1" ht="6.95" customHeight="1">
      <c r="A31" s="29"/>
      <c r="B31" s="30"/>
      <c r="C31" s="29"/>
      <c r="D31" s="62"/>
      <c r="E31" s="62"/>
      <c r="F31" s="62"/>
      <c r="G31" s="62"/>
      <c r="H31" s="62"/>
      <c r="I31" s="62"/>
      <c r="J31" s="62"/>
      <c r="K31" s="62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1" customFormat="1" ht="25.35" customHeight="1">
      <c r="A32" s="29"/>
      <c r="B32" s="30"/>
      <c r="C32" s="29"/>
      <c r="D32" s="101" t="s">
        <v>2167</v>
      </c>
      <c r="E32" s="29"/>
      <c r="F32" s="29"/>
      <c r="G32" s="29"/>
      <c r="H32" s="29"/>
      <c r="I32" s="29"/>
      <c r="J32" s="67">
        <f>J98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1" customFormat="1" ht="6.95" customHeight="1">
      <c r="A33" s="29"/>
      <c r="B33" s="30"/>
      <c r="C33" s="29"/>
      <c r="D33" s="62"/>
      <c r="E33" s="62"/>
      <c r="F33" s="62"/>
      <c r="G33" s="62"/>
      <c r="H33" s="62"/>
      <c r="I33" s="62"/>
      <c r="J33" s="62"/>
      <c r="K33" s="62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1" customFormat="1" ht="14.45" customHeight="1">
      <c r="A34" s="29"/>
      <c r="B34" s="30"/>
      <c r="C34" s="29"/>
      <c r="D34" s="29"/>
      <c r="E34" s="29"/>
      <c r="F34" s="33" t="s">
        <v>2169</v>
      </c>
      <c r="G34" s="29"/>
      <c r="H34" s="29"/>
      <c r="I34" s="33" t="s">
        <v>2168</v>
      </c>
      <c r="J34" s="33" t="s">
        <v>2170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1" customFormat="1" ht="14.45" customHeight="1">
      <c r="A35" s="29"/>
      <c r="B35" s="30"/>
      <c r="C35" s="29"/>
      <c r="D35" s="102" t="s">
        <v>2171</v>
      </c>
      <c r="E35" s="26" t="s">
        <v>2172</v>
      </c>
      <c r="F35" s="103">
        <f>J32</f>
        <v>0</v>
      </c>
      <c r="G35" s="29"/>
      <c r="H35" s="29"/>
      <c r="I35" s="104">
        <v>0.21</v>
      </c>
      <c r="J35" s="103">
        <f>I35*F35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1" customFormat="1" ht="14.45" customHeight="1">
      <c r="A36" s="29"/>
      <c r="B36" s="30"/>
      <c r="C36" s="29"/>
      <c r="D36" s="29"/>
      <c r="E36" s="26" t="s">
        <v>2173</v>
      </c>
      <c r="F36" s="103"/>
      <c r="G36" s="29"/>
      <c r="H36" s="29"/>
      <c r="I36" s="104">
        <v>0.15</v>
      </c>
      <c r="J36" s="103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1" customFormat="1" ht="14.45" hidden="1" customHeight="1">
      <c r="A37" s="29"/>
      <c r="B37" s="30"/>
      <c r="C37" s="29"/>
      <c r="D37" s="29"/>
      <c r="E37" s="26" t="s">
        <v>2174</v>
      </c>
      <c r="F37" s="103" t="e">
        <f>ROUND((SUM(#REF!)),  2)</f>
        <v>#REF!</v>
      </c>
      <c r="G37" s="29"/>
      <c r="H37" s="29"/>
      <c r="I37" s="104">
        <v>0.21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1" customFormat="1" ht="14.45" hidden="1" customHeight="1">
      <c r="A38" s="29"/>
      <c r="B38" s="30"/>
      <c r="C38" s="29"/>
      <c r="D38" s="29"/>
      <c r="E38" s="26" t="s">
        <v>2175</v>
      </c>
      <c r="F38" s="103" t="e">
        <f>ROUND((SUM(#REF!)),  2)</f>
        <v>#REF!</v>
      </c>
      <c r="G38" s="29"/>
      <c r="H38" s="29"/>
      <c r="I38" s="104">
        <v>0.15</v>
      </c>
      <c r="J38" s="10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hidden="1" customHeight="1">
      <c r="A39" s="29"/>
      <c r="B39" s="30"/>
      <c r="C39" s="29"/>
      <c r="D39" s="29"/>
      <c r="E39" s="26" t="s">
        <v>2176</v>
      </c>
      <c r="F39" s="103" t="e">
        <f>ROUND((SUM(#REF!)),  2)</f>
        <v>#REF!</v>
      </c>
      <c r="G39" s="29"/>
      <c r="H39" s="29"/>
      <c r="I39" s="104">
        <v>0</v>
      </c>
      <c r="J39" s="10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1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25.35" customHeight="1">
      <c r="A41" s="29"/>
      <c r="B41" s="30"/>
      <c r="C41" s="35"/>
      <c r="D41" s="36" t="s">
        <v>2177</v>
      </c>
      <c r="E41" s="37"/>
      <c r="F41" s="37"/>
      <c r="G41" s="105" t="s">
        <v>2178</v>
      </c>
      <c r="H41" s="38" t="s">
        <v>2179</v>
      </c>
      <c r="I41" s="37"/>
      <c r="J41" s="106">
        <f>SUM(J32:J39)</f>
        <v>0</v>
      </c>
      <c r="K41" s="107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1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14.45" customHeight="1">
      <c r="B43" s="20"/>
      <c r="L43" s="20"/>
    </row>
    <row r="44" spans="1:31" ht="14.45" customHeight="1">
      <c r="B44" s="20"/>
      <c r="L44" s="20"/>
    </row>
    <row r="45" spans="1:31" ht="14.45" customHeight="1">
      <c r="B45" s="20"/>
      <c r="L45" s="20"/>
    </row>
    <row r="46" spans="1:31" ht="14.45" customHeight="1">
      <c r="B46" s="20"/>
      <c r="L46" s="20"/>
    </row>
    <row r="47" spans="1:31" ht="14.45" customHeight="1">
      <c r="B47" s="20"/>
      <c r="L47" s="20"/>
    </row>
    <row r="48" spans="1:31" ht="14.45" customHeight="1">
      <c r="B48" s="20"/>
      <c r="L48" s="20"/>
    </row>
    <row r="49" spans="1:31" ht="14.45" customHeight="1">
      <c r="B49" s="20"/>
      <c r="L49" s="20"/>
    </row>
    <row r="50" spans="1:31" s="1" customFormat="1" ht="14.45" customHeight="1">
      <c r="B50" s="39"/>
      <c r="D50" s="40" t="s">
        <v>2180</v>
      </c>
      <c r="E50" s="41"/>
      <c r="F50" s="41"/>
      <c r="G50" s="40" t="s">
        <v>2181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1" customFormat="1" ht="12.75">
      <c r="A61" s="29"/>
      <c r="B61" s="30"/>
      <c r="C61" s="29"/>
      <c r="D61" s="42" t="s">
        <v>2182</v>
      </c>
      <c r="E61" s="32"/>
      <c r="F61" s="108" t="s">
        <v>2183</v>
      </c>
      <c r="G61" s="42" t="s">
        <v>2182</v>
      </c>
      <c r="H61" s="32"/>
      <c r="I61" s="32"/>
      <c r="J61" s="109" t="s">
        <v>2183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1" customFormat="1" ht="12.75">
      <c r="A65" s="29"/>
      <c r="B65" s="30"/>
      <c r="C65" s="29"/>
      <c r="D65" s="40" t="s">
        <v>2184</v>
      </c>
      <c r="E65" s="43"/>
      <c r="F65" s="43"/>
      <c r="G65" s="40" t="s">
        <v>2185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1" customFormat="1" ht="12.75">
      <c r="A76" s="29"/>
      <c r="B76" s="30"/>
      <c r="C76" s="29"/>
      <c r="D76" s="42" t="s">
        <v>2182</v>
      </c>
      <c r="E76" s="32"/>
      <c r="F76" s="108" t="s">
        <v>2183</v>
      </c>
      <c r="G76" s="42" t="s">
        <v>2182</v>
      </c>
      <c r="H76" s="32"/>
      <c r="I76" s="32"/>
      <c r="J76" s="109" t="s">
        <v>2183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1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1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1" customFormat="1" ht="24.95" customHeight="1">
      <c r="A82" s="29"/>
      <c r="B82" s="30"/>
      <c r="C82" s="21" t="s">
        <v>2465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1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1" customFormat="1" ht="12" customHeight="1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1" customFormat="1" ht="16.5" customHeight="1">
      <c r="A85" s="29"/>
      <c r="B85" s="30"/>
      <c r="C85" s="29"/>
      <c r="D85" s="29"/>
      <c r="E85" s="467" t="str">
        <f>E7</f>
        <v>Vodovod Klučov - napojení místních částí Žhery a Skramníky</v>
      </c>
      <c r="F85" s="468"/>
      <c r="G85" s="468"/>
      <c r="H85" s="468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12" customHeight="1">
      <c r="B86" s="20"/>
      <c r="C86" s="26" t="s">
        <v>2264</v>
      </c>
      <c r="L86" s="20"/>
    </row>
    <row r="87" spans="1:31" s="1" customFormat="1" ht="16.5" customHeight="1">
      <c r="A87" s="29"/>
      <c r="B87" s="30"/>
      <c r="C87" s="29"/>
      <c r="D87" s="29"/>
      <c r="E87" s="467" t="s">
        <v>502</v>
      </c>
      <c r="F87" s="466"/>
      <c r="G87" s="466"/>
      <c r="H87" s="466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1" customFormat="1" ht="12" customHeight="1">
      <c r="A88" s="29"/>
      <c r="B88" s="30"/>
      <c r="C88" s="26" t="s">
        <v>1085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1" customFormat="1" ht="16.5" customHeight="1">
      <c r="A89" s="29"/>
      <c r="B89" s="30"/>
      <c r="C89" s="29"/>
      <c r="D89" s="29"/>
      <c r="E89" s="440" t="str">
        <f>E11</f>
        <v>005.1 - PS-01 Strojní zařízení</v>
      </c>
      <c r="F89" s="466"/>
      <c r="G89" s="466"/>
      <c r="H89" s="466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1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1" customFormat="1" ht="12" customHeight="1">
      <c r="A91" s="29"/>
      <c r="B91" s="30"/>
      <c r="C91" s="26" t="s">
        <v>15</v>
      </c>
      <c r="D91" s="29"/>
      <c r="E91" s="29"/>
      <c r="F91" s="24" t="str">
        <f>F14</f>
        <v>Klučov, m.č. Žhery a Skramníky</v>
      </c>
      <c r="G91" s="29"/>
      <c r="H91" s="29"/>
      <c r="I91" s="26" t="s">
        <v>17</v>
      </c>
      <c r="J91" s="52">
        <f>IF(J14="","",J14)</f>
        <v>44579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1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1" customFormat="1" ht="40.15" customHeight="1">
      <c r="A93" s="29"/>
      <c r="B93" s="30"/>
      <c r="C93" s="26" t="s">
        <v>18</v>
      </c>
      <c r="D93" s="29"/>
      <c r="E93" s="29"/>
      <c r="F93" s="24" t="str">
        <f>E17</f>
        <v>Obec Klučov</v>
      </c>
      <c r="G93" s="29"/>
      <c r="H93" s="29"/>
      <c r="I93" s="26" t="s">
        <v>24</v>
      </c>
      <c r="J93" s="27" t="str">
        <f>E23</f>
        <v>Vodohospodářsko-inženýrské služby spol. s 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1" customFormat="1" ht="15.2" customHeight="1">
      <c r="A94" s="29"/>
      <c r="B94" s="30"/>
      <c r="C94" s="26" t="s">
        <v>22</v>
      </c>
      <c r="D94" s="29"/>
      <c r="E94" s="29"/>
      <c r="F94" s="24" t="str">
        <f>IF(E20="","",E20)</f>
        <v xml:space="preserve"> </v>
      </c>
      <c r="G94" s="29"/>
      <c r="H94" s="29"/>
      <c r="I94" s="26" t="s">
        <v>2165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1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1" customFormat="1" ht="29.25" customHeight="1">
      <c r="A96" s="29"/>
      <c r="B96" s="30"/>
      <c r="C96" s="110" t="s">
        <v>2501</v>
      </c>
      <c r="D96" s="35"/>
      <c r="E96" s="35"/>
      <c r="F96" s="35"/>
      <c r="G96" s="35"/>
      <c r="H96" s="35"/>
      <c r="I96" s="35"/>
      <c r="J96" s="111" t="s">
        <v>2502</v>
      </c>
      <c r="K96" s="3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1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1" customFormat="1" ht="22.9" customHeight="1">
      <c r="A98" s="29"/>
      <c r="B98" s="30"/>
      <c r="C98" s="112" t="s">
        <v>2508</v>
      </c>
      <c r="D98" s="29"/>
      <c r="E98" s="29"/>
      <c r="F98" s="29"/>
      <c r="G98" s="29"/>
      <c r="H98" s="29"/>
      <c r="I98" s="29"/>
      <c r="J98" s="67">
        <f>SUM(J99:J100)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2509</v>
      </c>
    </row>
    <row r="99" spans="1:47" s="8" customFormat="1" ht="24.95" customHeight="1">
      <c r="B99" s="113"/>
      <c r="D99" s="119" t="s">
        <v>649</v>
      </c>
      <c r="E99" s="120"/>
      <c r="F99" s="120"/>
      <c r="G99" s="120"/>
      <c r="H99" s="120"/>
      <c r="I99" s="120"/>
      <c r="J99" s="121">
        <f ca="1">'PS 01 ATS'!J41</f>
        <v>0</v>
      </c>
      <c r="L99" s="113"/>
    </row>
    <row r="100" spans="1:47" s="9" customFormat="1" ht="19.899999999999999" customHeight="1">
      <c r="B100" s="118"/>
      <c r="D100" s="119" t="s">
        <v>802</v>
      </c>
      <c r="E100" s="120"/>
      <c r="F100" s="120"/>
      <c r="G100" s="120"/>
      <c r="H100" s="120"/>
      <c r="I100" s="120"/>
      <c r="J100" s="121">
        <f ca="1">'PS 01 ATS'!J42</f>
        <v>0</v>
      </c>
      <c r="L100" s="118"/>
    </row>
    <row r="101" spans="1:47" s="1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1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</sheetData>
  <mergeCells count="9">
    <mergeCell ref="L2:V2"/>
    <mergeCell ref="E85:H85"/>
    <mergeCell ref="E87:H87"/>
    <mergeCell ref="E89:H89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scale="94" fitToHeight="100" orientation="landscape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BL65536"/>
  <sheetViews>
    <sheetView zoomScale="115" zoomScaleSheetLayoutView="70" workbookViewId="0">
      <selection activeCell="H11" sqref="H11:I37"/>
    </sheetView>
  </sheetViews>
  <sheetFormatPr defaultRowHeight="12" customHeight="1"/>
  <cols>
    <col min="1" max="1" width="5.33203125" style="214" customWidth="1"/>
    <col min="2" max="2" width="7.1640625" style="214" customWidth="1"/>
    <col min="3" max="4" width="7.83203125" style="214" customWidth="1"/>
    <col min="5" max="5" width="40" style="296" customWidth="1"/>
    <col min="6" max="6" width="7.83203125" style="214" customWidth="1"/>
    <col min="7" max="7" width="9.33203125" style="214"/>
    <col min="8" max="8" width="10" style="214" customWidth="1"/>
    <col min="9" max="9" width="10.6640625" style="214" customWidth="1"/>
    <col min="10" max="10" width="10" style="214" customWidth="1"/>
    <col min="11" max="11" width="8.83203125" style="214" customWidth="1"/>
    <col min="12" max="64" width="9.33203125" style="214"/>
    <col min="65" max="16384" width="9.33203125" style="218"/>
  </cols>
  <sheetData>
    <row r="1" spans="1:16" ht="12.75" customHeight="1">
      <c r="A1" s="213"/>
      <c r="B1" s="213"/>
      <c r="C1" s="214" t="s">
        <v>23</v>
      </c>
      <c r="D1" s="215" t="s">
        <v>23</v>
      </c>
      <c r="E1" s="216" t="s">
        <v>571</v>
      </c>
      <c r="F1" s="215" t="s">
        <v>23</v>
      </c>
      <c r="G1" s="217"/>
      <c r="H1" s="213"/>
      <c r="I1" s="213"/>
      <c r="J1" s="213"/>
      <c r="K1" s="213"/>
    </row>
    <row r="2" spans="1:16" ht="12.75" customHeight="1">
      <c r="A2" s="214" t="s">
        <v>11</v>
      </c>
      <c r="C2" s="472" t="s">
        <v>572</v>
      </c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</row>
    <row r="3" spans="1:16" ht="12.75" customHeight="1">
      <c r="A3" s="214" t="s">
        <v>2264</v>
      </c>
      <c r="C3" s="473" t="s">
        <v>573</v>
      </c>
      <c r="D3" s="473"/>
      <c r="E3" s="473"/>
      <c r="F3" s="213"/>
      <c r="G3" s="213"/>
      <c r="H3" s="213"/>
      <c r="I3" s="213"/>
      <c r="J3" s="213"/>
      <c r="K3" s="213"/>
    </row>
    <row r="4" spans="1:16" ht="12.75" customHeight="1">
      <c r="B4" s="219"/>
      <c r="C4" s="219"/>
      <c r="D4" s="219"/>
      <c r="E4" s="220"/>
      <c r="F4" s="213"/>
      <c r="G4" s="213"/>
      <c r="H4" s="213"/>
      <c r="I4" s="213"/>
      <c r="J4" s="213"/>
      <c r="K4" s="213"/>
    </row>
    <row r="5" spans="1:16" ht="12.75" customHeight="1">
      <c r="A5" s="214" t="s">
        <v>15</v>
      </c>
      <c r="B5" s="219"/>
      <c r="C5" s="219"/>
      <c r="D5" s="219"/>
      <c r="E5" s="220"/>
      <c r="F5" s="213"/>
      <c r="G5" s="213"/>
      <c r="H5" s="213"/>
      <c r="I5" s="221" t="s">
        <v>17</v>
      </c>
      <c r="J5" s="222" t="s">
        <v>574</v>
      </c>
      <c r="K5" s="213"/>
    </row>
    <row r="6" spans="1:16" ht="12.75" customHeight="1">
      <c r="A6" s="214" t="s">
        <v>18</v>
      </c>
      <c r="B6" s="219"/>
      <c r="C6" s="219"/>
      <c r="D6" s="219"/>
      <c r="E6" s="223"/>
      <c r="F6" s="213"/>
      <c r="G6" s="213"/>
      <c r="H6" s="213"/>
      <c r="I6" s="221" t="s">
        <v>24</v>
      </c>
      <c r="J6" s="221" t="s">
        <v>575</v>
      </c>
      <c r="K6" s="213"/>
    </row>
    <row r="7" spans="1:16" ht="12.75" customHeight="1">
      <c r="A7" s="224" t="s">
        <v>576</v>
      </c>
      <c r="B7" s="224"/>
      <c r="C7" s="224" t="s">
        <v>23</v>
      </c>
      <c r="D7" s="224"/>
      <c r="E7" s="225"/>
      <c r="F7" s="224"/>
      <c r="G7" s="226"/>
      <c r="H7" s="226"/>
      <c r="I7" s="226"/>
      <c r="J7" s="226"/>
      <c r="K7" s="224"/>
      <c r="L7" s="224"/>
    </row>
    <row r="8" spans="1:16" ht="12.75" customHeight="1">
      <c r="A8" s="227" t="s">
        <v>23</v>
      </c>
      <c r="B8" s="227"/>
      <c r="C8" s="228"/>
      <c r="D8" s="224"/>
      <c r="E8" s="225"/>
      <c r="F8" s="229"/>
      <c r="G8" s="229"/>
      <c r="H8" s="230"/>
      <c r="I8" s="230"/>
      <c r="J8" s="230"/>
      <c r="K8" s="231"/>
      <c r="L8" s="232"/>
    </row>
    <row r="9" spans="1:16" ht="12" customHeight="1">
      <c r="A9" s="474" t="s">
        <v>577</v>
      </c>
      <c r="B9" s="233" t="s">
        <v>578</v>
      </c>
      <c r="C9" s="233" t="s">
        <v>579</v>
      </c>
      <c r="D9" s="233" t="s">
        <v>580</v>
      </c>
      <c r="E9" s="475" t="s">
        <v>581</v>
      </c>
      <c r="F9" s="233" t="s">
        <v>582</v>
      </c>
      <c r="G9" s="234" t="s">
        <v>583</v>
      </c>
      <c r="H9" s="476" t="s">
        <v>584</v>
      </c>
      <c r="I9" s="476"/>
      <c r="J9" s="477" t="s">
        <v>585</v>
      </c>
      <c r="K9" s="477"/>
      <c r="L9" s="235" t="s">
        <v>23</v>
      </c>
    </row>
    <row r="10" spans="1:16" ht="12" customHeight="1">
      <c r="A10" s="474"/>
      <c r="B10" s="236" t="s">
        <v>586</v>
      </c>
      <c r="C10" s="236" t="s">
        <v>587</v>
      </c>
      <c r="D10" s="236" t="s">
        <v>23</v>
      </c>
      <c r="E10" s="475"/>
      <c r="F10" s="236" t="s">
        <v>588</v>
      </c>
      <c r="G10" s="237" t="s">
        <v>589</v>
      </c>
      <c r="H10" s="238" t="s">
        <v>590</v>
      </c>
      <c r="I10" s="239" t="s">
        <v>591</v>
      </c>
      <c r="J10" s="238" t="s">
        <v>590</v>
      </c>
      <c r="K10" s="240" t="s">
        <v>591</v>
      </c>
      <c r="L10" s="232"/>
    </row>
    <row r="11" spans="1:16" ht="90">
      <c r="A11" s="241">
        <v>1</v>
      </c>
      <c r="B11" s="242" t="s">
        <v>592</v>
      </c>
      <c r="C11" s="243"/>
      <c r="D11" s="244"/>
      <c r="E11" s="245" t="s">
        <v>593</v>
      </c>
      <c r="F11" s="246" t="s">
        <v>507</v>
      </c>
      <c r="G11" s="246">
        <v>1</v>
      </c>
      <c r="H11" s="357"/>
      <c r="I11" s="358"/>
      <c r="J11" s="247">
        <f t="shared" ref="J11:J19" si="0">H11*G11</f>
        <v>0</v>
      </c>
      <c r="K11" s="248">
        <f t="shared" ref="K11:K19" si="1">I11*G11</f>
        <v>0</v>
      </c>
      <c r="L11" s="249"/>
      <c r="N11" s="250"/>
    </row>
    <row r="12" spans="1:16" ht="78.75">
      <c r="A12" s="251">
        <v>2</v>
      </c>
      <c r="B12" s="252" t="s">
        <v>594</v>
      </c>
      <c r="C12" s="253"/>
      <c r="D12" s="254"/>
      <c r="E12" s="255" t="s">
        <v>595</v>
      </c>
      <c r="F12" s="256" t="s">
        <v>507</v>
      </c>
      <c r="G12" s="256">
        <v>1</v>
      </c>
      <c r="H12" s="359"/>
      <c r="I12" s="360"/>
      <c r="J12" s="257">
        <f t="shared" si="0"/>
        <v>0</v>
      </c>
      <c r="K12" s="258">
        <f t="shared" si="1"/>
        <v>0</v>
      </c>
      <c r="L12" s="249"/>
      <c r="N12" s="250"/>
      <c r="O12" s="259"/>
      <c r="P12" s="259"/>
    </row>
    <row r="13" spans="1:16" ht="67.5">
      <c r="A13" s="251">
        <v>3</v>
      </c>
      <c r="B13" s="252" t="s">
        <v>596</v>
      </c>
      <c r="C13" s="253"/>
      <c r="D13" s="254"/>
      <c r="E13" s="255" t="s">
        <v>597</v>
      </c>
      <c r="F13" s="256" t="s">
        <v>2357</v>
      </c>
      <c r="G13" s="256">
        <v>1</v>
      </c>
      <c r="H13" s="359"/>
      <c r="I13" s="360"/>
      <c r="J13" s="257">
        <f t="shared" si="0"/>
        <v>0</v>
      </c>
      <c r="K13" s="258">
        <f t="shared" si="1"/>
        <v>0</v>
      </c>
      <c r="L13" s="249"/>
      <c r="N13" s="250"/>
      <c r="O13" s="259"/>
      <c r="P13" s="259"/>
    </row>
    <row r="14" spans="1:16" ht="67.5">
      <c r="A14" s="251">
        <v>4</v>
      </c>
      <c r="B14" s="252" t="s">
        <v>598</v>
      </c>
      <c r="C14" s="253"/>
      <c r="D14" s="254"/>
      <c r="E14" s="255" t="s">
        <v>599</v>
      </c>
      <c r="F14" s="256" t="s">
        <v>2357</v>
      </c>
      <c r="G14" s="256">
        <v>1</v>
      </c>
      <c r="H14" s="359"/>
      <c r="I14" s="360"/>
      <c r="J14" s="257">
        <f t="shared" si="0"/>
        <v>0</v>
      </c>
      <c r="K14" s="258">
        <f t="shared" si="1"/>
        <v>0</v>
      </c>
      <c r="L14" s="249"/>
      <c r="N14" s="250"/>
      <c r="O14" s="259"/>
      <c r="P14" s="259"/>
    </row>
    <row r="15" spans="1:16" ht="33.75">
      <c r="A15" s="251">
        <v>5</v>
      </c>
      <c r="B15" s="252" t="s">
        <v>600</v>
      </c>
      <c r="C15" s="253"/>
      <c r="D15" s="254"/>
      <c r="E15" s="255" t="s">
        <v>601</v>
      </c>
      <c r="F15" s="256" t="s">
        <v>2357</v>
      </c>
      <c r="G15" s="256">
        <v>1</v>
      </c>
      <c r="H15" s="359"/>
      <c r="I15" s="360"/>
      <c r="J15" s="257">
        <f t="shared" si="0"/>
        <v>0</v>
      </c>
      <c r="K15" s="258">
        <f t="shared" si="1"/>
        <v>0</v>
      </c>
      <c r="L15" s="249"/>
      <c r="N15" s="250"/>
      <c r="O15" s="259"/>
      <c r="P15" s="259"/>
    </row>
    <row r="16" spans="1:16" ht="45">
      <c r="A16" s="251">
        <v>6</v>
      </c>
      <c r="B16" s="252" t="s">
        <v>602</v>
      </c>
      <c r="C16" s="253"/>
      <c r="D16" s="254"/>
      <c r="E16" s="255" t="s">
        <v>603</v>
      </c>
      <c r="F16" s="256" t="s">
        <v>507</v>
      </c>
      <c r="G16" s="256">
        <v>1</v>
      </c>
      <c r="H16" s="359"/>
      <c r="I16" s="360"/>
      <c r="J16" s="257">
        <f t="shared" si="0"/>
        <v>0</v>
      </c>
      <c r="K16" s="258">
        <f t="shared" si="1"/>
        <v>0</v>
      </c>
      <c r="L16" s="249"/>
      <c r="N16" s="250"/>
      <c r="O16" s="259"/>
      <c r="P16" s="259"/>
    </row>
    <row r="17" spans="1:16" ht="22.5">
      <c r="A17" s="251">
        <v>7</v>
      </c>
      <c r="B17" s="252" t="s">
        <v>604</v>
      </c>
      <c r="C17" s="253"/>
      <c r="D17" s="254"/>
      <c r="E17" s="255" t="s">
        <v>605</v>
      </c>
      <c r="F17" s="256" t="s">
        <v>507</v>
      </c>
      <c r="G17" s="256">
        <v>1</v>
      </c>
      <c r="H17" s="359"/>
      <c r="I17" s="360"/>
      <c r="J17" s="257">
        <f t="shared" si="0"/>
        <v>0</v>
      </c>
      <c r="K17" s="258">
        <f t="shared" si="1"/>
        <v>0</v>
      </c>
      <c r="L17" s="249"/>
      <c r="N17" s="250"/>
      <c r="O17" s="259"/>
      <c r="P17" s="259"/>
    </row>
    <row r="18" spans="1:16" ht="45">
      <c r="A18" s="251">
        <v>8</v>
      </c>
      <c r="B18" s="252" t="s">
        <v>606</v>
      </c>
      <c r="C18" s="253"/>
      <c r="D18" s="254"/>
      <c r="E18" s="255" t="s">
        <v>607</v>
      </c>
      <c r="F18" s="256" t="s">
        <v>507</v>
      </c>
      <c r="G18" s="256">
        <v>1</v>
      </c>
      <c r="H18" s="359"/>
      <c r="I18" s="360"/>
      <c r="J18" s="257">
        <f t="shared" si="0"/>
        <v>0</v>
      </c>
      <c r="K18" s="258">
        <f t="shared" si="1"/>
        <v>0</v>
      </c>
      <c r="L18" s="249"/>
      <c r="N18" s="250"/>
      <c r="O18" s="259"/>
      <c r="P18" s="259"/>
    </row>
    <row r="19" spans="1:16" ht="67.5">
      <c r="A19" s="251">
        <v>9</v>
      </c>
      <c r="B19" s="252" t="s">
        <v>608</v>
      </c>
      <c r="C19" s="253"/>
      <c r="D19" s="254"/>
      <c r="E19" s="255" t="s">
        <v>609</v>
      </c>
      <c r="F19" s="260" t="s">
        <v>507</v>
      </c>
      <c r="G19" s="260">
        <v>1</v>
      </c>
      <c r="H19" s="359"/>
      <c r="I19" s="360"/>
      <c r="J19" s="257">
        <f t="shared" si="0"/>
        <v>0</v>
      </c>
      <c r="K19" s="258">
        <f t="shared" si="1"/>
        <v>0</v>
      </c>
      <c r="L19" s="249"/>
      <c r="N19" s="250"/>
      <c r="O19" s="259"/>
      <c r="P19" s="259"/>
    </row>
    <row r="20" spans="1:16" ht="12.75">
      <c r="A20" s="251">
        <v>10</v>
      </c>
      <c r="B20" s="252" t="s">
        <v>610</v>
      </c>
      <c r="C20" s="253"/>
      <c r="D20" s="254"/>
      <c r="E20" s="255" t="s">
        <v>611</v>
      </c>
      <c r="F20" s="260"/>
      <c r="G20" s="260"/>
      <c r="H20" s="359"/>
      <c r="I20" s="360"/>
      <c r="J20" s="257"/>
      <c r="K20" s="258"/>
      <c r="L20" s="249"/>
      <c r="N20" s="250"/>
      <c r="O20" s="259"/>
      <c r="P20" s="259"/>
    </row>
    <row r="21" spans="1:16" ht="45">
      <c r="A21" s="251">
        <v>11</v>
      </c>
      <c r="B21" s="252" t="s">
        <v>612</v>
      </c>
      <c r="C21" s="253"/>
      <c r="D21" s="254"/>
      <c r="E21" s="255" t="s">
        <v>613</v>
      </c>
      <c r="F21" s="260" t="s">
        <v>507</v>
      </c>
      <c r="G21" s="260">
        <v>1</v>
      </c>
      <c r="H21" s="359"/>
      <c r="I21" s="360"/>
      <c r="J21" s="257">
        <f t="shared" ref="J21:J32" si="2">H21*G21</f>
        <v>0</v>
      </c>
      <c r="K21" s="258">
        <f t="shared" ref="K21:K32" si="3">I21*G21</f>
        <v>0</v>
      </c>
      <c r="L21" s="249"/>
      <c r="N21" s="250"/>
      <c r="O21" s="259"/>
      <c r="P21" s="259"/>
    </row>
    <row r="22" spans="1:16" ht="33.75">
      <c r="A22" s="251">
        <v>12</v>
      </c>
      <c r="B22" s="252" t="s">
        <v>614</v>
      </c>
      <c r="C22" s="253"/>
      <c r="D22" s="254"/>
      <c r="E22" s="255" t="s">
        <v>615</v>
      </c>
      <c r="F22" s="260" t="s">
        <v>2357</v>
      </c>
      <c r="G22" s="260">
        <v>2</v>
      </c>
      <c r="H22" s="359"/>
      <c r="I22" s="360"/>
      <c r="J22" s="257">
        <f t="shared" si="2"/>
        <v>0</v>
      </c>
      <c r="K22" s="258">
        <f t="shared" si="3"/>
        <v>0</v>
      </c>
      <c r="L22" s="249"/>
      <c r="N22" s="250"/>
      <c r="O22" s="259"/>
      <c r="P22" s="259"/>
    </row>
    <row r="23" spans="1:16" ht="45">
      <c r="A23" s="251">
        <v>13</v>
      </c>
      <c r="B23" s="252" t="s">
        <v>616</v>
      </c>
      <c r="C23" s="253"/>
      <c r="D23" s="254"/>
      <c r="E23" s="255" t="s">
        <v>617</v>
      </c>
      <c r="F23" s="260" t="s">
        <v>2357</v>
      </c>
      <c r="G23" s="260">
        <v>1</v>
      </c>
      <c r="H23" s="359"/>
      <c r="I23" s="360"/>
      <c r="J23" s="257">
        <f t="shared" si="2"/>
        <v>0</v>
      </c>
      <c r="K23" s="258">
        <f t="shared" si="3"/>
        <v>0</v>
      </c>
      <c r="L23" s="249"/>
      <c r="N23" s="250"/>
      <c r="O23" s="259"/>
      <c r="P23" s="259"/>
    </row>
    <row r="24" spans="1:16" ht="45">
      <c r="A24" s="251">
        <v>14</v>
      </c>
      <c r="B24" s="252" t="s">
        <v>618</v>
      </c>
      <c r="C24" s="253"/>
      <c r="D24" s="254"/>
      <c r="E24" s="255" t="s">
        <v>619</v>
      </c>
      <c r="F24" s="260" t="s">
        <v>2357</v>
      </c>
      <c r="G24" s="260">
        <v>1</v>
      </c>
      <c r="H24" s="359"/>
      <c r="I24" s="360"/>
      <c r="J24" s="257">
        <f t="shared" si="2"/>
        <v>0</v>
      </c>
      <c r="K24" s="258">
        <f t="shared" si="3"/>
        <v>0</v>
      </c>
      <c r="L24" s="249"/>
      <c r="N24" s="250"/>
      <c r="O24" s="259"/>
      <c r="P24" s="259"/>
    </row>
    <row r="25" spans="1:16" ht="45">
      <c r="A25" s="251">
        <v>15</v>
      </c>
      <c r="B25" s="252" t="s">
        <v>620</v>
      </c>
      <c r="C25" s="253"/>
      <c r="D25" s="254"/>
      <c r="E25" s="255" t="s">
        <v>621</v>
      </c>
      <c r="F25" s="260" t="s">
        <v>2357</v>
      </c>
      <c r="G25" s="260">
        <v>1</v>
      </c>
      <c r="H25" s="359"/>
      <c r="I25" s="360"/>
      <c r="J25" s="257">
        <f t="shared" si="2"/>
        <v>0</v>
      </c>
      <c r="K25" s="258">
        <f t="shared" si="3"/>
        <v>0</v>
      </c>
      <c r="L25" s="249"/>
      <c r="N25" s="250"/>
      <c r="O25" s="259"/>
      <c r="P25" s="259"/>
    </row>
    <row r="26" spans="1:16" ht="45">
      <c r="A26" s="251">
        <v>16</v>
      </c>
      <c r="B26" s="252" t="s">
        <v>622</v>
      </c>
      <c r="C26" s="253"/>
      <c r="D26" s="254"/>
      <c r="E26" s="255" t="s">
        <v>623</v>
      </c>
      <c r="F26" s="260" t="s">
        <v>2357</v>
      </c>
      <c r="G26" s="260">
        <v>1</v>
      </c>
      <c r="H26" s="359"/>
      <c r="I26" s="360"/>
      <c r="J26" s="257">
        <f t="shared" si="2"/>
        <v>0</v>
      </c>
      <c r="K26" s="258">
        <f t="shared" si="3"/>
        <v>0</v>
      </c>
      <c r="L26" s="249"/>
      <c r="N26" s="250"/>
      <c r="O26" s="259"/>
      <c r="P26" s="259"/>
    </row>
    <row r="27" spans="1:16" ht="33.75">
      <c r="A27" s="251">
        <v>17</v>
      </c>
      <c r="B27" s="252" t="s">
        <v>624</v>
      </c>
      <c r="C27" s="253"/>
      <c r="D27" s="254"/>
      <c r="E27" s="255" t="s">
        <v>625</v>
      </c>
      <c r="F27" s="260" t="s">
        <v>2357</v>
      </c>
      <c r="G27" s="260">
        <v>1</v>
      </c>
      <c r="H27" s="359"/>
      <c r="I27" s="360"/>
      <c r="J27" s="257">
        <f t="shared" si="2"/>
        <v>0</v>
      </c>
      <c r="K27" s="258">
        <f t="shared" si="3"/>
        <v>0</v>
      </c>
      <c r="L27" s="249"/>
      <c r="N27" s="250"/>
      <c r="O27" s="259"/>
      <c r="P27" s="259"/>
    </row>
    <row r="28" spans="1:16" ht="45">
      <c r="A28" s="251">
        <v>18</v>
      </c>
      <c r="B28" s="252" t="s">
        <v>626</v>
      </c>
      <c r="C28" s="253"/>
      <c r="D28" s="254"/>
      <c r="E28" s="255" t="s">
        <v>627</v>
      </c>
      <c r="F28" s="260" t="s">
        <v>2357</v>
      </c>
      <c r="G28" s="260">
        <v>2</v>
      </c>
      <c r="H28" s="359"/>
      <c r="I28" s="360"/>
      <c r="J28" s="257">
        <f t="shared" si="2"/>
        <v>0</v>
      </c>
      <c r="K28" s="258">
        <f t="shared" si="3"/>
        <v>0</v>
      </c>
      <c r="L28" s="249"/>
      <c r="N28" s="250"/>
      <c r="O28" s="259"/>
      <c r="P28" s="259"/>
    </row>
    <row r="29" spans="1:16" ht="45">
      <c r="A29" s="251">
        <v>19</v>
      </c>
      <c r="B29" s="252" t="s">
        <v>628</v>
      </c>
      <c r="C29" s="253"/>
      <c r="D29" s="254"/>
      <c r="E29" s="255" t="s">
        <v>629</v>
      </c>
      <c r="F29" s="260" t="s">
        <v>2357</v>
      </c>
      <c r="G29" s="260">
        <v>1</v>
      </c>
      <c r="H29" s="359"/>
      <c r="I29" s="360"/>
      <c r="J29" s="257">
        <f t="shared" si="2"/>
        <v>0</v>
      </c>
      <c r="K29" s="258">
        <f t="shared" si="3"/>
        <v>0</v>
      </c>
      <c r="L29" s="249"/>
      <c r="N29" s="250"/>
      <c r="O29" s="259"/>
      <c r="P29" s="259"/>
    </row>
    <row r="30" spans="1:16" ht="33.75">
      <c r="A30" s="251">
        <v>20</v>
      </c>
      <c r="B30" s="252" t="s">
        <v>630</v>
      </c>
      <c r="C30" s="253"/>
      <c r="D30" s="254"/>
      <c r="E30" s="255" t="s">
        <v>631</v>
      </c>
      <c r="F30" s="260" t="s">
        <v>2357</v>
      </c>
      <c r="G30" s="260">
        <v>2</v>
      </c>
      <c r="H30" s="359"/>
      <c r="I30" s="360"/>
      <c r="J30" s="257">
        <f t="shared" si="2"/>
        <v>0</v>
      </c>
      <c r="K30" s="258">
        <f t="shared" si="3"/>
        <v>0</v>
      </c>
      <c r="L30" s="249"/>
      <c r="N30" s="250"/>
      <c r="O30" s="259"/>
      <c r="P30" s="259"/>
    </row>
    <row r="31" spans="1:16" ht="33.75">
      <c r="A31" s="251">
        <v>21</v>
      </c>
      <c r="B31" s="252" t="s">
        <v>632</v>
      </c>
      <c r="C31" s="253"/>
      <c r="D31" s="254"/>
      <c r="E31" s="255" t="s">
        <v>633</v>
      </c>
      <c r="F31" s="260" t="s">
        <v>2357</v>
      </c>
      <c r="G31" s="260">
        <v>1</v>
      </c>
      <c r="H31" s="359"/>
      <c r="I31" s="360"/>
      <c r="J31" s="257">
        <f t="shared" si="2"/>
        <v>0</v>
      </c>
      <c r="K31" s="258">
        <f t="shared" si="3"/>
        <v>0</v>
      </c>
      <c r="L31" s="249"/>
      <c r="N31" s="250"/>
      <c r="O31" s="259"/>
      <c r="P31" s="259"/>
    </row>
    <row r="32" spans="1:16" ht="78.75">
      <c r="A32" s="251">
        <v>22</v>
      </c>
      <c r="B32" s="252" t="s">
        <v>634</v>
      </c>
      <c r="C32" s="253"/>
      <c r="D32" s="254"/>
      <c r="E32" s="255" t="s">
        <v>635</v>
      </c>
      <c r="F32" s="260" t="s">
        <v>2357</v>
      </c>
      <c r="G32" s="260">
        <v>1</v>
      </c>
      <c r="H32" s="359"/>
      <c r="I32" s="360"/>
      <c r="J32" s="257">
        <f t="shared" si="2"/>
        <v>0</v>
      </c>
      <c r="K32" s="258">
        <f t="shared" si="3"/>
        <v>0</v>
      </c>
      <c r="L32" s="249"/>
      <c r="N32" s="250"/>
      <c r="O32" s="259"/>
      <c r="P32" s="259"/>
    </row>
    <row r="33" spans="1:16" ht="12.75">
      <c r="A33" s="251">
        <v>23</v>
      </c>
      <c r="B33" s="252" t="s">
        <v>636</v>
      </c>
      <c r="C33" s="253"/>
      <c r="D33" s="254"/>
      <c r="E33" s="255" t="s">
        <v>611</v>
      </c>
      <c r="F33" s="256"/>
      <c r="G33" s="256"/>
      <c r="H33" s="359"/>
      <c r="I33" s="360"/>
      <c r="J33" s="257"/>
      <c r="K33" s="258"/>
      <c r="L33" s="249"/>
      <c r="N33" s="250"/>
      <c r="O33" s="259"/>
      <c r="P33" s="259"/>
    </row>
    <row r="34" spans="1:16" ht="22.5">
      <c r="A34" s="251">
        <v>24</v>
      </c>
      <c r="B34" s="252" t="s">
        <v>637</v>
      </c>
      <c r="C34" s="253"/>
      <c r="D34" s="254"/>
      <c r="E34" s="255" t="s">
        <v>638</v>
      </c>
      <c r="F34" s="256" t="s">
        <v>507</v>
      </c>
      <c r="G34" s="256">
        <v>1</v>
      </c>
      <c r="H34" s="359"/>
      <c r="I34" s="360"/>
      <c r="J34" s="257">
        <f>H34*G34</f>
        <v>0</v>
      </c>
      <c r="K34" s="258">
        <f>I34*G34</f>
        <v>0</v>
      </c>
      <c r="L34" s="249"/>
      <c r="N34" s="250"/>
      <c r="O34" s="259"/>
      <c r="P34" s="259"/>
    </row>
    <row r="35" spans="1:16" ht="22.5">
      <c r="A35" s="251">
        <v>25</v>
      </c>
      <c r="B35" s="252" t="s">
        <v>639</v>
      </c>
      <c r="C35" s="253"/>
      <c r="D35" s="254"/>
      <c r="E35" s="255" t="s">
        <v>640</v>
      </c>
      <c r="F35" s="256" t="s">
        <v>507</v>
      </c>
      <c r="G35" s="256">
        <v>1</v>
      </c>
      <c r="H35" s="359"/>
      <c r="I35" s="360"/>
      <c r="J35" s="257">
        <f>H35*G35</f>
        <v>0</v>
      </c>
      <c r="K35" s="258">
        <f>I35*G35</f>
        <v>0</v>
      </c>
      <c r="L35" s="249"/>
      <c r="N35" s="250"/>
      <c r="O35" s="259"/>
      <c r="P35" s="259"/>
    </row>
    <row r="36" spans="1:16" ht="22.5">
      <c r="A36" s="251">
        <v>26</v>
      </c>
      <c r="B36" s="252" t="s">
        <v>641</v>
      </c>
      <c r="C36" s="253"/>
      <c r="D36" s="254"/>
      <c r="E36" s="255" t="s">
        <v>642</v>
      </c>
      <c r="F36" s="256" t="s">
        <v>507</v>
      </c>
      <c r="G36" s="256">
        <v>1</v>
      </c>
      <c r="H36" s="359"/>
      <c r="I36" s="360"/>
      <c r="J36" s="257">
        <f>H36*G36</f>
        <v>0</v>
      </c>
      <c r="K36" s="258">
        <f>I36*G36</f>
        <v>0</v>
      </c>
      <c r="L36" s="249"/>
      <c r="N36" s="250"/>
      <c r="O36" s="259"/>
      <c r="P36" s="259"/>
    </row>
    <row r="37" spans="1:16" ht="22.5">
      <c r="A37" s="251">
        <v>27</v>
      </c>
      <c r="B37" s="252" t="s">
        <v>643</v>
      </c>
      <c r="C37" s="253"/>
      <c r="D37" s="254"/>
      <c r="E37" s="255" t="s">
        <v>644</v>
      </c>
      <c r="F37" s="256" t="s">
        <v>507</v>
      </c>
      <c r="G37" s="256">
        <v>1</v>
      </c>
      <c r="H37" s="359"/>
      <c r="I37" s="360"/>
      <c r="J37" s="257">
        <f>H37*G37</f>
        <v>0</v>
      </c>
      <c r="K37" s="258">
        <f>I37*G37</f>
        <v>0</v>
      </c>
      <c r="L37" s="249"/>
      <c r="N37" s="250"/>
      <c r="O37" s="259"/>
      <c r="P37" s="259"/>
    </row>
    <row r="38" spans="1:16" ht="11.65" customHeight="1">
      <c r="A38" s="261"/>
      <c r="B38" s="262"/>
      <c r="C38" s="263"/>
      <c r="D38" s="264"/>
      <c r="E38" s="265"/>
      <c r="F38" s="266"/>
      <c r="G38" s="266"/>
      <c r="H38" s="267"/>
      <c r="I38" s="268"/>
      <c r="J38" s="269"/>
      <c r="K38" s="270"/>
      <c r="L38" s="249"/>
      <c r="N38" s="250"/>
      <c r="O38" s="259"/>
      <c r="P38" s="259"/>
    </row>
    <row r="39" spans="1:16" ht="12" customHeight="1">
      <c r="A39" s="271" t="s">
        <v>645</v>
      </c>
      <c r="B39" s="272"/>
      <c r="C39" s="273"/>
      <c r="D39" s="274"/>
      <c r="E39" s="275"/>
      <c r="F39" s="276"/>
      <c r="G39" s="277"/>
      <c r="H39" s="278"/>
      <c r="I39" s="279"/>
      <c r="J39" s="279" t="s">
        <v>23</v>
      </c>
      <c r="K39" s="279"/>
      <c r="L39" s="280"/>
    </row>
    <row r="40" spans="1:16" ht="12" customHeight="1">
      <c r="A40" s="224"/>
      <c r="B40" s="224"/>
      <c r="C40" s="224"/>
      <c r="D40" s="224" t="s">
        <v>23</v>
      </c>
      <c r="E40" s="225"/>
      <c r="F40" s="224"/>
      <c r="G40" s="224"/>
      <c r="H40" s="281"/>
      <c r="I40" s="279"/>
      <c r="J40" s="279"/>
      <c r="K40" s="279"/>
      <c r="L40" s="232"/>
    </row>
    <row r="41" spans="1:16" ht="12" customHeight="1">
      <c r="A41" s="282"/>
      <c r="B41" s="283"/>
      <c r="C41" s="284"/>
      <c r="D41" s="284"/>
      <c r="E41" s="285"/>
      <c r="F41" s="284"/>
      <c r="G41" s="286" t="str">
        <f>A8</f>
        <v xml:space="preserve"> </v>
      </c>
      <c r="H41" s="469" t="s">
        <v>646</v>
      </c>
      <c r="I41" s="469"/>
      <c r="J41" s="287">
        <f>SUM(J11:J38)</f>
        <v>0</v>
      </c>
      <c r="K41" s="279"/>
      <c r="L41" s="232"/>
    </row>
    <row r="42" spans="1:16" ht="12" customHeight="1">
      <c r="A42" s="288"/>
      <c r="B42" s="232"/>
      <c r="C42" s="232"/>
      <c r="D42" s="232"/>
      <c r="E42" s="289"/>
      <c r="F42" s="232"/>
      <c r="G42" s="232"/>
      <c r="H42" s="470" t="s">
        <v>647</v>
      </c>
      <c r="I42" s="470"/>
      <c r="J42" s="290">
        <f>SUM(K11:K38)</f>
        <v>0</v>
      </c>
      <c r="K42" s="291"/>
      <c r="L42" s="232"/>
    </row>
    <row r="43" spans="1:16" ht="12" customHeight="1">
      <c r="A43" s="292"/>
      <c r="B43" s="293"/>
      <c r="C43" s="293"/>
      <c r="D43" s="293"/>
      <c r="E43" s="294"/>
      <c r="F43" s="293"/>
      <c r="G43" s="293"/>
      <c r="H43" s="471" t="s">
        <v>648</v>
      </c>
      <c r="I43" s="471"/>
      <c r="J43" s="295">
        <f>SUM(J41:J42)</f>
        <v>0</v>
      </c>
      <c r="K43" s="291"/>
      <c r="L43" s="232"/>
    </row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</sheetData>
  <sheetProtection selectLockedCells="1" selectUnlockedCells="1"/>
  <mergeCells count="9">
    <mergeCell ref="H41:I41"/>
    <mergeCell ref="H42:I42"/>
    <mergeCell ref="H43:I43"/>
    <mergeCell ref="C2:N2"/>
    <mergeCell ref="C3:E3"/>
    <mergeCell ref="A9:A10"/>
    <mergeCell ref="E9:E10"/>
    <mergeCell ref="H9:I9"/>
    <mergeCell ref="J9:K9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6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20</vt:i4>
      </vt:variant>
    </vt:vector>
  </HeadingPairs>
  <TitlesOfParts>
    <vt:vector size="33" baseType="lpstr">
      <vt:lpstr>Rekapitulace stavby</vt:lpstr>
      <vt:lpstr>001 - SO-01 Vodovodní řad...</vt:lpstr>
      <vt:lpstr>002-1 - SO-02.1 ATS - sta...</vt:lpstr>
      <vt:lpstr>002-2 - SO-02.2 ATS - zpe...</vt:lpstr>
      <vt:lpstr>003 - SO-03 Přípojka NN</vt:lpstr>
      <vt:lpstr>přípojka NN</vt:lpstr>
      <vt:lpstr>004 - SO-04 Vodovodní řad...</vt:lpstr>
      <vt:lpstr>005.1 - PS-01 Strojní zař...</vt:lpstr>
      <vt:lpstr>PS 01 ATS</vt:lpstr>
      <vt:lpstr>005.2 - PS-01 Elektro zař...</vt:lpstr>
      <vt:lpstr>Mot</vt:lpstr>
      <vt:lpstr>VRN - Vedlejší rozpočtové...</vt:lpstr>
      <vt:lpstr>Seznam figur</vt:lpstr>
      <vt:lpstr>'001 - SO-01 Vodovodní řad...'!Názvy_tisku</vt:lpstr>
      <vt:lpstr>'002-1 - SO-02.1 ATS - sta...'!Názvy_tisku</vt:lpstr>
      <vt:lpstr>'002-2 - SO-02.2 ATS - zpe...'!Názvy_tisku</vt:lpstr>
      <vt:lpstr>'004 - SO-04 Vodovodní řad...'!Názvy_tisku</vt:lpstr>
      <vt:lpstr>Mot!Názvy_tisku</vt:lpstr>
      <vt:lpstr>'Rekapitulace stavby'!Názvy_tisku</vt:lpstr>
      <vt:lpstr>'Seznam figur'!Názvy_tisku</vt:lpstr>
      <vt:lpstr>'VRN - Vedlejší rozpočtové...'!Názvy_tisku</vt:lpstr>
      <vt:lpstr>'001 - SO-01 Vodovodní řad...'!Oblast_tisku</vt:lpstr>
      <vt:lpstr>'002-1 - SO-02.1 ATS - sta...'!Oblast_tisku</vt:lpstr>
      <vt:lpstr>'002-2 - SO-02.2 ATS - zpe...'!Oblast_tisku</vt:lpstr>
      <vt:lpstr>'003 - SO-03 Přípojka NN'!Oblast_tisku</vt:lpstr>
      <vt:lpstr>'004 - SO-04 Vodovodní řad...'!Oblast_tisku</vt:lpstr>
      <vt:lpstr>'005.1 - PS-01 Strojní zař...'!Oblast_tisku</vt:lpstr>
      <vt:lpstr>'005.2 - PS-01 Elektro zař...'!Oblast_tisku</vt:lpstr>
      <vt:lpstr>Mot!Oblast_tisku</vt:lpstr>
      <vt:lpstr>'PS 01 ATS'!Oblast_tisku</vt:lpstr>
      <vt:lpstr>'Rekapitulace stavby'!Oblast_tisku</vt:lpstr>
      <vt:lpstr>'Seznam figur'!Oblast_tisku</vt:lpstr>
      <vt:lpstr>'VRN - Vedlejší rozpočtové...'!Oblast_tisku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Dita_PC\Pastova</dc:creator>
  <cp:lastModifiedBy>Herman</cp:lastModifiedBy>
  <dcterms:created xsi:type="dcterms:W3CDTF">2021-11-15T08:13:48Z</dcterms:created>
  <dcterms:modified xsi:type="dcterms:W3CDTF">2022-01-19T09:36:59Z</dcterms:modified>
</cp:coreProperties>
</file>